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esktop\Sprawozdania miesięczne\sprawozdanie na koniec stycznia 2021\"/>
    </mc:Choice>
  </mc:AlternateContent>
  <xr:revisionPtr revIDLastSave="0" documentId="13_ncr:1_{4A857CAF-9881-4526-A45A-70CC09BCE31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ane - 31 styczni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D36" i="2" l="1"/>
  <c r="E24" i="2"/>
  <c r="J46" i="1"/>
  <c r="Q46" i="1"/>
  <c r="AA46" i="1"/>
  <c r="AF46" i="1"/>
  <c r="AN46" i="1"/>
  <c r="AR46" i="1"/>
  <c r="J47" i="1"/>
  <c r="Q47" i="1"/>
  <c r="AA47" i="1"/>
  <c r="AF47" i="1"/>
  <c r="AN47" i="1"/>
  <c r="AR47" i="1"/>
  <c r="J48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AF59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B40" i="1"/>
  <c r="Q39" i="1"/>
  <c r="AA40" i="1" l="1"/>
  <c r="AR40" i="1"/>
  <c r="AR28" i="1"/>
  <c r="AA28" i="1"/>
  <c r="AN40" i="1"/>
  <c r="AF40" i="1"/>
  <c r="J40" i="1"/>
  <c r="F40" i="1"/>
  <c r="AN28" i="1"/>
  <c r="AF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J45" i="1" l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B6" i="1"/>
  <c r="AA6" i="1" l="1"/>
  <c r="AR6" i="1"/>
  <c r="AN6" i="1"/>
  <c r="AF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<sst xmlns="http://schemas.openxmlformats.org/spreadsheetml/2006/main" count="335" uniqueCount="235">
  <si>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</si>
  <si>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</si>
  <si>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</si>
  <si>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</si>
  <si>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</si>
  <si>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</si>
  <si>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</si>
  <si>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</si>
  <si>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</si>
  <si>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</si>
  <si>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</si>
  <si>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</si>
  <si>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</si>
  <si>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</si>
  <si>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</si>
  <si>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</si>
  <si>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</si>
  <si>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</si>
  <si>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</si>
  <si>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</si>
  <si>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</si>
  <si>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</si>
  <si>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</si>
  <si>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</si>
  <si>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</si>
  <si>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</si>
  <si>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</si>
  <si>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</si>
  <si>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</si>
  <si>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</si>
  <si>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</si>
  <si>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</si>
  <si>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</si>
  <si>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</si>
  <si>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</si>
  <si>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</si>
  <si>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</si>
  <si>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</si>
  <si>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</si>
  <si>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</si>
  <si>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</si>
  <si>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</si>
  <si>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</si>
  <si>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</si>
  <si>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</si>
  <si>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</si>
  <si>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</si>
  <si>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</si>
  <si>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</si>
  <si>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</si>
  <si>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</si>
  <si>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</si>
  <si>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</si>
  <si>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</si>
  <si>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</si>
  <si>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</si>
  <si>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</si>
  <si>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</si>
  <si>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</si>
  <si>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</si>
  <si>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</si>
  <si>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</si>
  <si>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</si>
  <si>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</si>
  <si>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</si>
  <si>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</si>
  <si>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</si>
  <si>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</si>
  <si>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</si>
  <si>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</si>
  <si>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</si>
  <si>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</si>
  <si>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</si>
  <si>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</si>
  <si>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</si>
  <si>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</si>
  <si>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</si>
  <si>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</si>
  <si>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</si>
  <si>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</si>
  <si>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</si>
  <si>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</si>
  <si>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</si>
  <si>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</si>
  <si>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</si>
  <si>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</si>
  <si>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</si>
  <si>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</si>
  <si>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</si>
  <si>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</si>
  <si>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</si>
  <si>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</si>
  <si>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</si>
  <si>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</si>
  <si>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</si>
  <si>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</si>
  <si>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</si>
  <si>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</si>
  <si>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</si>
  <si>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</si>
  <si>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</si>
  <si>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</si>
  <si>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</si>
  <si>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</si>
  <si>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</si>
  <si>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</si>
  <si>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</si>
  <si>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</si>
  <si>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</si>
  <si>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</si>
  <si>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</si>
  <si>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</si>
  <si>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</si>
  <si>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</si>
  <si>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</si>
  <si>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</si>
  <si>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</si>
  <si>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</si>
  <si>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</si>
  <si>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</si>
  <si>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</si>
  <si>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</si>
  <si>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</si>
  <si>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</si>
  <si>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</si>
  <si>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</si>
  <si>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</si>
  <si>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</si>
  <si>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</si>
  <si>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</si>
  <si>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</si>
  <si>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</si>
  <si>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</si>
  <si>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</si>
  <si>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</si>
  <si>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</si>
  <si>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</si>
  <si>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</si>
  <si>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</si>
  <si>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</si>
  <si>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</si>
  <si>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</si>
  <si>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</si>
  <si>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</si>
  <si>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</si>
  <si>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</si>
  <si>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</si>
  <si>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</si>
  <si>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</si>
  <si>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</si>
  <si>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</si>
  <si>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</si>
  <si>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</si>
  <si>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</si>
  <si>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</si>
  <si>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</si>
  <si>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</si>
  <si>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</si>
  <si>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</si>
  <si>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</si>
  <si>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</si>
  <si>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</si>
  <si>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</si>
  <si>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</si>
  <si>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</si>
  <si>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</si>
  <si>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</si>
  <si>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</si>
  <si>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</si>
  <si>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</si>
  <si>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</si>
  <si>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</si>
  <si>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</si>
  <si>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</si>
  <si>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</si>
  <si>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</si>
  <si>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</si>
  <si>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</si>
  <si>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</si>
  <si>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</si>
  <si>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</si>
  <si>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</si>
  <si>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</si>
  <si>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</si>
  <si>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</si>
  <si>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</si>
  <si>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</si>
  <si>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</si>
  <si>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</si>
  <si>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</si>
  <si>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</si>
  <si>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</si>
  <si>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</si>
  <si>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</si>
  <si>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</si>
  <si>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</si>
  <si>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</si>
  <si>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</si>
  <si>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</si>
  <si>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</si>
  <si>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</si>
  <si>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</si>
  <si>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</si>
  <si>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</si>
  <si>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</si>
  <si>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</si>
  <si>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</si>
  <si>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</si>
  <si>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</si>
  <si>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</si>
  <si>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</si>
  <si>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</si>
  <si>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</si>
  <si>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</si>
  <si>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</si>
  <si>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</si>
  <si>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</si>
  <si>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</si>
  <si>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</si>
  <si>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</si>
  <si>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</si>
  <si>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</si>
  <si>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</si>
  <si>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</si>
  <si>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</si>
  <si>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</si>
  <si>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</si>
  <si>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</si>
  <si>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</si>
  <si>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</si>
  <si>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</si>
  <si>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</si>
  <si>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</si>
  <si>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 xml:space="preserve">Limit finansowy zgodny z arkuszem kalkulacyjnym z dnia 05.02.2021, kurs 1 EUR= 4,5471 PLN   </t>
  </si>
  <si>
    <t>31.01.2021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</si>
</sst>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171" fontId="10" fillId="0" borderId="0" xfId="0" applyNumberFormat="1" applyFont="1"/>
    <xf numFmtId="3" fontId="0" fillId="0" borderId="6" xfId="0" applyNumberFormat="1" applyBorder="1"/>
    <xf numFmtId="173" fontId="28" fillId="8" borderId="1" xfId="0" applyNumberFormat="1" applyFont="1" applyFill="1" applyBorder="1" applyAlignment="1">
      <alignment horizontal="center" vertical="center"/>
    </xf>
    <xf numFmtId="173" fontId="28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</cellXfs>
  <cellStyles count="18">
    <cellStyle name="Dziesiętny" xfId="1" builtinId="3"/>
    <cellStyle name="Dziesiętny 2" xfId="10" xr:uid="{00000000-0005-0000-0000-000001000000}"/>
    <cellStyle name="Dziesiętny 2 2" xfId="16" xr:uid="{CAE8756F-6C22-4073-A580-DFE4297F1976}"/>
    <cellStyle name="Dziesiętny 3" xfId="13" xr:uid="{42AD5224-B8FF-46DE-B26B-D4AFA520C28B}"/>
    <cellStyle name="Normalny" xfId="0" builtinId="0"/>
    <cellStyle name="Normalny 17" xfId="7" xr:uid="{00000000-0005-0000-0000-000003000000}"/>
    <cellStyle name="Normalny 2" xfId="9" xr:uid="{00000000-0005-0000-0000-000004000000}"/>
    <cellStyle name="Normalny 2 2" xfId="15" xr:uid="{DFAEE084-792A-4CF4-B160-E9F93BED6362}"/>
    <cellStyle name="Normalny 3" xfId="12" xr:uid="{00000000-0005-0000-0000-000005000000}"/>
    <cellStyle name="Normalny 3 2" xfId="17" xr:uid="{15A69448-91F3-4AA4-A0D4-FA2BD98078E8}"/>
    <cellStyle name="Normalny_RAP-FS(ROL)_OR00_16-08-2004" xfId="4" xr:uid="{00000000-0005-0000-0000-000006000000}"/>
    <cellStyle name="Normalny_raport tygodniowy-ARiMR SPO RPR 03.07.2004r." xfId="3" xr:uid="{00000000-0005-0000-0000-000007000000}"/>
    <cellStyle name="Normalny_SPO Ryby_12-05-2005" xfId="5" xr:uid="{00000000-0005-0000-0000-000008000000}"/>
    <cellStyle name="Procentowy" xfId="2" builtinId="5"/>
    <cellStyle name="Procentowy 2" xfId="8" xr:uid="{00000000-0005-0000-0000-00000A000000}"/>
    <cellStyle name="Procentowy 8" xfId="11" xr:uid="{00000000-0005-0000-0000-00000B000000}"/>
    <cellStyle name="Walutowy" xfId="6" builtinId="4"/>
    <cellStyle name="Walutowy 2" xfId="14" xr:uid="{21275B9B-1E03-486F-9354-BF8A3051B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244"/>
  <sheetViews>
    <sheetView showGridLines="0" tabSelected="1" zoomScale="80" zoomScaleNormal="80" workbookViewId="0">
      <pane xSplit="2" ySplit="6" topLeftCell="L28" activePane="bottomRight" state="frozen"/>
      <selection pane="topRight" activeCell="C1" sqref="C1"/>
      <selection pane="bottomLeft" activeCell="A7" sqref="A7"/>
      <selection pane="bottomRight" activeCell="Z1" sqref="Z1"/>
    </sheetView>
  </sheetViews>
  <sheetFormatPr defaultRowHeight="12.75" outlineLevelRow="1" x14ac:dyDescent="0.2"/>
  <cols>
    <col min="1" max="1" width="59.5703125" style="78" customWidth="1"/>
    <col min="2" max="2" width="25.7109375" style="78" customWidth="1"/>
    <col min="3" max="3" width="14.7109375" style="85" bestFit="1" customWidth="1"/>
    <col min="4" max="4" width="26.28515625" style="86" customWidth="1"/>
    <col min="5" max="5" width="26.85546875" style="62" customWidth="1"/>
    <col min="6" max="6" width="23" style="78" customWidth="1"/>
    <col min="7" max="7" width="10.140625" style="61" customWidth="1"/>
    <col min="8" max="8" width="26.28515625" style="61" customWidth="1"/>
    <col min="9" max="9" width="24.42578125" style="61" customWidth="1"/>
    <col min="10" max="10" width="21.85546875" style="61" customWidth="1"/>
    <col min="11" max="11" width="17.28515625" style="78" customWidth="1"/>
    <col min="12" max="12" width="25.5703125" style="78" customWidth="1"/>
    <col min="13" max="13" width="22.140625" style="78" customWidth="1"/>
    <col min="14" max="14" width="9.42578125" style="60" customWidth="1"/>
    <col min="15" max="15" width="26.5703125" style="60" customWidth="1"/>
    <col min="16" max="16" width="24.42578125" style="60" customWidth="1"/>
    <col min="17" max="17" width="23" style="60" customWidth="1"/>
    <col min="18" max="18" width="21.140625" style="60" customWidth="1"/>
    <col min="19" max="19" width="26" style="78" customWidth="1"/>
    <col min="20" max="20" width="23.85546875" style="78" customWidth="1"/>
    <col min="21" max="21" width="19" style="78" customWidth="1"/>
    <col min="22" max="22" width="24.85546875" style="78" customWidth="1"/>
    <col min="23" max="23" width="20.85546875" style="78" customWidth="1"/>
    <col min="24" max="24" width="19.85546875" style="78" customWidth="1"/>
    <col min="25" max="25" width="25.28515625" style="78" customWidth="1"/>
    <col min="26" max="26" width="24" style="78" customWidth="1"/>
    <col min="27" max="27" width="23" style="78" customWidth="1"/>
    <col min="28" max="28" width="20.140625" style="78" customWidth="1"/>
    <col min="29" max="29" width="16.140625" style="78" customWidth="1"/>
    <col min="30" max="30" width="26.140625" style="78" customWidth="1"/>
    <col min="31" max="31" width="20.140625" style="78" customWidth="1"/>
    <col min="32" max="32" width="21.7109375" style="78" customWidth="1"/>
    <col min="33" max="33" width="21.5703125" style="78" customWidth="1"/>
    <col min="34" max="34" width="25" style="78" customWidth="1"/>
    <col min="35" max="35" width="14.28515625" style="78" customWidth="1"/>
    <col min="36" max="36" width="30.5703125" style="79" customWidth="1"/>
    <col min="37" max="37" width="26.5703125" style="79" bestFit="1" customWidth="1"/>
    <col min="38" max="38" width="23.7109375" style="79" customWidth="1"/>
    <col min="39" max="39" width="23.85546875" style="79" customWidth="1"/>
    <col min="40" max="40" width="21.5703125" style="79" customWidth="1"/>
    <col min="41" max="41" width="13.42578125" style="79" customWidth="1"/>
    <col min="42" max="42" width="25.85546875" style="87" customWidth="1"/>
    <col min="43" max="43" width="24.42578125" style="87" bestFit="1" customWidth="1"/>
    <col min="44" max="44" width="23.28515625" style="79" customWidth="1"/>
    <col min="45" max="45" width="17.28515625" style="78" bestFit="1" customWidth="1"/>
    <col min="46" max="46" width="11" style="78" bestFit="1" customWidth="1"/>
    <col min="47" max="16384" width="9.140625" style="78"/>
  </cols>
  <sheetData>
    <row r="1" spans="1:46" s="56" customFormat="1" ht="20.25" customHeight="1" x14ac:dyDescent="0.2">
      <c r="A1" s="65" t="s">
        <v>66</v>
      </c>
      <c r="B1" s="66"/>
      <c r="C1" s="50"/>
      <c r="D1" s="51"/>
      <c r="E1" s="51"/>
      <c r="F1" s="52"/>
      <c r="G1" s="53"/>
      <c r="H1" s="53"/>
      <c r="I1" s="53"/>
      <c r="J1" s="53"/>
      <c r="K1" s="238"/>
      <c r="L1" s="238"/>
      <c r="M1" s="238"/>
      <c r="N1" s="54"/>
      <c r="O1" s="55"/>
      <c r="P1" s="55"/>
      <c r="AJ1" s="55"/>
      <c r="AK1" s="55"/>
      <c r="AL1" s="55"/>
      <c r="AM1" s="55"/>
      <c r="AN1" s="55"/>
      <c r="AO1" s="55"/>
      <c r="AP1" s="57"/>
      <c r="AQ1" s="57"/>
      <c r="AR1" s="55"/>
    </row>
    <row r="2" spans="1:46" s="56" customFormat="1" x14ac:dyDescent="0.2">
      <c r="A2" s="65"/>
      <c r="B2" s="127"/>
      <c r="C2" s="50"/>
      <c r="D2" s="51"/>
      <c r="E2" s="51"/>
      <c r="F2" s="52"/>
      <c r="G2" s="53"/>
      <c r="H2" s="53"/>
      <c r="I2" s="53"/>
      <c r="J2" s="53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J2" s="57"/>
      <c r="AK2" s="55"/>
      <c r="AL2" s="55"/>
      <c r="AM2" s="55"/>
      <c r="AN2" s="55"/>
      <c r="AO2" s="55"/>
      <c r="AP2" s="57"/>
      <c r="AQ2" s="57"/>
      <c r="AR2" s="55"/>
    </row>
    <row r="3" spans="1:46" s="56" customFormat="1" ht="45" customHeight="1" thickBot="1" x14ac:dyDescent="0.25">
      <c r="A3" s="67" t="s">
        <v>233</v>
      </c>
      <c r="B3" s="128">
        <v>4.5471000000000004</v>
      </c>
      <c r="C3" s="240"/>
      <c r="D3" s="240"/>
      <c r="E3" s="58"/>
      <c r="F3" s="241"/>
      <c r="G3" s="241"/>
      <c r="H3" s="241"/>
      <c r="I3" s="241"/>
      <c r="J3" s="241"/>
      <c r="K3" s="68"/>
      <c r="L3" s="68"/>
      <c r="M3" s="69"/>
      <c r="N3" s="70"/>
      <c r="O3" s="71" t="s">
        <v>0</v>
      </c>
      <c r="P3" s="247" t="s">
        <v>234</v>
      </c>
      <c r="Q3" s="247"/>
      <c r="R3" s="242"/>
      <c r="S3" s="242"/>
      <c r="T3" s="242"/>
      <c r="U3" s="68"/>
      <c r="V3" s="68"/>
      <c r="W3" s="68"/>
      <c r="X3" s="68"/>
      <c r="Y3" s="68"/>
      <c r="Z3" s="68"/>
      <c r="AA3" s="68"/>
      <c r="AB3" s="71"/>
      <c r="AJ3" s="55"/>
      <c r="AK3" s="55"/>
      <c r="AL3" s="55"/>
      <c r="AM3" s="55"/>
      <c r="AN3" s="55"/>
      <c r="AO3" s="55"/>
      <c r="AP3" s="57"/>
      <c r="AQ3" s="57"/>
      <c r="AR3" s="55"/>
    </row>
    <row r="4" spans="1:46" s="72" customFormat="1" ht="28.5" customHeight="1" thickBot="1" x14ac:dyDescent="0.3">
      <c r="A4" s="248" t="s">
        <v>1</v>
      </c>
      <c r="B4" s="249" t="s">
        <v>2</v>
      </c>
      <c r="C4" s="236" t="s">
        <v>177</v>
      </c>
      <c r="D4" s="236"/>
      <c r="E4" s="236"/>
      <c r="F4" s="250"/>
      <c r="G4" s="251" t="s">
        <v>176</v>
      </c>
      <c r="H4" s="252"/>
      <c r="I4" s="252"/>
      <c r="J4" s="253"/>
      <c r="K4" s="243" t="s">
        <v>178</v>
      </c>
      <c r="L4" s="243"/>
      <c r="M4" s="243"/>
      <c r="N4" s="243" t="s">
        <v>3</v>
      </c>
      <c r="O4" s="243"/>
      <c r="P4" s="243"/>
      <c r="Q4" s="244"/>
      <c r="R4" s="245"/>
      <c r="S4" s="245"/>
      <c r="T4" s="245"/>
      <c r="U4" s="243" t="s">
        <v>4</v>
      </c>
      <c r="V4" s="243"/>
      <c r="W4" s="243"/>
      <c r="X4" s="243" t="s">
        <v>218</v>
      </c>
      <c r="Y4" s="243"/>
      <c r="Z4" s="243"/>
      <c r="AA4" s="244"/>
      <c r="AB4" s="236" t="s">
        <v>5</v>
      </c>
      <c r="AC4" s="246"/>
      <c r="AD4" s="246"/>
      <c r="AE4" s="246"/>
      <c r="AF4" s="237"/>
      <c r="AG4" s="246"/>
      <c r="AH4" s="246"/>
      <c r="AI4" s="236" t="s">
        <v>220</v>
      </c>
      <c r="AJ4" s="236"/>
      <c r="AK4" s="236"/>
      <c r="AL4" s="236"/>
      <c r="AM4" s="236"/>
      <c r="AN4" s="237"/>
      <c r="AO4" s="236" t="s">
        <v>223</v>
      </c>
      <c r="AP4" s="236"/>
      <c r="AQ4" s="236"/>
      <c r="AR4" s="237"/>
    </row>
    <row r="5" spans="1:46" s="72" customFormat="1" ht="60.75" thickBot="1" x14ac:dyDescent="0.3">
      <c r="A5" s="248"/>
      <c r="B5" s="249"/>
      <c r="C5" s="111" t="s">
        <v>6</v>
      </c>
      <c r="D5" s="110" t="s">
        <v>7</v>
      </c>
      <c r="E5" s="110" t="s">
        <v>8</v>
      </c>
      <c r="F5" s="88" t="s">
        <v>9</v>
      </c>
      <c r="G5" s="111" t="s">
        <v>6</v>
      </c>
      <c r="H5" s="110" t="s">
        <v>7</v>
      </c>
      <c r="I5" s="110" t="s">
        <v>8</v>
      </c>
      <c r="J5" s="88" t="s">
        <v>9</v>
      </c>
      <c r="K5" s="112" t="s">
        <v>171</v>
      </c>
      <c r="L5" s="110" t="s">
        <v>172</v>
      </c>
      <c r="M5" s="110" t="s">
        <v>8</v>
      </c>
      <c r="N5" s="111" t="s">
        <v>6</v>
      </c>
      <c r="O5" s="110" t="s">
        <v>10</v>
      </c>
      <c r="P5" s="110" t="s">
        <v>8</v>
      </c>
      <c r="Q5" s="88" t="s">
        <v>9</v>
      </c>
      <c r="R5" s="112" t="s">
        <v>173</v>
      </c>
      <c r="S5" s="110" t="s">
        <v>174</v>
      </c>
      <c r="T5" s="110" t="s">
        <v>8</v>
      </c>
      <c r="U5" s="111" t="s">
        <v>6</v>
      </c>
      <c r="V5" s="110" t="s">
        <v>10</v>
      </c>
      <c r="W5" s="110" t="s">
        <v>8</v>
      </c>
      <c r="X5" s="112" t="s">
        <v>6</v>
      </c>
      <c r="Y5" s="110" t="s">
        <v>10</v>
      </c>
      <c r="Z5" s="110" t="s">
        <v>8</v>
      </c>
      <c r="AA5" s="88" t="s">
        <v>9</v>
      </c>
      <c r="AB5" s="112" t="s">
        <v>11</v>
      </c>
      <c r="AC5" s="112" t="s">
        <v>12</v>
      </c>
      <c r="AD5" s="110" t="s">
        <v>7</v>
      </c>
      <c r="AE5" s="110" t="s">
        <v>8</v>
      </c>
      <c r="AF5" s="88" t="s">
        <v>9</v>
      </c>
      <c r="AG5" s="112" t="s">
        <v>175</v>
      </c>
      <c r="AH5" s="110" t="s">
        <v>179</v>
      </c>
      <c r="AI5" s="112" t="s">
        <v>11</v>
      </c>
      <c r="AJ5" s="110" t="s">
        <v>10</v>
      </c>
      <c r="AK5" s="110" t="s">
        <v>8</v>
      </c>
      <c r="AL5" s="110" t="s">
        <v>13</v>
      </c>
      <c r="AM5" s="110" t="s">
        <v>14</v>
      </c>
      <c r="AN5" s="88" t="s">
        <v>9</v>
      </c>
      <c r="AO5" s="112" t="s">
        <v>11</v>
      </c>
      <c r="AP5" s="110" t="s">
        <v>10</v>
      </c>
      <c r="AQ5" s="110" t="s">
        <v>8</v>
      </c>
      <c r="AR5" s="88" t="s">
        <v>9</v>
      </c>
    </row>
    <row r="6" spans="1:46" s="72" customFormat="1" ht="81.75" customHeight="1" thickBot="1" x14ac:dyDescent="0.3">
      <c r="A6" s="161" t="s">
        <v>180</v>
      </c>
      <c r="B6" s="132">
        <f>SUM(B7+B8+B9+B10+B14+B15+B16+B17+B18+B19+B22+B23+B24+B25+B26+B27)</f>
        <v>1063532570.8209695</v>
      </c>
      <c r="C6" s="142">
        <v>6159</v>
      </c>
      <c r="D6" s="143">
        <v>1553222696.55</v>
      </c>
      <c r="E6" s="143">
        <v>1107722678.4550002</v>
      </c>
      <c r="F6" s="191">
        <f>D6/B6</f>
        <v>1.4604373567525304</v>
      </c>
      <c r="G6" s="142">
        <v>5496</v>
      </c>
      <c r="H6" s="143">
        <v>975607528.44000006</v>
      </c>
      <c r="I6" s="143">
        <v>674511302.37250006</v>
      </c>
      <c r="J6" s="191">
        <f>H6/B6</f>
        <v>0.91732736279708138</v>
      </c>
      <c r="K6" s="142">
        <v>604</v>
      </c>
      <c r="L6" s="143">
        <v>294723406.47000003</v>
      </c>
      <c r="M6" s="143">
        <v>216803301.60499999</v>
      </c>
      <c r="N6" s="142">
        <v>5171</v>
      </c>
      <c r="O6" s="143">
        <v>1046298489.29</v>
      </c>
      <c r="P6" s="143">
        <v>732353823.03999996</v>
      </c>
      <c r="Q6" s="191">
        <f>O6/B6</f>
        <v>0.98379543607426523</v>
      </c>
      <c r="R6" s="142">
        <v>52</v>
      </c>
      <c r="S6" s="143">
        <v>202452760.01999998</v>
      </c>
      <c r="T6" s="143">
        <v>150934218.10999998</v>
      </c>
      <c r="U6" s="142">
        <v>106</v>
      </c>
      <c r="V6" s="143">
        <v>2456839.7400000002</v>
      </c>
      <c r="W6" s="143">
        <v>1842629.8049999999</v>
      </c>
      <c r="X6" s="142">
        <v>5119</v>
      </c>
      <c r="Y6" s="143">
        <v>841388889.53000009</v>
      </c>
      <c r="Z6" s="143">
        <v>579576975.125</v>
      </c>
      <c r="AA6" s="191">
        <f>Y6/B6</f>
        <v>0.7911265838153968</v>
      </c>
      <c r="AB6" s="142">
        <v>4763</v>
      </c>
      <c r="AC6" s="142">
        <v>4895</v>
      </c>
      <c r="AD6" s="143">
        <v>593565669.42999995</v>
      </c>
      <c r="AE6" s="143">
        <v>396356484.82999986</v>
      </c>
      <c r="AF6" s="191">
        <f>AD6/B6</f>
        <v>0.55810765529429029</v>
      </c>
      <c r="AG6" s="142">
        <v>10</v>
      </c>
      <c r="AH6" s="143">
        <v>1155399.23</v>
      </c>
      <c r="AI6" s="142">
        <v>4846</v>
      </c>
      <c r="AJ6" s="143">
        <v>636404615.37000012</v>
      </c>
      <c r="AK6" s="143">
        <v>426166111.18000001</v>
      </c>
      <c r="AL6" s="143">
        <v>259556047.95000002</v>
      </c>
      <c r="AM6" s="143">
        <v>194667035.18000001</v>
      </c>
      <c r="AN6" s="191">
        <f>AJ6/B6</f>
        <v>0.59838751800402523</v>
      </c>
      <c r="AO6" s="142">
        <v>4585</v>
      </c>
      <c r="AP6" s="143">
        <v>542902720.46999991</v>
      </c>
      <c r="AQ6" s="143">
        <v>356039690.36000001</v>
      </c>
      <c r="AR6" s="191">
        <f>AP6/B6</f>
        <v>0.51047117442855428</v>
      </c>
      <c r="AS6" s="211"/>
      <c r="AT6" s="211"/>
    </row>
    <row r="7" spans="1:46" x14ac:dyDescent="0.2">
      <c r="A7" s="162" t="s">
        <v>16</v>
      </c>
      <c r="B7" s="171">
        <v>8977430.472000001</v>
      </c>
      <c r="C7" s="136">
        <v>3</v>
      </c>
      <c r="D7" s="137">
        <v>9954416.0800000001</v>
      </c>
      <c r="E7" s="138">
        <v>7465812.0600000005</v>
      </c>
      <c r="F7" s="190">
        <f t="shared" ref="F7:F60" si="0">D7/B7</f>
        <v>1.1088268643290695</v>
      </c>
      <c r="G7" s="139">
        <v>1</v>
      </c>
      <c r="H7" s="137">
        <v>8181268.0800000001</v>
      </c>
      <c r="I7" s="137">
        <v>6135951.0600000005</v>
      </c>
      <c r="J7" s="190">
        <f t="shared" ref="J7:J60" si="1">H7/B7</f>
        <v>0.91131511466636494</v>
      </c>
      <c r="K7" s="139">
        <v>2</v>
      </c>
      <c r="L7" s="137">
        <v>1773148</v>
      </c>
      <c r="M7" s="140">
        <v>1329861</v>
      </c>
      <c r="N7" s="139">
        <v>1</v>
      </c>
      <c r="O7" s="151">
        <v>8180770.6500000004</v>
      </c>
      <c r="P7" s="151">
        <v>6135577.9800000004</v>
      </c>
      <c r="Q7" s="190">
        <f>O7/$B7</f>
        <v>0.91125970571593629</v>
      </c>
      <c r="R7" s="139">
        <v>0</v>
      </c>
      <c r="S7" s="137">
        <v>0</v>
      </c>
      <c r="T7" s="140">
        <v>0</v>
      </c>
      <c r="U7" s="139">
        <v>0</v>
      </c>
      <c r="V7" s="137">
        <v>0</v>
      </c>
      <c r="W7" s="140">
        <v>0</v>
      </c>
      <c r="X7" s="139">
        <v>1</v>
      </c>
      <c r="Y7" s="137">
        <v>8180770.6500000004</v>
      </c>
      <c r="Z7" s="137">
        <v>6135577.9800000004</v>
      </c>
      <c r="AA7" s="190">
        <f t="shared" ref="AA7:AA60" si="2">Y7/B7</f>
        <v>0.91125970571593629</v>
      </c>
      <c r="AB7" s="139">
        <v>0</v>
      </c>
      <c r="AC7" s="141">
        <v>0</v>
      </c>
      <c r="AD7" s="137">
        <v>0</v>
      </c>
      <c r="AE7" s="137">
        <v>0</v>
      </c>
      <c r="AF7" s="190">
        <f t="shared" ref="AF7:AF60" si="3">AD7/B7</f>
        <v>0</v>
      </c>
      <c r="AG7" s="141">
        <v>0</v>
      </c>
      <c r="AH7" s="140">
        <v>0</v>
      </c>
      <c r="AI7" s="139">
        <v>1</v>
      </c>
      <c r="AJ7" s="137">
        <v>510000</v>
      </c>
      <c r="AK7" s="137">
        <v>382500</v>
      </c>
      <c r="AL7" s="137">
        <v>510000</v>
      </c>
      <c r="AM7" s="137">
        <v>382500</v>
      </c>
      <c r="AN7" s="190">
        <f t="shared" ref="AN7:AN60" si="4">AJ7/B7</f>
        <v>5.6809128357012122E-2</v>
      </c>
      <c r="AO7" s="139">
        <v>0</v>
      </c>
      <c r="AP7" s="137">
        <v>0</v>
      </c>
      <c r="AQ7" s="137">
        <v>0</v>
      </c>
      <c r="AR7" s="190">
        <f t="shared" ref="AR7:AR60" si="5">AP7/B7</f>
        <v>0</v>
      </c>
      <c r="AS7" s="211"/>
      <c r="AT7" s="211"/>
    </row>
    <row r="8" spans="1:46" x14ac:dyDescent="0.2">
      <c r="A8" s="163" t="s">
        <v>17</v>
      </c>
      <c r="B8" s="172">
        <v>16314487.074980002</v>
      </c>
      <c r="C8" s="73">
        <v>359</v>
      </c>
      <c r="D8" s="74">
        <v>21704961.059999999</v>
      </c>
      <c r="E8" s="89">
        <v>16278720.794999998</v>
      </c>
      <c r="F8" s="190">
        <f t="shared" si="0"/>
        <v>1.3304102642176756</v>
      </c>
      <c r="G8" s="76">
        <v>279</v>
      </c>
      <c r="H8" s="74">
        <v>17074897.979999997</v>
      </c>
      <c r="I8" s="74">
        <v>12806173.484999998</v>
      </c>
      <c r="J8" s="190">
        <f t="shared" si="1"/>
        <v>1.0466095502436092</v>
      </c>
      <c r="K8" s="76">
        <v>70</v>
      </c>
      <c r="L8" s="74">
        <v>4227865.08</v>
      </c>
      <c r="M8" s="75">
        <v>3170898.8099999996</v>
      </c>
      <c r="N8" s="76">
        <v>279</v>
      </c>
      <c r="O8" s="74">
        <v>15588404.68</v>
      </c>
      <c r="P8" s="74">
        <v>11691303.470000001</v>
      </c>
      <c r="Q8" s="190">
        <f t="shared" ref="Q8:Q27" si="6">O8/$B8</f>
        <v>0.95549462317491263</v>
      </c>
      <c r="R8" s="76">
        <v>10</v>
      </c>
      <c r="S8" s="74">
        <v>400648</v>
      </c>
      <c r="T8" s="75">
        <v>300486</v>
      </c>
      <c r="U8" s="76">
        <v>15</v>
      </c>
      <c r="V8" s="74">
        <v>43459.31</v>
      </c>
      <c r="W8" s="75">
        <v>32594.482500000002</v>
      </c>
      <c r="X8" s="76">
        <v>269</v>
      </c>
      <c r="Y8" s="74">
        <v>15144297.370000001</v>
      </c>
      <c r="Z8" s="74">
        <v>11358222.987500001</v>
      </c>
      <c r="AA8" s="190">
        <f t="shared" si="2"/>
        <v>0.9282729699314537</v>
      </c>
      <c r="AB8" s="76">
        <v>249</v>
      </c>
      <c r="AC8" s="77">
        <v>252</v>
      </c>
      <c r="AD8" s="74">
        <v>13849798.91</v>
      </c>
      <c r="AE8" s="74">
        <v>10387349.182500001</v>
      </c>
      <c r="AF8" s="190">
        <f t="shared" si="3"/>
        <v>0.84892640794328966</v>
      </c>
      <c r="AG8" s="77">
        <v>1</v>
      </c>
      <c r="AH8" s="75">
        <v>59760</v>
      </c>
      <c r="AI8" s="76">
        <v>244</v>
      </c>
      <c r="AJ8" s="74">
        <v>13730176.59</v>
      </c>
      <c r="AK8" s="74">
        <v>10297632.379999999</v>
      </c>
      <c r="AL8" s="74">
        <v>11958732.220000001</v>
      </c>
      <c r="AM8" s="74">
        <v>8969049.1600000001</v>
      </c>
      <c r="AN8" s="190">
        <f t="shared" si="4"/>
        <v>0.84159413206785294</v>
      </c>
      <c r="AO8" s="76">
        <v>211</v>
      </c>
      <c r="AP8" s="74">
        <v>11415166.16</v>
      </c>
      <c r="AQ8" s="74">
        <v>8561374.5500000007</v>
      </c>
      <c r="AR8" s="190">
        <f t="shared" si="5"/>
        <v>0.69969506902281775</v>
      </c>
      <c r="AS8" s="211"/>
      <c r="AT8" s="211"/>
    </row>
    <row r="9" spans="1:46" s="79" customFormat="1" ht="25.5" x14ac:dyDescent="0.2">
      <c r="A9" s="163" t="s">
        <v>18</v>
      </c>
      <c r="B9" s="172">
        <v>10685685</v>
      </c>
      <c r="C9" s="99">
        <v>5</v>
      </c>
      <c r="D9" s="95">
        <v>16285508.65</v>
      </c>
      <c r="E9" s="96">
        <v>12214131.487500001</v>
      </c>
      <c r="F9" s="190">
        <f t="shared" si="0"/>
        <v>1.5240491040115818</v>
      </c>
      <c r="G9" s="97">
        <v>2</v>
      </c>
      <c r="H9" s="95">
        <v>4194998.17</v>
      </c>
      <c r="I9" s="95">
        <v>3146248.6274999999</v>
      </c>
      <c r="J9" s="190">
        <f t="shared" si="1"/>
        <v>0.39258111857124739</v>
      </c>
      <c r="K9" s="97">
        <v>3</v>
      </c>
      <c r="L9" s="95">
        <v>12090510.48</v>
      </c>
      <c r="M9" s="100">
        <v>9067882.8599999994</v>
      </c>
      <c r="N9" s="97">
        <v>2</v>
      </c>
      <c r="O9" s="95">
        <v>4194517.53</v>
      </c>
      <c r="P9" s="95">
        <v>3145888.14</v>
      </c>
      <c r="Q9" s="190">
        <f t="shared" si="6"/>
        <v>0.39253613876882953</v>
      </c>
      <c r="R9" s="97">
        <v>0</v>
      </c>
      <c r="S9" s="95">
        <v>0</v>
      </c>
      <c r="T9" s="100">
        <v>0</v>
      </c>
      <c r="U9" s="97">
        <v>0</v>
      </c>
      <c r="V9" s="95">
        <v>0</v>
      </c>
      <c r="W9" s="100">
        <v>0</v>
      </c>
      <c r="X9" s="97">
        <v>2</v>
      </c>
      <c r="Y9" s="95">
        <v>4194517.53</v>
      </c>
      <c r="Z9" s="95">
        <v>3145888.14</v>
      </c>
      <c r="AA9" s="190">
        <f t="shared" si="2"/>
        <v>0.39253613876882953</v>
      </c>
      <c r="AB9" s="97">
        <v>0</v>
      </c>
      <c r="AC9" s="98">
        <v>0</v>
      </c>
      <c r="AD9" s="95">
        <v>0</v>
      </c>
      <c r="AE9" s="95">
        <v>0</v>
      </c>
      <c r="AF9" s="190">
        <f t="shared" si="3"/>
        <v>0</v>
      </c>
      <c r="AG9" s="98">
        <v>0</v>
      </c>
      <c r="AH9" s="100">
        <v>0</v>
      </c>
      <c r="AI9" s="97">
        <v>0</v>
      </c>
      <c r="AJ9" s="95">
        <v>0</v>
      </c>
      <c r="AK9" s="95">
        <v>0</v>
      </c>
      <c r="AL9" s="95">
        <v>0</v>
      </c>
      <c r="AM9" s="95">
        <v>0</v>
      </c>
      <c r="AN9" s="190">
        <f t="shared" si="4"/>
        <v>0</v>
      </c>
      <c r="AO9" s="97">
        <v>0</v>
      </c>
      <c r="AP9" s="95">
        <v>0</v>
      </c>
      <c r="AQ9" s="95">
        <v>0</v>
      </c>
      <c r="AR9" s="190">
        <f t="shared" si="5"/>
        <v>0</v>
      </c>
      <c r="AS9" s="211"/>
      <c r="AT9" s="211"/>
    </row>
    <row r="10" spans="1:46" s="79" customFormat="1" ht="25.5" x14ac:dyDescent="0.2">
      <c r="A10" s="163" t="s">
        <v>19</v>
      </c>
      <c r="B10" s="172">
        <v>162892355.76663402</v>
      </c>
      <c r="C10" s="76">
        <v>58</v>
      </c>
      <c r="D10" s="101">
        <v>185561278.26000002</v>
      </c>
      <c r="E10" s="101">
        <v>139170958.69499999</v>
      </c>
      <c r="F10" s="190">
        <f t="shared" si="0"/>
        <v>1.139165047903429</v>
      </c>
      <c r="G10" s="76">
        <v>38</v>
      </c>
      <c r="H10" s="101">
        <v>146508901.42999998</v>
      </c>
      <c r="I10" s="101">
        <v>109881676.07250001</v>
      </c>
      <c r="J10" s="190">
        <f t="shared" si="1"/>
        <v>0.89942158881841194</v>
      </c>
      <c r="K10" s="76">
        <v>16</v>
      </c>
      <c r="L10" s="101">
        <v>17448125.07</v>
      </c>
      <c r="M10" s="75">
        <v>13086093.8025</v>
      </c>
      <c r="N10" s="97">
        <v>35</v>
      </c>
      <c r="O10" s="101">
        <v>128985890.06999999</v>
      </c>
      <c r="P10" s="101">
        <v>96739417.459999993</v>
      </c>
      <c r="Q10" s="190">
        <f t="shared" si="6"/>
        <v>0.7918474102909423</v>
      </c>
      <c r="R10" s="76">
        <v>0</v>
      </c>
      <c r="S10" s="101">
        <v>0</v>
      </c>
      <c r="T10" s="75">
        <v>0</v>
      </c>
      <c r="U10" s="97">
        <v>20</v>
      </c>
      <c r="V10" s="101">
        <v>972106.74000000011</v>
      </c>
      <c r="W10" s="101">
        <v>729080.05499999993</v>
      </c>
      <c r="X10" s="97">
        <v>35</v>
      </c>
      <c r="Y10" s="101">
        <v>128013783.33</v>
      </c>
      <c r="Z10" s="101">
        <v>96010337.405000001</v>
      </c>
      <c r="AA10" s="190">
        <f t="shared" si="2"/>
        <v>0.78587962416970358</v>
      </c>
      <c r="AB10" s="97">
        <v>33</v>
      </c>
      <c r="AC10" s="98">
        <v>53</v>
      </c>
      <c r="AD10" s="101">
        <v>113106844.78</v>
      </c>
      <c r="AE10" s="101">
        <v>84830133.584999993</v>
      </c>
      <c r="AF10" s="190">
        <f t="shared" si="3"/>
        <v>0.69436557810018606</v>
      </c>
      <c r="AG10" s="97">
        <v>1</v>
      </c>
      <c r="AH10" s="75">
        <v>0</v>
      </c>
      <c r="AI10" s="97">
        <v>34</v>
      </c>
      <c r="AJ10" s="101">
        <v>117064988</v>
      </c>
      <c r="AK10" s="101">
        <v>87798740.849999994</v>
      </c>
      <c r="AL10" s="101">
        <v>115058550.16</v>
      </c>
      <c r="AM10" s="101">
        <v>86293912.549999997</v>
      </c>
      <c r="AN10" s="190">
        <f t="shared" si="4"/>
        <v>0.71866471234360374</v>
      </c>
      <c r="AO10" s="97">
        <v>31</v>
      </c>
      <c r="AP10" s="101">
        <v>90419894.079999998</v>
      </c>
      <c r="AQ10" s="101">
        <v>67814920.429999992</v>
      </c>
      <c r="AR10" s="190">
        <f t="shared" si="5"/>
        <v>0.55508985461257054</v>
      </c>
      <c r="AS10" s="211"/>
      <c r="AT10" s="211"/>
    </row>
    <row r="11" spans="1:46" s="129" customFormat="1" outlineLevel="1" collapsed="1" x14ac:dyDescent="0.2">
      <c r="A11" s="164" t="s">
        <v>20</v>
      </c>
      <c r="B11" s="173">
        <v>84856496.511337474</v>
      </c>
      <c r="C11" s="73">
        <v>15</v>
      </c>
      <c r="D11" s="74">
        <v>91804817.5</v>
      </c>
      <c r="E11" s="89">
        <v>68853613.125</v>
      </c>
      <c r="F11" s="190">
        <f t="shared" si="0"/>
        <v>1.0818831942670903</v>
      </c>
      <c r="G11" s="76">
        <v>14</v>
      </c>
      <c r="H11" s="74">
        <v>85778346.5</v>
      </c>
      <c r="I11" s="74">
        <v>64333759.875</v>
      </c>
      <c r="J11" s="190">
        <f t="shared" si="1"/>
        <v>1.0108636348018369</v>
      </c>
      <c r="K11" s="76">
        <v>1</v>
      </c>
      <c r="L11" s="74">
        <v>6026471</v>
      </c>
      <c r="M11" s="75">
        <v>4519853.25</v>
      </c>
      <c r="N11" s="76">
        <v>14</v>
      </c>
      <c r="O11" s="74">
        <v>83848395.319999993</v>
      </c>
      <c r="P11" s="74">
        <v>62886296.460000001</v>
      </c>
      <c r="Q11" s="190">
        <f t="shared" si="6"/>
        <v>0.98811992914175062</v>
      </c>
      <c r="R11" s="76">
        <v>0</v>
      </c>
      <c r="S11" s="74">
        <v>0</v>
      </c>
      <c r="T11" s="75">
        <v>0</v>
      </c>
      <c r="U11" s="76">
        <v>13</v>
      </c>
      <c r="V11" s="74">
        <v>723304.81</v>
      </c>
      <c r="W11" s="75">
        <v>542478.60749999993</v>
      </c>
      <c r="X11" s="76">
        <v>14</v>
      </c>
      <c r="Y11" s="74">
        <v>83125090.50999999</v>
      </c>
      <c r="Z11" s="74">
        <v>62343817.852499999</v>
      </c>
      <c r="AA11" s="190">
        <f t="shared" si="2"/>
        <v>0.97959607015938777</v>
      </c>
      <c r="AB11" s="76">
        <v>14</v>
      </c>
      <c r="AC11" s="77">
        <v>28</v>
      </c>
      <c r="AD11" s="74">
        <v>83126445.460000008</v>
      </c>
      <c r="AE11" s="74">
        <v>62344834.094999999</v>
      </c>
      <c r="AF11" s="190">
        <f t="shared" si="3"/>
        <v>0.97961203770525318</v>
      </c>
      <c r="AG11" s="77">
        <v>1</v>
      </c>
      <c r="AH11" s="75">
        <v>0</v>
      </c>
      <c r="AI11" s="76">
        <v>14</v>
      </c>
      <c r="AJ11" s="74">
        <v>83452649.180000007</v>
      </c>
      <c r="AK11" s="74">
        <v>62589486.810000002</v>
      </c>
      <c r="AL11" s="74">
        <v>82204176.569999993</v>
      </c>
      <c r="AM11" s="74">
        <v>61653132.379999995</v>
      </c>
      <c r="AN11" s="190">
        <f t="shared" si="4"/>
        <v>0.98345621856836973</v>
      </c>
      <c r="AO11" s="76">
        <v>12</v>
      </c>
      <c r="AP11" s="74">
        <v>60746377.859999999</v>
      </c>
      <c r="AQ11" s="74">
        <v>45559783.340000004</v>
      </c>
      <c r="AR11" s="190">
        <f t="shared" si="5"/>
        <v>0.71587185846028678</v>
      </c>
      <c r="AS11" s="211"/>
      <c r="AT11" s="211"/>
    </row>
    <row r="12" spans="1:46" s="129" customFormat="1" ht="25.5" outlineLevel="1" x14ac:dyDescent="0.2">
      <c r="A12" s="164" t="s">
        <v>21</v>
      </c>
      <c r="B12" s="173">
        <v>76599191.854523063</v>
      </c>
      <c r="C12" s="73">
        <v>22</v>
      </c>
      <c r="D12" s="74">
        <v>92933936.660000011</v>
      </c>
      <c r="E12" s="89">
        <v>69700452.495000005</v>
      </c>
      <c r="F12" s="190">
        <f t="shared" si="0"/>
        <v>1.2132495710463871</v>
      </c>
      <c r="G12" s="76">
        <v>12</v>
      </c>
      <c r="H12" s="74">
        <v>60189492.329999998</v>
      </c>
      <c r="I12" s="74">
        <v>45142119.247500002</v>
      </c>
      <c r="J12" s="190">
        <f t="shared" si="1"/>
        <v>0.78577189749353604</v>
      </c>
      <c r="K12" s="76">
        <v>6</v>
      </c>
      <c r="L12" s="74">
        <v>11140192.57</v>
      </c>
      <c r="M12" s="75">
        <v>8355144.4275000002</v>
      </c>
      <c r="N12" s="76">
        <v>9</v>
      </c>
      <c r="O12" s="74">
        <v>44608503.549999997</v>
      </c>
      <c r="P12" s="74">
        <v>33456377.619999997</v>
      </c>
      <c r="Q12" s="190">
        <f t="shared" si="6"/>
        <v>0.58236258725444945</v>
      </c>
      <c r="R12" s="76">
        <v>0</v>
      </c>
      <c r="S12" s="74">
        <v>0</v>
      </c>
      <c r="T12" s="75">
        <v>0</v>
      </c>
      <c r="U12" s="76">
        <v>7</v>
      </c>
      <c r="V12" s="74">
        <v>248801.93000000002</v>
      </c>
      <c r="W12" s="75">
        <v>186601.44750000001</v>
      </c>
      <c r="X12" s="76">
        <v>9</v>
      </c>
      <c r="Y12" s="74">
        <v>44359701.619999997</v>
      </c>
      <c r="Z12" s="74">
        <v>33269776.172499999</v>
      </c>
      <c r="AA12" s="190">
        <f t="shared" si="2"/>
        <v>0.57911448601504567</v>
      </c>
      <c r="AB12" s="76">
        <v>7</v>
      </c>
      <c r="AC12" s="77">
        <v>13</v>
      </c>
      <c r="AD12" s="74">
        <v>29451408.619999997</v>
      </c>
      <c r="AE12" s="74">
        <v>22088556.464999996</v>
      </c>
      <c r="AF12" s="190">
        <f t="shared" si="3"/>
        <v>0.3844871976708843</v>
      </c>
      <c r="AG12" s="77">
        <v>0</v>
      </c>
      <c r="AH12" s="75">
        <v>0</v>
      </c>
      <c r="AI12" s="76">
        <v>8</v>
      </c>
      <c r="AJ12" s="74">
        <v>33083347.619999997</v>
      </c>
      <c r="AK12" s="74">
        <v>24812510.690000001</v>
      </c>
      <c r="AL12" s="74">
        <v>32854373.589999996</v>
      </c>
      <c r="AM12" s="74">
        <v>24640780.170000002</v>
      </c>
      <c r="AN12" s="190">
        <f t="shared" si="4"/>
        <v>0.43190204516559111</v>
      </c>
      <c r="AO12" s="76">
        <v>7</v>
      </c>
      <c r="AP12" s="74">
        <v>29144525.02</v>
      </c>
      <c r="AQ12" s="74">
        <v>21858393.739999998</v>
      </c>
      <c r="AR12" s="190">
        <f t="shared" si="5"/>
        <v>0.38048084208709654</v>
      </c>
      <c r="AS12" s="211"/>
      <c r="AT12" s="211"/>
    </row>
    <row r="13" spans="1:46" s="130" customFormat="1" ht="25.5" outlineLevel="1" x14ac:dyDescent="0.2">
      <c r="A13" s="164" t="s">
        <v>22</v>
      </c>
      <c r="B13" s="173">
        <v>1436667.4007734826</v>
      </c>
      <c r="C13" s="73">
        <v>21</v>
      </c>
      <c r="D13" s="74">
        <v>822524.1</v>
      </c>
      <c r="E13" s="89">
        <v>616893.07500000007</v>
      </c>
      <c r="F13" s="190">
        <f t="shared" si="0"/>
        <v>0.57252228285904161</v>
      </c>
      <c r="G13" s="76">
        <v>12</v>
      </c>
      <c r="H13" s="74">
        <v>541062.60000000009</v>
      </c>
      <c r="I13" s="74">
        <v>405796.95000000007</v>
      </c>
      <c r="J13" s="190">
        <f t="shared" si="1"/>
        <v>0.37660950593623771</v>
      </c>
      <c r="K13" s="76">
        <v>9</v>
      </c>
      <c r="L13" s="74">
        <v>281461.5</v>
      </c>
      <c r="M13" s="75">
        <v>211096.125</v>
      </c>
      <c r="N13" s="76">
        <v>12</v>
      </c>
      <c r="O13" s="74">
        <v>528991.19999999995</v>
      </c>
      <c r="P13" s="74">
        <v>396743.38</v>
      </c>
      <c r="Q13" s="190">
        <f t="shared" si="6"/>
        <v>0.36820714364034302</v>
      </c>
      <c r="R13" s="76">
        <v>0</v>
      </c>
      <c r="S13" s="74">
        <v>0</v>
      </c>
      <c r="T13" s="75">
        <v>0</v>
      </c>
      <c r="U13" s="76">
        <v>0</v>
      </c>
      <c r="V13" s="74">
        <v>0</v>
      </c>
      <c r="W13" s="75">
        <v>0</v>
      </c>
      <c r="X13" s="76">
        <v>12</v>
      </c>
      <c r="Y13" s="74">
        <v>528991.19999999995</v>
      </c>
      <c r="Z13" s="74">
        <v>396743.38</v>
      </c>
      <c r="AA13" s="190">
        <f t="shared" si="2"/>
        <v>0.36820714364034302</v>
      </c>
      <c r="AB13" s="76">
        <v>12</v>
      </c>
      <c r="AC13" s="77">
        <v>12</v>
      </c>
      <c r="AD13" s="74">
        <v>528990.69999999995</v>
      </c>
      <c r="AE13" s="74">
        <v>396743.02500000002</v>
      </c>
      <c r="AF13" s="190">
        <f t="shared" si="3"/>
        <v>0.36820679561267861</v>
      </c>
      <c r="AG13" s="77">
        <v>0</v>
      </c>
      <c r="AH13" s="75">
        <v>0</v>
      </c>
      <c r="AI13" s="76">
        <v>12</v>
      </c>
      <c r="AJ13" s="74">
        <v>528991.19999999995</v>
      </c>
      <c r="AK13" s="74">
        <v>396743.35000000003</v>
      </c>
      <c r="AL13" s="74">
        <v>0</v>
      </c>
      <c r="AM13" s="74">
        <v>0</v>
      </c>
      <c r="AN13" s="190">
        <f t="shared" si="4"/>
        <v>0.36820714364034302</v>
      </c>
      <c r="AO13" s="76">
        <v>12</v>
      </c>
      <c r="AP13" s="74">
        <v>528991.19999999995</v>
      </c>
      <c r="AQ13" s="74">
        <v>396743.35</v>
      </c>
      <c r="AR13" s="190">
        <f t="shared" si="5"/>
        <v>0.36820714364034302</v>
      </c>
      <c r="AS13" s="211"/>
      <c r="AT13" s="211"/>
    </row>
    <row r="14" spans="1:46" ht="36.75" customHeight="1" x14ac:dyDescent="0.2">
      <c r="A14" s="163" t="s">
        <v>23</v>
      </c>
      <c r="B14" s="172">
        <v>33461111.509404004</v>
      </c>
      <c r="C14" s="73">
        <v>13</v>
      </c>
      <c r="D14" s="74">
        <v>30276905.75</v>
      </c>
      <c r="E14" s="89">
        <v>22707679.3125</v>
      </c>
      <c r="F14" s="190">
        <f t="shared" si="0"/>
        <v>0.90483861366921103</v>
      </c>
      <c r="G14" s="76">
        <v>11</v>
      </c>
      <c r="H14" s="74">
        <v>25712899.84</v>
      </c>
      <c r="I14" s="74">
        <v>19284674.879999999</v>
      </c>
      <c r="J14" s="190">
        <f t="shared" si="1"/>
        <v>0.76844129438956543</v>
      </c>
      <c r="K14" s="76">
        <v>2</v>
      </c>
      <c r="L14" s="74">
        <v>4564005.91</v>
      </c>
      <c r="M14" s="75">
        <v>3423004.4325000001</v>
      </c>
      <c r="N14" s="76">
        <v>11</v>
      </c>
      <c r="O14" s="74">
        <v>25076104.82</v>
      </c>
      <c r="P14" s="74">
        <v>18807078.579999998</v>
      </c>
      <c r="Q14" s="190">
        <f t="shared" si="6"/>
        <v>0.74941039579490787</v>
      </c>
      <c r="R14" s="76">
        <v>0</v>
      </c>
      <c r="S14" s="74">
        <v>0</v>
      </c>
      <c r="T14" s="75">
        <v>0</v>
      </c>
      <c r="U14" s="76">
        <v>0</v>
      </c>
      <c r="V14" s="74">
        <v>0</v>
      </c>
      <c r="W14" s="75">
        <v>0</v>
      </c>
      <c r="X14" s="76">
        <v>11</v>
      </c>
      <c r="Y14" s="74">
        <v>25076104.82</v>
      </c>
      <c r="Z14" s="74">
        <v>18807078.579999998</v>
      </c>
      <c r="AA14" s="190">
        <f t="shared" si="2"/>
        <v>0.74941039579490787</v>
      </c>
      <c r="AB14" s="76">
        <v>8</v>
      </c>
      <c r="AC14" s="77">
        <v>9</v>
      </c>
      <c r="AD14" s="74">
        <v>13807495.290000001</v>
      </c>
      <c r="AE14" s="74">
        <v>10355621.467500001</v>
      </c>
      <c r="AF14" s="190">
        <f t="shared" si="3"/>
        <v>0.41264305539041951</v>
      </c>
      <c r="AG14" s="77">
        <v>0</v>
      </c>
      <c r="AH14" s="75">
        <v>0</v>
      </c>
      <c r="AI14" s="76">
        <v>10</v>
      </c>
      <c r="AJ14" s="74">
        <v>17491342.329999998</v>
      </c>
      <c r="AK14" s="74">
        <v>13118506.710000001</v>
      </c>
      <c r="AL14" s="74">
        <v>15314354.550000001</v>
      </c>
      <c r="AM14" s="74">
        <v>11485765.890000001</v>
      </c>
      <c r="AN14" s="190">
        <f t="shared" si="4"/>
        <v>0.52273644063151292</v>
      </c>
      <c r="AO14" s="76">
        <v>8</v>
      </c>
      <c r="AP14" s="74">
        <v>13880641.57</v>
      </c>
      <c r="AQ14" s="74">
        <v>10410481.140000001</v>
      </c>
      <c r="AR14" s="190">
        <f t="shared" si="5"/>
        <v>0.41482906406438252</v>
      </c>
      <c r="AS14" s="211"/>
      <c r="AT14" s="211"/>
    </row>
    <row r="15" spans="1:46" x14ac:dyDescent="0.2">
      <c r="A15" s="163" t="s">
        <v>24</v>
      </c>
      <c r="B15" s="172">
        <v>64590971.509712011</v>
      </c>
      <c r="C15" s="73">
        <v>207</v>
      </c>
      <c r="D15" s="74">
        <v>71015925.830000013</v>
      </c>
      <c r="E15" s="89">
        <v>35507962.915000007</v>
      </c>
      <c r="F15" s="190">
        <f t="shared" si="0"/>
        <v>1.0994713993320557</v>
      </c>
      <c r="G15" s="76">
        <v>207</v>
      </c>
      <c r="H15" s="74">
        <v>71015925.830000013</v>
      </c>
      <c r="I15" s="74">
        <v>35507962.915000007</v>
      </c>
      <c r="J15" s="190">
        <f t="shared" si="1"/>
        <v>1.0994713993320557</v>
      </c>
      <c r="K15" s="76">
        <v>51</v>
      </c>
      <c r="L15" s="74">
        <v>11225762.99</v>
      </c>
      <c r="M15" s="75">
        <v>5612881.4950000001</v>
      </c>
      <c r="N15" s="76">
        <v>156</v>
      </c>
      <c r="O15" s="74">
        <v>58485169.599999994</v>
      </c>
      <c r="P15" s="74">
        <v>29242584.700000003</v>
      </c>
      <c r="Q15" s="190">
        <f t="shared" si="6"/>
        <v>0.90546973103208495</v>
      </c>
      <c r="R15" s="76">
        <v>2</v>
      </c>
      <c r="S15" s="74">
        <v>3504407.4</v>
      </c>
      <c r="T15" s="75">
        <v>1752203.7</v>
      </c>
      <c r="U15" s="76">
        <v>0</v>
      </c>
      <c r="V15" s="74">
        <v>0</v>
      </c>
      <c r="W15" s="75">
        <v>0</v>
      </c>
      <c r="X15" s="76">
        <v>154</v>
      </c>
      <c r="Y15" s="74">
        <v>54980762.200000003</v>
      </c>
      <c r="Z15" s="74">
        <v>27490381</v>
      </c>
      <c r="AA15" s="190">
        <f t="shared" si="2"/>
        <v>0.8512143557359716</v>
      </c>
      <c r="AB15" s="76">
        <v>46</v>
      </c>
      <c r="AC15" s="77">
        <v>46</v>
      </c>
      <c r="AD15" s="74">
        <v>44344668.969999999</v>
      </c>
      <c r="AE15" s="74">
        <v>22172334.484999999</v>
      </c>
      <c r="AF15" s="190">
        <f t="shared" si="3"/>
        <v>0.68654593565498945</v>
      </c>
      <c r="AG15" s="77">
        <v>0</v>
      </c>
      <c r="AH15" s="75">
        <v>0</v>
      </c>
      <c r="AI15" s="76">
        <v>154</v>
      </c>
      <c r="AJ15" s="74">
        <v>53671395.950000003</v>
      </c>
      <c r="AK15" s="74">
        <v>26835697.870000001</v>
      </c>
      <c r="AL15" s="74">
        <v>0</v>
      </c>
      <c r="AM15" s="74">
        <v>0</v>
      </c>
      <c r="AN15" s="190">
        <f t="shared" si="4"/>
        <v>0.83094269517110264</v>
      </c>
      <c r="AO15" s="76">
        <v>154</v>
      </c>
      <c r="AP15" s="74">
        <v>53671395.950000003</v>
      </c>
      <c r="AQ15" s="74">
        <v>26835697.870000001</v>
      </c>
      <c r="AR15" s="190">
        <f t="shared" si="5"/>
        <v>0.83094269517110264</v>
      </c>
      <c r="AS15" s="211"/>
      <c r="AT15" s="211"/>
    </row>
    <row r="16" spans="1:46" x14ac:dyDescent="0.2">
      <c r="A16" s="163" t="s">
        <v>25</v>
      </c>
      <c r="B16" s="172">
        <v>2815639.5456480007</v>
      </c>
      <c r="C16" s="73">
        <v>3</v>
      </c>
      <c r="D16" s="74">
        <v>2700000</v>
      </c>
      <c r="E16" s="89">
        <v>2025000</v>
      </c>
      <c r="F16" s="190">
        <f t="shared" si="0"/>
        <v>0.95892956332896406</v>
      </c>
      <c r="G16" s="76">
        <v>3</v>
      </c>
      <c r="H16" s="74">
        <v>2700000</v>
      </c>
      <c r="I16" s="74">
        <v>2025000</v>
      </c>
      <c r="J16" s="190">
        <f t="shared" si="1"/>
        <v>0.95892956332896406</v>
      </c>
      <c r="K16" s="76">
        <v>0</v>
      </c>
      <c r="L16" s="74">
        <v>0</v>
      </c>
      <c r="M16" s="75">
        <v>0</v>
      </c>
      <c r="N16" s="76">
        <v>3</v>
      </c>
      <c r="O16" s="74">
        <v>2700000</v>
      </c>
      <c r="P16" s="74">
        <v>2025000</v>
      </c>
      <c r="Q16" s="190">
        <f t="shared" si="6"/>
        <v>0.95892956332896406</v>
      </c>
      <c r="R16" s="76">
        <v>0</v>
      </c>
      <c r="S16" s="74">
        <v>0</v>
      </c>
      <c r="T16" s="75">
        <v>0</v>
      </c>
      <c r="U16" s="76">
        <v>0</v>
      </c>
      <c r="V16" s="74">
        <v>0</v>
      </c>
      <c r="W16" s="75">
        <v>0</v>
      </c>
      <c r="X16" s="76">
        <v>3</v>
      </c>
      <c r="Y16" s="74">
        <v>2700000</v>
      </c>
      <c r="Z16" s="74">
        <v>2025000</v>
      </c>
      <c r="AA16" s="190">
        <f t="shared" si="2"/>
        <v>0.95892956332896406</v>
      </c>
      <c r="AB16" s="76">
        <v>1</v>
      </c>
      <c r="AC16" s="77">
        <v>1</v>
      </c>
      <c r="AD16" s="74">
        <v>283649.59999999998</v>
      </c>
      <c r="AE16" s="74">
        <v>212737.19999999998</v>
      </c>
      <c r="AF16" s="190">
        <f t="shared" si="3"/>
        <v>0.1007407359505316</v>
      </c>
      <c r="AG16" s="77">
        <v>0</v>
      </c>
      <c r="AH16" s="75">
        <v>0</v>
      </c>
      <c r="AI16" s="76">
        <v>1</v>
      </c>
      <c r="AJ16" s="74">
        <v>283649.59999999998</v>
      </c>
      <c r="AK16" s="74">
        <v>212737.2</v>
      </c>
      <c r="AL16" s="74">
        <v>0</v>
      </c>
      <c r="AM16" s="74">
        <v>0</v>
      </c>
      <c r="AN16" s="190">
        <f t="shared" si="4"/>
        <v>0.1007407359505316</v>
      </c>
      <c r="AO16" s="76">
        <v>1</v>
      </c>
      <c r="AP16" s="74">
        <v>283649.59999999998</v>
      </c>
      <c r="AQ16" s="74">
        <v>212737.2</v>
      </c>
      <c r="AR16" s="190">
        <f t="shared" si="5"/>
        <v>0.1007407359505316</v>
      </c>
      <c r="AS16" s="211"/>
      <c r="AT16" s="211"/>
    </row>
    <row r="17" spans="1:46" ht="25.5" x14ac:dyDescent="0.2">
      <c r="A17" s="163" t="s">
        <v>26</v>
      </c>
      <c r="B17" s="172">
        <v>66509919.509396009</v>
      </c>
      <c r="C17" s="73">
        <v>377</v>
      </c>
      <c r="D17" s="74">
        <v>92490683.74000001</v>
      </c>
      <c r="E17" s="89">
        <v>69368012.804999992</v>
      </c>
      <c r="F17" s="190">
        <f t="shared" si="0"/>
        <v>1.3906299153907957</v>
      </c>
      <c r="G17" s="76">
        <v>214</v>
      </c>
      <c r="H17" s="74">
        <v>52126388.720000014</v>
      </c>
      <c r="I17" s="74">
        <v>39094791.540000007</v>
      </c>
      <c r="J17" s="190">
        <f t="shared" si="1"/>
        <v>0.78373856267614339</v>
      </c>
      <c r="K17" s="76">
        <v>131</v>
      </c>
      <c r="L17" s="74">
        <v>32930335.079999998</v>
      </c>
      <c r="M17" s="75">
        <v>24697751.309999999</v>
      </c>
      <c r="N17" s="76">
        <v>158</v>
      </c>
      <c r="O17" s="74">
        <v>32937450.740000002</v>
      </c>
      <c r="P17" s="74">
        <v>24703087.600000001</v>
      </c>
      <c r="Q17" s="190">
        <f t="shared" si="6"/>
        <v>0.49522614044581503</v>
      </c>
      <c r="R17" s="76">
        <v>13</v>
      </c>
      <c r="S17" s="74">
        <v>2492634.02</v>
      </c>
      <c r="T17" s="75">
        <v>1869475.48</v>
      </c>
      <c r="U17" s="76">
        <v>10</v>
      </c>
      <c r="V17" s="74">
        <v>121260.5</v>
      </c>
      <c r="W17" s="75">
        <v>90945.375</v>
      </c>
      <c r="X17" s="76">
        <v>145</v>
      </c>
      <c r="Y17" s="74">
        <v>30323556.220000003</v>
      </c>
      <c r="Z17" s="74">
        <v>22742666.745000001</v>
      </c>
      <c r="AA17" s="190">
        <f t="shared" si="2"/>
        <v>0.45592531826348287</v>
      </c>
      <c r="AB17" s="76">
        <v>104</v>
      </c>
      <c r="AC17" s="77">
        <v>108</v>
      </c>
      <c r="AD17" s="74">
        <v>19945022.740000002</v>
      </c>
      <c r="AE17" s="74">
        <v>14958767.055000002</v>
      </c>
      <c r="AF17" s="190">
        <f t="shared" si="3"/>
        <v>0.29988042215540983</v>
      </c>
      <c r="AG17" s="77">
        <v>1</v>
      </c>
      <c r="AH17" s="75">
        <v>117000</v>
      </c>
      <c r="AI17" s="76">
        <v>117</v>
      </c>
      <c r="AJ17" s="75">
        <v>21889289.390000001</v>
      </c>
      <c r="AK17" s="101">
        <v>16416966.689999999</v>
      </c>
      <c r="AL17" s="74">
        <v>19722685.120000001</v>
      </c>
      <c r="AM17" s="74">
        <v>14792013.580000002</v>
      </c>
      <c r="AN17" s="190">
        <f t="shared" si="4"/>
        <v>0.3291131541199302</v>
      </c>
      <c r="AO17" s="76">
        <v>78</v>
      </c>
      <c r="AP17" s="74">
        <v>14210635.42</v>
      </c>
      <c r="AQ17" s="74">
        <v>10657976.300000001</v>
      </c>
      <c r="AR17" s="190">
        <f t="shared" si="5"/>
        <v>0.21366189471921448</v>
      </c>
      <c r="AS17" s="211"/>
      <c r="AT17" s="211"/>
    </row>
    <row r="18" spans="1:46" x14ac:dyDescent="0.2">
      <c r="A18" s="163" t="s">
        <v>27</v>
      </c>
      <c r="B18" s="172">
        <v>37620797.769373439</v>
      </c>
      <c r="C18" s="73">
        <v>499</v>
      </c>
      <c r="D18" s="74">
        <v>63798204.24000001</v>
      </c>
      <c r="E18" s="89">
        <v>47848653.180000007</v>
      </c>
      <c r="F18" s="190">
        <f t="shared" si="0"/>
        <v>1.6958227369632557</v>
      </c>
      <c r="G18" s="76">
        <v>291</v>
      </c>
      <c r="H18" s="74">
        <v>36133030.589999996</v>
      </c>
      <c r="I18" s="74">
        <v>27099772.942499995</v>
      </c>
      <c r="J18" s="190">
        <f t="shared" si="1"/>
        <v>0.96045359833957022</v>
      </c>
      <c r="K18" s="76">
        <v>87</v>
      </c>
      <c r="L18" s="74">
        <v>10085135.27</v>
      </c>
      <c r="M18" s="75">
        <v>7563851.4525000006</v>
      </c>
      <c r="N18" s="76">
        <v>263</v>
      </c>
      <c r="O18" s="74">
        <v>25854113.07</v>
      </c>
      <c r="P18" s="74">
        <v>19390584.450000003</v>
      </c>
      <c r="Q18" s="190">
        <f t="shared" si="6"/>
        <v>0.68722926155084008</v>
      </c>
      <c r="R18" s="76">
        <v>14</v>
      </c>
      <c r="S18" s="74">
        <v>1477620</v>
      </c>
      <c r="T18" s="75">
        <v>1108214.98</v>
      </c>
      <c r="U18" s="76">
        <v>29</v>
      </c>
      <c r="V18" s="74">
        <v>452788.83</v>
      </c>
      <c r="W18" s="75">
        <v>339591.6225</v>
      </c>
      <c r="X18" s="76">
        <v>249</v>
      </c>
      <c r="Y18" s="74">
        <v>23923704.240000002</v>
      </c>
      <c r="Z18" s="74">
        <v>17942777.8475</v>
      </c>
      <c r="AA18" s="190">
        <f t="shared" si="2"/>
        <v>0.63591698364982452</v>
      </c>
      <c r="AB18" s="76">
        <v>197</v>
      </c>
      <c r="AC18" s="77">
        <v>201</v>
      </c>
      <c r="AD18" s="74">
        <v>16137287.1</v>
      </c>
      <c r="AE18" s="74">
        <v>12102965.324999999</v>
      </c>
      <c r="AF18" s="190">
        <f t="shared" si="3"/>
        <v>0.428945903777116</v>
      </c>
      <c r="AG18" s="77">
        <v>0</v>
      </c>
      <c r="AH18" s="75">
        <v>0</v>
      </c>
      <c r="AI18" s="76">
        <v>208</v>
      </c>
      <c r="AJ18" s="74">
        <v>17489247.899999999</v>
      </c>
      <c r="AK18" s="74">
        <v>13116935.620000001</v>
      </c>
      <c r="AL18" s="74">
        <v>15436924.960000001</v>
      </c>
      <c r="AM18" s="74">
        <v>11577693.539999999</v>
      </c>
      <c r="AN18" s="190">
        <f t="shared" si="4"/>
        <v>0.46488243038369986</v>
      </c>
      <c r="AO18" s="76">
        <v>172</v>
      </c>
      <c r="AP18" s="74">
        <v>12602173.4</v>
      </c>
      <c r="AQ18" s="74">
        <v>9451629.8800000008</v>
      </c>
      <c r="AR18" s="190">
        <f t="shared" si="5"/>
        <v>0.33497889856709129</v>
      </c>
      <c r="AS18" s="211"/>
      <c r="AT18" s="211"/>
    </row>
    <row r="19" spans="1:46" ht="25.5" x14ac:dyDescent="0.2">
      <c r="A19" s="163" t="s">
        <v>28</v>
      </c>
      <c r="B19" s="172">
        <v>343876920.30627656</v>
      </c>
      <c r="C19" s="73">
        <v>3969</v>
      </c>
      <c r="D19" s="74">
        <v>350290101</v>
      </c>
      <c r="E19" s="89">
        <v>223277213.25</v>
      </c>
      <c r="F19" s="190">
        <f t="shared" si="0"/>
        <v>1.0186496397839422</v>
      </c>
      <c r="G19" s="114">
        <v>3969</v>
      </c>
      <c r="H19" s="113">
        <v>350290101</v>
      </c>
      <c r="I19" s="113">
        <v>223277213.25</v>
      </c>
      <c r="J19" s="190">
        <f t="shared" si="1"/>
        <v>1.0186496397839422</v>
      </c>
      <c r="K19" s="76">
        <v>116</v>
      </c>
      <c r="L19" s="74">
        <v>8951650</v>
      </c>
      <c r="M19" s="75">
        <v>5280925</v>
      </c>
      <c r="N19" s="76">
        <v>3849</v>
      </c>
      <c r="O19" s="74">
        <v>339194650</v>
      </c>
      <c r="P19" s="74">
        <v>216647237.5</v>
      </c>
      <c r="Q19" s="190">
        <f t="shared" si="6"/>
        <v>0.9863838773997794</v>
      </c>
      <c r="R19" s="76">
        <v>1</v>
      </c>
      <c r="S19" s="74">
        <v>117000</v>
      </c>
      <c r="T19" s="75">
        <v>58500</v>
      </c>
      <c r="U19" s="76">
        <v>1</v>
      </c>
      <c r="V19" s="74">
        <v>25150</v>
      </c>
      <c r="W19" s="75">
        <v>18862.5</v>
      </c>
      <c r="X19" s="76">
        <v>3848</v>
      </c>
      <c r="Y19" s="74">
        <v>339052500</v>
      </c>
      <c r="Z19" s="74">
        <v>216569875</v>
      </c>
      <c r="AA19" s="190">
        <f t="shared" si="2"/>
        <v>0.9859705027543586</v>
      </c>
      <c r="AB19" s="76">
        <v>3864</v>
      </c>
      <c r="AC19" s="77">
        <v>3955</v>
      </c>
      <c r="AD19" s="74">
        <v>316984312.5</v>
      </c>
      <c r="AE19" s="74">
        <v>200006634.375</v>
      </c>
      <c r="AF19" s="190">
        <f t="shared" si="3"/>
        <v>0.92179583386310293</v>
      </c>
      <c r="AG19" s="77">
        <v>3</v>
      </c>
      <c r="AH19" s="75">
        <v>160500</v>
      </c>
      <c r="AI19" s="76">
        <v>3755</v>
      </c>
      <c r="AJ19" s="74">
        <v>310288500</v>
      </c>
      <c r="AK19" s="74">
        <v>194996875</v>
      </c>
      <c r="AL19" s="74">
        <v>0</v>
      </c>
      <c r="AM19" s="74">
        <v>0</v>
      </c>
      <c r="AN19" s="190">
        <f t="shared" si="4"/>
        <v>0.90232429592436514</v>
      </c>
      <c r="AO19" s="76">
        <v>3751</v>
      </c>
      <c r="AP19" s="74">
        <v>310288500</v>
      </c>
      <c r="AQ19" s="74">
        <v>194996875</v>
      </c>
      <c r="AR19" s="190">
        <f t="shared" si="5"/>
        <v>0.90232429592436514</v>
      </c>
      <c r="AS19" s="211"/>
      <c r="AT19" s="211"/>
    </row>
    <row r="20" spans="1:46" outlineLevel="1" x14ac:dyDescent="0.2">
      <c r="A20" s="164" t="s">
        <v>224</v>
      </c>
      <c r="B20" s="173">
        <v>151712347.48397598</v>
      </c>
      <c r="C20" s="216">
        <v>2745</v>
      </c>
      <c r="D20" s="217">
        <v>157761450</v>
      </c>
      <c r="E20" s="218">
        <v>78880725</v>
      </c>
      <c r="F20" s="219">
        <f t="shared" si="0"/>
        <v>1.0398721832226803</v>
      </c>
      <c r="G20" s="220">
        <v>2745</v>
      </c>
      <c r="H20" s="221">
        <v>157761450</v>
      </c>
      <c r="I20" s="221">
        <v>78880725</v>
      </c>
      <c r="J20" s="219">
        <f t="shared" si="1"/>
        <v>1.0398721832226803</v>
      </c>
      <c r="K20" s="222">
        <v>99</v>
      </c>
      <c r="L20" s="217">
        <v>5731250</v>
      </c>
      <c r="M20" s="223">
        <v>2865625</v>
      </c>
      <c r="N20" s="222">
        <v>2646</v>
      </c>
      <c r="O20" s="217">
        <v>150995000</v>
      </c>
      <c r="P20" s="217">
        <v>75497500</v>
      </c>
      <c r="Q20" s="219">
        <f t="shared" si="6"/>
        <v>0.99527166050837268</v>
      </c>
      <c r="R20" s="222">
        <v>1</v>
      </c>
      <c r="S20" s="217">
        <v>117000</v>
      </c>
      <c r="T20" s="223">
        <v>58500</v>
      </c>
      <c r="U20" s="222">
        <v>0</v>
      </c>
      <c r="V20" s="217">
        <v>0</v>
      </c>
      <c r="W20" s="223">
        <v>0</v>
      </c>
      <c r="X20" s="222">
        <v>2645</v>
      </c>
      <c r="Y20" s="217">
        <v>150878000</v>
      </c>
      <c r="Z20" s="217">
        <v>75439000</v>
      </c>
      <c r="AA20" s="219">
        <f t="shared" si="2"/>
        <v>0.99450046421525384</v>
      </c>
      <c r="AB20" s="76">
        <v>2646</v>
      </c>
      <c r="AC20" s="77">
        <v>2648</v>
      </c>
      <c r="AD20" s="74">
        <v>150926400</v>
      </c>
      <c r="AE20" s="74">
        <v>75463200</v>
      </c>
      <c r="AF20" s="219">
        <f t="shared" si="3"/>
        <v>0.99481948900659523</v>
      </c>
      <c r="AG20" s="77">
        <v>3</v>
      </c>
      <c r="AH20" s="75">
        <v>160500</v>
      </c>
      <c r="AI20" s="76">
        <v>2645</v>
      </c>
      <c r="AJ20" s="74">
        <v>150878000</v>
      </c>
      <c r="AK20" s="74">
        <v>75439000</v>
      </c>
      <c r="AL20" s="74">
        <v>0</v>
      </c>
      <c r="AM20" s="74">
        <v>0</v>
      </c>
      <c r="AN20" s="219">
        <f t="shared" si="4"/>
        <v>0.99450046421525384</v>
      </c>
      <c r="AO20" s="76">
        <v>2645</v>
      </c>
      <c r="AP20" s="74">
        <v>150878000</v>
      </c>
      <c r="AQ20" s="74">
        <v>75439000</v>
      </c>
      <c r="AR20" s="219">
        <f t="shared" si="5"/>
        <v>0.99450046421525384</v>
      </c>
      <c r="AS20" s="211"/>
      <c r="AT20" s="211"/>
    </row>
    <row r="21" spans="1:46" ht="25.5" outlineLevel="1" x14ac:dyDescent="0.2">
      <c r="A21" s="164" t="s">
        <v>226</v>
      </c>
      <c r="B21" s="173">
        <v>192164572.82230055</v>
      </c>
      <c r="C21" s="216">
        <v>1224</v>
      </c>
      <c r="D21" s="217">
        <v>192528651</v>
      </c>
      <c r="E21" s="218">
        <v>144396488.25</v>
      </c>
      <c r="F21" s="219">
        <f t="shared" si="0"/>
        <v>1.0018946165380656</v>
      </c>
      <c r="G21" s="220">
        <v>1224</v>
      </c>
      <c r="H21" s="221">
        <v>192528651</v>
      </c>
      <c r="I21" s="221">
        <v>144396488.25</v>
      </c>
      <c r="J21" s="219">
        <f t="shared" si="1"/>
        <v>1.0018946165380656</v>
      </c>
      <c r="K21" s="222">
        <v>17</v>
      </c>
      <c r="L21" s="217">
        <v>3220400</v>
      </c>
      <c r="M21" s="223">
        <v>2415300</v>
      </c>
      <c r="N21" s="222">
        <v>1203</v>
      </c>
      <c r="O21" s="217">
        <v>188199650</v>
      </c>
      <c r="P21" s="217">
        <v>141149737.5</v>
      </c>
      <c r="Q21" s="219">
        <f t="shared" si="6"/>
        <v>0.97936704583957301</v>
      </c>
      <c r="R21" s="222">
        <v>0</v>
      </c>
      <c r="S21" s="217">
        <v>0</v>
      </c>
      <c r="T21" s="223">
        <v>0</v>
      </c>
      <c r="U21" s="222">
        <v>1</v>
      </c>
      <c r="V21" s="217">
        <v>25150</v>
      </c>
      <c r="W21" s="223">
        <v>18862.5</v>
      </c>
      <c r="X21" s="222">
        <v>1203</v>
      </c>
      <c r="Y21" s="217">
        <v>188174500</v>
      </c>
      <c r="Z21" s="217">
        <v>141130875</v>
      </c>
      <c r="AA21" s="219">
        <f t="shared" si="2"/>
        <v>0.9792361684378198</v>
      </c>
      <c r="AB21" s="76">
        <v>1218</v>
      </c>
      <c r="AC21" s="77">
        <v>1307</v>
      </c>
      <c r="AD21" s="74">
        <v>166057912.5</v>
      </c>
      <c r="AE21" s="74">
        <v>124543434.375</v>
      </c>
      <c r="AF21" s="219">
        <f t="shared" si="3"/>
        <v>0.8641442595850275</v>
      </c>
      <c r="AG21" s="77">
        <v>0</v>
      </c>
      <c r="AH21" s="75">
        <v>0</v>
      </c>
      <c r="AI21" s="76">
        <v>1110</v>
      </c>
      <c r="AJ21" s="74">
        <v>159410500</v>
      </c>
      <c r="AK21" s="74">
        <v>119557875</v>
      </c>
      <c r="AL21" s="74">
        <v>0</v>
      </c>
      <c r="AM21" s="74">
        <v>0</v>
      </c>
      <c r="AN21" s="219">
        <f t="shared" si="4"/>
        <v>0.82955197026566874</v>
      </c>
      <c r="AO21" s="76">
        <v>1106</v>
      </c>
      <c r="AP21" s="74">
        <v>159410500</v>
      </c>
      <c r="AQ21" s="74">
        <v>119557875</v>
      </c>
      <c r="AR21" s="219">
        <f t="shared" si="5"/>
        <v>0.82955197026566874</v>
      </c>
      <c r="AS21" s="211"/>
      <c r="AT21" s="211"/>
    </row>
    <row r="22" spans="1:46" ht="25.5" x14ac:dyDescent="0.2">
      <c r="A22" s="163" t="s">
        <v>29</v>
      </c>
      <c r="B22" s="172">
        <v>105012278.129848</v>
      </c>
      <c r="C22" s="73">
        <v>501</v>
      </c>
      <c r="D22" s="74">
        <v>129050790.12</v>
      </c>
      <c r="E22" s="89">
        <v>96788092.590000004</v>
      </c>
      <c r="F22" s="190">
        <f t="shared" si="0"/>
        <v>1.2289114417690121</v>
      </c>
      <c r="G22" s="76">
        <v>399</v>
      </c>
      <c r="H22" s="74">
        <v>104744423.01000011</v>
      </c>
      <c r="I22" s="74">
        <v>78558317.257500082</v>
      </c>
      <c r="J22" s="190">
        <f t="shared" si="1"/>
        <v>0.99744929712393549</v>
      </c>
      <c r="K22" s="76">
        <v>92</v>
      </c>
      <c r="L22" s="74">
        <v>22199847.629999999</v>
      </c>
      <c r="M22" s="75">
        <v>16649885.7225</v>
      </c>
      <c r="N22" s="76">
        <v>381</v>
      </c>
      <c r="O22" s="74">
        <v>84606401.689999998</v>
      </c>
      <c r="P22" s="74">
        <v>63454800.890000001</v>
      </c>
      <c r="Q22" s="190">
        <f t="shared" si="6"/>
        <v>0.80568104222426185</v>
      </c>
      <c r="R22" s="76">
        <v>10</v>
      </c>
      <c r="S22" s="74">
        <v>1915683</v>
      </c>
      <c r="T22" s="75">
        <v>1436762.25</v>
      </c>
      <c r="U22" s="76">
        <v>27</v>
      </c>
      <c r="V22" s="74">
        <v>842062.12</v>
      </c>
      <c r="W22" s="75">
        <v>631546.59</v>
      </c>
      <c r="X22" s="76">
        <v>371</v>
      </c>
      <c r="Y22" s="74">
        <v>81848656.570000008</v>
      </c>
      <c r="Z22" s="74">
        <v>61386492.049999997</v>
      </c>
      <c r="AA22" s="190">
        <f t="shared" si="2"/>
        <v>0.77941987382460076</v>
      </c>
      <c r="AB22" s="76">
        <v>253</v>
      </c>
      <c r="AC22" s="77">
        <v>261</v>
      </c>
      <c r="AD22" s="74">
        <v>51279187.609999999</v>
      </c>
      <c r="AE22" s="74">
        <v>38459390.707500003</v>
      </c>
      <c r="AF22" s="190">
        <f t="shared" si="3"/>
        <v>0.48831611429849303</v>
      </c>
      <c r="AG22" s="77">
        <v>3</v>
      </c>
      <c r="AH22" s="75">
        <v>743286.03</v>
      </c>
      <c r="AI22" s="76">
        <v>304</v>
      </c>
      <c r="AJ22" s="74">
        <v>61263954.25</v>
      </c>
      <c r="AK22" s="74">
        <v>45947965.359999999</v>
      </c>
      <c r="AL22" s="74">
        <v>59038512.310000002</v>
      </c>
      <c r="AM22" s="74">
        <v>44278884</v>
      </c>
      <c r="AN22" s="190">
        <f t="shared" si="4"/>
        <v>0.58339801155677184</v>
      </c>
      <c r="AO22" s="76">
        <v>174</v>
      </c>
      <c r="AP22" s="74">
        <v>33806501.770000003</v>
      </c>
      <c r="AQ22" s="74">
        <v>25354876.109999999</v>
      </c>
      <c r="AR22" s="190">
        <f t="shared" si="5"/>
        <v>0.32192903889008256</v>
      </c>
      <c r="AS22" s="211"/>
      <c r="AT22" s="211"/>
    </row>
    <row r="23" spans="1:46" ht="25.5" collapsed="1" x14ac:dyDescent="0.2">
      <c r="A23" s="163" t="s">
        <v>30</v>
      </c>
      <c r="B23" s="172">
        <v>142819334.19546399</v>
      </c>
      <c r="C23" s="73">
        <v>34</v>
      </c>
      <c r="D23" s="74">
        <v>456501382.29000002</v>
      </c>
      <c r="E23" s="89">
        <v>342376036.71750003</v>
      </c>
      <c r="F23" s="190">
        <f t="shared" si="0"/>
        <v>3.196355625529157</v>
      </c>
      <c r="G23" s="76">
        <v>10</v>
      </c>
      <c r="H23" s="74">
        <v>106362434.73999998</v>
      </c>
      <c r="I23" s="74">
        <v>79771826.054999977</v>
      </c>
      <c r="J23" s="190">
        <f t="shared" si="1"/>
        <v>0.74473414498930013</v>
      </c>
      <c r="K23" s="76">
        <v>23</v>
      </c>
      <c r="L23" s="74">
        <v>156363221.55000001</v>
      </c>
      <c r="M23" s="75">
        <v>117272416.16249999</v>
      </c>
      <c r="N23" s="76">
        <v>10</v>
      </c>
      <c r="O23" s="74">
        <v>276994968.18000001</v>
      </c>
      <c r="P23" s="74">
        <v>207746226.09999999</v>
      </c>
      <c r="Q23" s="190">
        <f t="shared" si="6"/>
        <v>1.9394780807541219</v>
      </c>
      <c r="R23" s="76">
        <v>1</v>
      </c>
      <c r="S23" s="74">
        <v>188897941</v>
      </c>
      <c r="T23" s="75">
        <v>141673455.75</v>
      </c>
      <c r="U23" s="76">
        <v>0</v>
      </c>
      <c r="V23" s="74">
        <v>0</v>
      </c>
      <c r="W23" s="75">
        <v>0</v>
      </c>
      <c r="X23" s="76">
        <v>9</v>
      </c>
      <c r="Y23" s="74">
        <v>88097027.179999992</v>
      </c>
      <c r="Z23" s="74">
        <v>66072770.350000009</v>
      </c>
      <c r="AA23" s="190">
        <f t="shared" si="2"/>
        <v>0.61684244417096579</v>
      </c>
      <c r="AB23" s="76">
        <v>4</v>
      </c>
      <c r="AC23" s="116">
        <v>4</v>
      </c>
      <c r="AD23" s="113">
        <v>274119.87</v>
      </c>
      <c r="AE23" s="113">
        <v>205589.9025</v>
      </c>
      <c r="AF23" s="190">
        <f t="shared" si="3"/>
        <v>1.9193470656069351E-3</v>
      </c>
      <c r="AG23" s="77">
        <v>1</v>
      </c>
      <c r="AH23" s="75">
        <v>74853.2</v>
      </c>
      <c r="AI23" s="76">
        <v>6</v>
      </c>
      <c r="AJ23" s="74">
        <v>7715127.1900000004</v>
      </c>
      <c r="AK23" s="74">
        <v>5786345.3799999999</v>
      </c>
      <c r="AL23" s="74">
        <v>7549352.3799999999</v>
      </c>
      <c r="AM23" s="74">
        <v>5662014.2800000003</v>
      </c>
      <c r="AN23" s="190">
        <f t="shared" si="4"/>
        <v>5.4020187346910602E-2</v>
      </c>
      <c r="AO23" s="76">
        <v>2</v>
      </c>
      <c r="AP23" s="74">
        <v>177774.81</v>
      </c>
      <c r="AQ23" s="74">
        <v>133331.1</v>
      </c>
      <c r="AR23" s="190">
        <f t="shared" si="5"/>
        <v>1.244753107143712E-3</v>
      </c>
      <c r="AS23" s="211"/>
      <c r="AT23" s="211"/>
    </row>
    <row r="24" spans="1:46" x14ac:dyDescent="0.2">
      <c r="A24" s="163" t="s">
        <v>31</v>
      </c>
      <c r="B24" s="172">
        <v>41351718.764072359</v>
      </c>
      <c r="C24" s="73">
        <v>21</v>
      </c>
      <c r="D24" s="74">
        <v>98157722.769999996</v>
      </c>
      <c r="E24" s="89">
        <v>73618292.077499986</v>
      </c>
      <c r="F24" s="190">
        <f t="shared" si="0"/>
        <v>2.3737277603871312</v>
      </c>
      <c r="G24" s="76">
        <v>6</v>
      </c>
      <c r="H24" s="74">
        <v>35863817.25</v>
      </c>
      <c r="I24" s="74">
        <v>26897862.9375</v>
      </c>
      <c r="J24" s="190">
        <f t="shared" si="1"/>
        <v>0.8672872209887339</v>
      </c>
      <c r="K24" s="76">
        <v>4</v>
      </c>
      <c r="L24" s="74">
        <v>9906380.9900000002</v>
      </c>
      <c r="M24" s="75">
        <v>7429785.7424999997</v>
      </c>
      <c r="N24" s="76">
        <v>7</v>
      </c>
      <c r="O24" s="74">
        <v>38090811.899999999</v>
      </c>
      <c r="P24" s="74">
        <v>28568108.91</v>
      </c>
      <c r="Q24" s="190">
        <f t="shared" si="6"/>
        <v>0.92114216865622678</v>
      </c>
      <c r="R24" s="76">
        <v>1</v>
      </c>
      <c r="S24" s="74">
        <v>3646826.6</v>
      </c>
      <c r="T24" s="75">
        <v>2735119.95</v>
      </c>
      <c r="U24" s="76">
        <v>4</v>
      </c>
      <c r="V24" s="74">
        <v>12.24</v>
      </c>
      <c r="W24" s="75">
        <v>9.18</v>
      </c>
      <c r="X24" s="76">
        <v>6</v>
      </c>
      <c r="Y24" s="74">
        <v>34443973.060000002</v>
      </c>
      <c r="Z24" s="74">
        <v>25832979.780000001</v>
      </c>
      <c r="AA24" s="190">
        <f t="shared" si="2"/>
        <v>0.83295142474043871</v>
      </c>
      <c r="AB24" s="76">
        <v>1</v>
      </c>
      <c r="AC24" s="77">
        <v>2</v>
      </c>
      <c r="AD24" s="74">
        <v>2403115.2799999998</v>
      </c>
      <c r="AE24" s="74">
        <v>1802336.46</v>
      </c>
      <c r="AF24" s="190">
        <f t="shared" si="3"/>
        <v>5.811403617128244E-2</v>
      </c>
      <c r="AG24" s="77">
        <v>0</v>
      </c>
      <c r="AH24" s="75">
        <v>0</v>
      </c>
      <c r="AI24" s="76">
        <v>7</v>
      </c>
      <c r="AJ24" s="74">
        <v>13683861.220000001</v>
      </c>
      <c r="AK24" s="74">
        <v>10262895.91</v>
      </c>
      <c r="AL24" s="74">
        <v>13683853.300000001</v>
      </c>
      <c r="AM24" s="74">
        <v>10262889.970000001</v>
      </c>
      <c r="AN24" s="190">
        <f t="shared" si="4"/>
        <v>0.33091396510195265</v>
      </c>
      <c r="AO24" s="76">
        <v>1</v>
      </c>
      <c r="AP24" s="74">
        <v>1094304.76</v>
      </c>
      <c r="AQ24" s="74">
        <v>820728.57</v>
      </c>
      <c r="AR24" s="190">
        <f t="shared" si="5"/>
        <v>2.6463344032770061E-2</v>
      </c>
      <c r="AS24" s="211"/>
      <c r="AT24" s="211"/>
    </row>
    <row r="25" spans="1:46" x14ac:dyDescent="0.2">
      <c r="A25" s="163" t="s">
        <v>32</v>
      </c>
      <c r="B25" s="172">
        <v>9094200</v>
      </c>
      <c r="C25" s="73">
        <v>0</v>
      </c>
      <c r="D25" s="74">
        <v>0</v>
      </c>
      <c r="E25" s="89">
        <v>0</v>
      </c>
      <c r="F25" s="190">
        <f t="shared" si="0"/>
        <v>0</v>
      </c>
      <c r="G25" s="76">
        <v>0</v>
      </c>
      <c r="H25" s="74">
        <v>0</v>
      </c>
      <c r="I25" s="74">
        <v>0</v>
      </c>
      <c r="J25" s="190">
        <f t="shared" si="1"/>
        <v>0</v>
      </c>
      <c r="K25" s="76">
        <v>0</v>
      </c>
      <c r="L25" s="74">
        <v>0</v>
      </c>
      <c r="M25" s="75">
        <v>0</v>
      </c>
      <c r="N25" s="76">
        <v>0</v>
      </c>
      <c r="O25" s="74">
        <v>0</v>
      </c>
      <c r="P25" s="74">
        <v>0</v>
      </c>
      <c r="Q25" s="190">
        <f t="shared" si="6"/>
        <v>0</v>
      </c>
      <c r="R25" s="76">
        <v>0</v>
      </c>
      <c r="S25" s="74">
        <v>0</v>
      </c>
      <c r="T25" s="75">
        <v>0</v>
      </c>
      <c r="U25" s="76">
        <v>0</v>
      </c>
      <c r="V25" s="74">
        <v>0</v>
      </c>
      <c r="W25" s="75">
        <v>0</v>
      </c>
      <c r="X25" s="76">
        <v>0</v>
      </c>
      <c r="Y25" s="74">
        <v>0</v>
      </c>
      <c r="Z25" s="74">
        <v>0</v>
      </c>
      <c r="AA25" s="190">
        <f t="shared" si="2"/>
        <v>0</v>
      </c>
      <c r="AB25" s="76">
        <v>0</v>
      </c>
      <c r="AC25" s="77">
        <v>0</v>
      </c>
      <c r="AD25" s="74">
        <v>0</v>
      </c>
      <c r="AE25" s="74">
        <v>0</v>
      </c>
      <c r="AF25" s="190">
        <f t="shared" si="3"/>
        <v>0</v>
      </c>
      <c r="AG25" s="77">
        <v>0</v>
      </c>
      <c r="AH25" s="75">
        <v>0</v>
      </c>
      <c r="AI25" s="76">
        <v>0</v>
      </c>
      <c r="AJ25" s="74">
        <v>0</v>
      </c>
      <c r="AK25" s="74">
        <v>0</v>
      </c>
      <c r="AL25" s="74">
        <v>0</v>
      </c>
      <c r="AM25" s="74">
        <v>0</v>
      </c>
      <c r="AN25" s="190">
        <f t="shared" si="4"/>
        <v>0</v>
      </c>
      <c r="AO25" s="76">
        <v>0</v>
      </c>
      <c r="AP25" s="74">
        <v>0</v>
      </c>
      <c r="AQ25" s="74">
        <v>0</v>
      </c>
      <c r="AR25" s="190">
        <f t="shared" si="5"/>
        <v>0</v>
      </c>
      <c r="AS25" s="211"/>
      <c r="AT25" s="211"/>
    </row>
    <row r="26" spans="1:46" x14ac:dyDescent="0.2">
      <c r="A26" s="163" t="s">
        <v>33</v>
      </c>
      <c r="B26" s="172">
        <v>10685685</v>
      </c>
      <c r="C26" s="73">
        <v>95</v>
      </c>
      <c r="D26" s="74">
        <v>18435485.5</v>
      </c>
      <c r="E26" s="89">
        <v>13826614.125</v>
      </c>
      <c r="F26" s="190">
        <f t="shared" si="0"/>
        <v>1.725250697545361</v>
      </c>
      <c r="G26" s="76">
        <v>56</v>
      </c>
      <c r="H26" s="74">
        <v>10410319.039999997</v>
      </c>
      <c r="I26" s="74">
        <v>7807739.2799999975</v>
      </c>
      <c r="J26" s="190">
        <f t="shared" si="1"/>
        <v>0.97423038766349535</v>
      </c>
      <c r="K26" s="76">
        <v>2</v>
      </c>
      <c r="L26" s="74">
        <v>246209.92000000001</v>
      </c>
      <c r="M26" s="75">
        <v>184657.44</v>
      </c>
      <c r="N26" s="76">
        <v>9</v>
      </c>
      <c r="O26" s="74">
        <v>2392744</v>
      </c>
      <c r="P26" s="74">
        <v>1794558</v>
      </c>
      <c r="Q26" s="190">
        <f t="shared" si="6"/>
        <v>0.22392050673400909</v>
      </c>
      <c r="R26" s="76">
        <v>0</v>
      </c>
      <c r="S26" s="74">
        <v>0</v>
      </c>
      <c r="T26" s="75">
        <v>0</v>
      </c>
      <c r="U26" s="76">
        <v>0</v>
      </c>
      <c r="V26" s="74">
        <v>0</v>
      </c>
      <c r="W26" s="75">
        <v>0</v>
      </c>
      <c r="X26" s="76">
        <v>9</v>
      </c>
      <c r="Y26" s="74">
        <v>2392744</v>
      </c>
      <c r="Z26" s="74">
        <v>1794558</v>
      </c>
      <c r="AA26" s="190">
        <f t="shared" si="2"/>
        <v>0.22392050673400909</v>
      </c>
      <c r="AB26" s="76">
        <v>0</v>
      </c>
      <c r="AC26" s="77">
        <v>0</v>
      </c>
      <c r="AD26" s="74">
        <v>0</v>
      </c>
      <c r="AE26" s="74">
        <v>0</v>
      </c>
      <c r="AF26" s="190">
        <f t="shared" si="3"/>
        <v>0</v>
      </c>
      <c r="AG26" s="77">
        <v>0</v>
      </c>
      <c r="AH26" s="75">
        <v>0</v>
      </c>
      <c r="AI26" s="76">
        <v>2</v>
      </c>
      <c r="AJ26" s="74">
        <v>175000</v>
      </c>
      <c r="AK26" s="74">
        <v>131250</v>
      </c>
      <c r="AL26" s="74">
        <v>175000</v>
      </c>
      <c r="AM26" s="74">
        <v>131250</v>
      </c>
      <c r="AN26" s="190">
        <f t="shared" si="4"/>
        <v>1.6377050231220554E-2</v>
      </c>
      <c r="AO26" s="76">
        <v>0</v>
      </c>
      <c r="AP26" s="74">
        <v>0</v>
      </c>
      <c r="AQ26" s="74">
        <v>0</v>
      </c>
      <c r="AR26" s="190">
        <f t="shared" si="5"/>
        <v>0</v>
      </c>
      <c r="AS26" s="211"/>
      <c r="AT26" s="211"/>
    </row>
    <row r="27" spans="1:46" ht="13.5" thickBot="1" x14ac:dyDescent="0.25">
      <c r="A27" s="165" t="s">
        <v>34</v>
      </c>
      <c r="B27" s="174">
        <v>6824036.2681611702</v>
      </c>
      <c r="C27" s="99">
        <v>15</v>
      </c>
      <c r="D27" s="95">
        <v>6999331.2599999998</v>
      </c>
      <c r="E27" s="96">
        <v>5249498.4450000003</v>
      </c>
      <c r="F27" s="190">
        <f t="shared" si="0"/>
        <v>1.0256878751739205</v>
      </c>
      <c r="G27" s="97">
        <v>10</v>
      </c>
      <c r="H27" s="95">
        <v>4288122.76</v>
      </c>
      <c r="I27" s="95">
        <v>3216092.07</v>
      </c>
      <c r="J27" s="190">
        <f t="shared" si="1"/>
        <v>0.62838510692081839</v>
      </c>
      <c r="K27" s="97">
        <v>5</v>
      </c>
      <c r="L27" s="95">
        <v>2711208.5</v>
      </c>
      <c r="M27" s="100">
        <v>2033406.375</v>
      </c>
      <c r="N27" s="97">
        <v>7</v>
      </c>
      <c r="O27" s="95">
        <v>3016492.3600000003</v>
      </c>
      <c r="P27" s="95">
        <v>2262369.2599999998</v>
      </c>
      <c r="Q27" s="190">
        <f t="shared" si="6"/>
        <v>0.4420393212260631</v>
      </c>
      <c r="R27" s="97">
        <v>0</v>
      </c>
      <c r="S27" s="95">
        <v>0</v>
      </c>
      <c r="T27" s="100">
        <v>0</v>
      </c>
      <c r="U27" s="97">
        <v>0</v>
      </c>
      <c r="V27" s="95">
        <v>0</v>
      </c>
      <c r="W27" s="100">
        <v>0</v>
      </c>
      <c r="X27" s="97">
        <v>7</v>
      </c>
      <c r="Y27" s="95">
        <v>3016492.3600000003</v>
      </c>
      <c r="Z27" s="95">
        <v>2262369.2599999998</v>
      </c>
      <c r="AA27" s="190">
        <f t="shared" si="2"/>
        <v>0.4420393212260631</v>
      </c>
      <c r="AB27" s="97">
        <v>3</v>
      </c>
      <c r="AC27" s="98">
        <v>3</v>
      </c>
      <c r="AD27" s="95">
        <v>1150166.78</v>
      </c>
      <c r="AE27" s="95">
        <v>862625.08499999996</v>
      </c>
      <c r="AF27" s="190">
        <f t="shared" si="3"/>
        <v>0.16854640491380743</v>
      </c>
      <c r="AG27" s="98">
        <v>0</v>
      </c>
      <c r="AH27" s="100">
        <v>0</v>
      </c>
      <c r="AI27" s="97">
        <v>3</v>
      </c>
      <c r="AJ27" s="95">
        <v>1148082.95</v>
      </c>
      <c r="AK27" s="95">
        <v>861062.21</v>
      </c>
      <c r="AL27" s="95">
        <v>1108082.95</v>
      </c>
      <c r="AM27" s="95">
        <v>831062.21</v>
      </c>
      <c r="AN27" s="190">
        <f t="shared" si="4"/>
        <v>0.16824103871730545</v>
      </c>
      <c r="AO27" s="97">
        <v>2</v>
      </c>
      <c r="AP27" s="95">
        <v>1052082.95</v>
      </c>
      <c r="AQ27" s="95">
        <v>789062.21</v>
      </c>
      <c r="AR27" s="190">
        <f t="shared" si="5"/>
        <v>0.15417311817475116</v>
      </c>
      <c r="AS27" s="211"/>
      <c r="AT27" s="211"/>
    </row>
    <row r="28" spans="1:46" s="80" customFormat="1" ht="59.25" customHeight="1" thickBot="1" x14ac:dyDescent="0.25">
      <c r="A28" s="161" t="s">
        <v>181</v>
      </c>
      <c r="B28" s="132">
        <f>SUM(B29+B30+B31+B35+B36+B37+B38+B39)</f>
        <v>942020295.79910851</v>
      </c>
      <c r="C28" s="142">
        <v>2805</v>
      </c>
      <c r="D28" s="143">
        <v>1305502612.8999999</v>
      </c>
      <c r="E28" s="143">
        <v>979126959.67500007</v>
      </c>
      <c r="F28" s="191">
        <f t="shared" si="0"/>
        <v>1.385854018986451</v>
      </c>
      <c r="G28" s="142">
        <v>2239</v>
      </c>
      <c r="H28" s="143">
        <v>762836568.37000024</v>
      </c>
      <c r="I28" s="143">
        <v>572127426.27750015</v>
      </c>
      <c r="J28" s="191">
        <f t="shared" si="1"/>
        <v>0.80978782704770913</v>
      </c>
      <c r="K28" s="142">
        <v>516</v>
      </c>
      <c r="L28" s="143">
        <v>450098994.59000003</v>
      </c>
      <c r="M28" s="143">
        <v>337574245.9425</v>
      </c>
      <c r="N28" s="142">
        <v>2155</v>
      </c>
      <c r="O28" s="143">
        <v>658593191.23000002</v>
      </c>
      <c r="P28" s="143">
        <v>493944887.94</v>
      </c>
      <c r="Q28" s="191">
        <f t="shared" ref="Q28" si="7">O28/B28</f>
        <v>0.69912845208002716</v>
      </c>
      <c r="R28" s="142">
        <v>26</v>
      </c>
      <c r="S28" s="143">
        <v>9221687.2699999996</v>
      </c>
      <c r="T28" s="143">
        <v>6916265.3775000004</v>
      </c>
      <c r="U28" s="142">
        <v>76</v>
      </c>
      <c r="V28" s="143">
        <v>1435883</v>
      </c>
      <c r="W28" s="143">
        <v>1076912.2499999998</v>
      </c>
      <c r="X28" s="142">
        <v>2129</v>
      </c>
      <c r="Y28" s="143">
        <v>647935620.96000004</v>
      </c>
      <c r="Z28" s="143">
        <v>485951710.31</v>
      </c>
      <c r="AA28" s="191">
        <f t="shared" si="2"/>
        <v>0.68781492697072022</v>
      </c>
      <c r="AB28" s="142">
        <v>390</v>
      </c>
      <c r="AC28" s="142">
        <v>459</v>
      </c>
      <c r="AD28" s="143">
        <v>162476831.39000002</v>
      </c>
      <c r="AE28" s="143">
        <v>121857623.5425</v>
      </c>
      <c r="AF28" s="191">
        <f t="shared" si="3"/>
        <v>0.1724769966364389</v>
      </c>
      <c r="AG28" s="142">
        <v>15</v>
      </c>
      <c r="AH28" s="143">
        <v>4852061.7699999996</v>
      </c>
      <c r="AI28" s="142">
        <v>1925</v>
      </c>
      <c r="AJ28" s="143">
        <v>451149654.82999998</v>
      </c>
      <c r="AK28" s="143">
        <v>338362233.81</v>
      </c>
      <c r="AL28" s="143">
        <v>141638378.91000003</v>
      </c>
      <c r="AM28" s="143">
        <v>106228783.66</v>
      </c>
      <c r="AN28" s="191">
        <f t="shared" si="4"/>
        <v>0.47891712826345556</v>
      </c>
      <c r="AO28" s="142">
        <v>1769</v>
      </c>
      <c r="AP28" s="143">
        <v>351003472.14999998</v>
      </c>
      <c r="AQ28" s="143">
        <v>263252646.57999998</v>
      </c>
      <c r="AR28" s="191">
        <f t="shared" si="5"/>
        <v>0.37260712292004966</v>
      </c>
      <c r="AS28" s="211"/>
      <c r="AT28" s="211"/>
    </row>
    <row r="29" spans="1:46" s="79" customFormat="1" x14ac:dyDescent="0.2">
      <c r="A29" s="166" t="s">
        <v>36</v>
      </c>
      <c r="B29" s="171">
        <v>91149699.703244001</v>
      </c>
      <c r="C29" s="205">
        <v>22</v>
      </c>
      <c r="D29" s="151">
        <v>142472057.74000001</v>
      </c>
      <c r="E29" s="151">
        <v>106854043.30499999</v>
      </c>
      <c r="F29" s="190">
        <f t="shared" si="0"/>
        <v>1.5630557007192143</v>
      </c>
      <c r="G29" s="146">
        <v>7</v>
      </c>
      <c r="H29" s="145">
        <v>39718206.640000001</v>
      </c>
      <c r="I29" s="145">
        <v>29788654.98</v>
      </c>
      <c r="J29" s="190">
        <f t="shared" si="1"/>
        <v>0.4357469829227143</v>
      </c>
      <c r="K29" s="146">
        <v>9</v>
      </c>
      <c r="L29" s="145">
        <v>67299785.640000001</v>
      </c>
      <c r="M29" s="147">
        <v>50474839.229999997</v>
      </c>
      <c r="N29" s="146">
        <v>7</v>
      </c>
      <c r="O29" s="145">
        <v>38038198.859999999</v>
      </c>
      <c r="P29" s="145">
        <v>28528649.109999999</v>
      </c>
      <c r="Q29" s="190">
        <f t="shared" ref="Q29:Q60" si="8">O29/$B29</f>
        <v>0.41731567941354641</v>
      </c>
      <c r="R29" s="146">
        <v>0</v>
      </c>
      <c r="S29" s="145">
        <v>0</v>
      </c>
      <c r="T29" s="147">
        <v>0</v>
      </c>
      <c r="U29" s="146">
        <v>2</v>
      </c>
      <c r="V29" s="145">
        <v>2505.9499999999998</v>
      </c>
      <c r="W29" s="147">
        <v>1879.4624999999999</v>
      </c>
      <c r="X29" s="146">
        <v>7</v>
      </c>
      <c r="Y29" s="145">
        <v>38035692.910000004</v>
      </c>
      <c r="Z29" s="145">
        <v>28526769.647500001</v>
      </c>
      <c r="AA29" s="190">
        <f t="shared" si="2"/>
        <v>0.41728818672834661</v>
      </c>
      <c r="AB29" s="146">
        <v>3</v>
      </c>
      <c r="AC29" s="148">
        <v>5</v>
      </c>
      <c r="AD29" s="145">
        <v>9889550.2400000002</v>
      </c>
      <c r="AE29" s="145">
        <v>7417162.6799999997</v>
      </c>
      <c r="AF29" s="190">
        <f t="shared" si="3"/>
        <v>0.10849789162440908</v>
      </c>
      <c r="AG29" s="148">
        <v>0</v>
      </c>
      <c r="AH29" s="147">
        <v>0</v>
      </c>
      <c r="AI29" s="146">
        <v>7</v>
      </c>
      <c r="AJ29" s="145">
        <v>17043486.329999998</v>
      </c>
      <c r="AK29" s="145">
        <v>12782614.68</v>
      </c>
      <c r="AL29" s="145">
        <v>16818726.129999999</v>
      </c>
      <c r="AM29" s="145">
        <v>12614044.539999999</v>
      </c>
      <c r="AN29" s="190">
        <f t="shared" si="4"/>
        <v>0.18698346111384306</v>
      </c>
      <c r="AO29" s="146">
        <v>1</v>
      </c>
      <c r="AP29" s="145">
        <v>2040507.03</v>
      </c>
      <c r="AQ29" s="145">
        <v>1530380.25</v>
      </c>
      <c r="AR29" s="190">
        <f t="shared" si="5"/>
        <v>2.2386327510055183E-2</v>
      </c>
      <c r="AS29" s="211"/>
      <c r="AT29" s="211"/>
    </row>
    <row r="30" spans="1:46" s="72" customFormat="1" x14ac:dyDescent="0.25">
      <c r="A30" s="163" t="s">
        <v>37</v>
      </c>
      <c r="B30" s="172">
        <v>18182096.737473335</v>
      </c>
      <c r="C30" s="73">
        <v>34</v>
      </c>
      <c r="D30" s="95">
        <v>17356707.68</v>
      </c>
      <c r="E30" s="95">
        <v>13017530.76</v>
      </c>
      <c r="F30" s="190">
        <f t="shared" si="0"/>
        <v>0.95460429732660002</v>
      </c>
      <c r="G30" s="76">
        <v>12</v>
      </c>
      <c r="H30" s="95">
        <v>8876041.6500000004</v>
      </c>
      <c r="I30" s="95">
        <v>6657031.2375000007</v>
      </c>
      <c r="J30" s="190">
        <f t="shared" si="1"/>
        <v>0.48817481163800336</v>
      </c>
      <c r="K30" s="76">
        <v>22</v>
      </c>
      <c r="L30" s="95">
        <v>8480666.0299999993</v>
      </c>
      <c r="M30" s="75">
        <v>6360499.522499999</v>
      </c>
      <c r="N30" s="76">
        <v>12</v>
      </c>
      <c r="O30" s="95">
        <v>8485207.120000001</v>
      </c>
      <c r="P30" s="95">
        <v>6363905.3300000001</v>
      </c>
      <c r="Q30" s="190">
        <f t="shared" si="8"/>
        <v>0.46667924181219284</v>
      </c>
      <c r="R30" s="97">
        <v>0</v>
      </c>
      <c r="S30" s="95">
        <v>0</v>
      </c>
      <c r="T30" s="75">
        <v>0</v>
      </c>
      <c r="U30" s="76">
        <v>0</v>
      </c>
      <c r="V30" s="95">
        <v>0</v>
      </c>
      <c r="W30" s="75">
        <v>0</v>
      </c>
      <c r="X30" s="76">
        <v>12</v>
      </c>
      <c r="Y30" s="95">
        <v>8485207.120000001</v>
      </c>
      <c r="Z30" s="95">
        <v>6363905.3300000001</v>
      </c>
      <c r="AA30" s="190">
        <f t="shared" si="2"/>
        <v>0.46667924181219284</v>
      </c>
      <c r="AB30" s="76">
        <v>6</v>
      </c>
      <c r="AC30" s="98">
        <v>6</v>
      </c>
      <c r="AD30" s="95">
        <v>1257446.31</v>
      </c>
      <c r="AE30" s="95">
        <v>943084.73250000004</v>
      </c>
      <c r="AF30" s="190">
        <f t="shared" si="3"/>
        <v>6.9158487503171232E-2</v>
      </c>
      <c r="AG30" s="98">
        <v>0</v>
      </c>
      <c r="AH30" s="75">
        <v>0</v>
      </c>
      <c r="AI30" s="76">
        <v>10</v>
      </c>
      <c r="AJ30" s="95">
        <v>2258519.61</v>
      </c>
      <c r="AK30" s="95">
        <v>1693889.67</v>
      </c>
      <c r="AL30" s="95">
        <v>1842485.3</v>
      </c>
      <c r="AM30" s="95">
        <v>1381863.95</v>
      </c>
      <c r="AN30" s="190">
        <f t="shared" si="4"/>
        <v>0.12421667548084192</v>
      </c>
      <c r="AO30" s="76">
        <v>4</v>
      </c>
      <c r="AP30" s="95">
        <v>481284.31</v>
      </c>
      <c r="AQ30" s="95">
        <v>360963.22</v>
      </c>
      <c r="AR30" s="190">
        <f t="shared" si="5"/>
        <v>2.6470231511202563E-2</v>
      </c>
      <c r="AS30" s="211"/>
      <c r="AT30" s="211"/>
    </row>
    <row r="31" spans="1:46" s="72" customFormat="1" ht="39" customHeight="1" x14ac:dyDescent="0.25">
      <c r="A31" s="163" t="s">
        <v>38</v>
      </c>
      <c r="B31" s="172">
        <v>541819569.84846449</v>
      </c>
      <c r="C31" s="76">
        <v>1004</v>
      </c>
      <c r="D31" s="101">
        <v>847358253.60000002</v>
      </c>
      <c r="E31" s="101">
        <v>635518690.20000005</v>
      </c>
      <c r="F31" s="190">
        <f t="shared" si="0"/>
        <v>1.5639122334340716</v>
      </c>
      <c r="G31" s="76">
        <v>587</v>
      </c>
      <c r="H31" s="101">
        <v>428772143.50000012</v>
      </c>
      <c r="I31" s="101">
        <v>321579107.62500006</v>
      </c>
      <c r="J31" s="190">
        <f t="shared" si="1"/>
        <v>0.7913559556734332</v>
      </c>
      <c r="K31" s="76">
        <v>381</v>
      </c>
      <c r="L31" s="101">
        <v>362898058.11000001</v>
      </c>
      <c r="M31" s="101">
        <v>272173543.58249998</v>
      </c>
      <c r="N31" s="97">
        <v>580</v>
      </c>
      <c r="O31" s="101">
        <v>354457437.75999999</v>
      </c>
      <c r="P31" s="101">
        <v>265843076.99000001</v>
      </c>
      <c r="Q31" s="190">
        <f t="shared" si="8"/>
        <v>0.65419829309438615</v>
      </c>
      <c r="R31" s="76">
        <v>19</v>
      </c>
      <c r="S31" s="101">
        <v>8465424.75</v>
      </c>
      <c r="T31" s="75">
        <v>6349068.5075000003</v>
      </c>
      <c r="U31" s="97">
        <v>71</v>
      </c>
      <c r="V31" s="101">
        <v>1429364.95</v>
      </c>
      <c r="W31" s="101">
        <v>1072023.7124999999</v>
      </c>
      <c r="X31" s="97">
        <v>561</v>
      </c>
      <c r="Y31" s="101">
        <v>344562648.06</v>
      </c>
      <c r="Z31" s="101">
        <v>258421984.77000001</v>
      </c>
      <c r="AA31" s="190">
        <f t="shared" si="2"/>
        <v>0.63593614412334154</v>
      </c>
      <c r="AB31" s="97">
        <v>373</v>
      </c>
      <c r="AC31" s="98">
        <v>437</v>
      </c>
      <c r="AD31" s="101">
        <v>148065706.81999999</v>
      </c>
      <c r="AE31" s="101">
        <v>111049280.11500001</v>
      </c>
      <c r="AF31" s="190">
        <f t="shared" si="3"/>
        <v>0.27327493331665897</v>
      </c>
      <c r="AG31" s="97">
        <v>15</v>
      </c>
      <c r="AH31" s="75">
        <v>4852061.7699999996</v>
      </c>
      <c r="AI31" s="97">
        <v>403</v>
      </c>
      <c r="AJ31" s="101">
        <v>183183159.97</v>
      </c>
      <c r="AK31" s="101">
        <v>137387368.94</v>
      </c>
      <c r="AL31" s="101">
        <v>120416470.18000001</v>
      </c>
      <c r="AM31" s="101">
        <v>90312352.230000004</v>
      </c>
      <c r="AN31" s="190">
        <f t="shared" si="4"/>
        <v>0.33808885866051769</v>
      </c>
      <c r="AO31" s="97">
        <v>263</v>
      </c>
      <c r="AP31" s="101">
        <v>101420744.97999999</v>
      </c>
      <c r="AQ31" s="101">
        <v>76065607.400000006</v>
      </c>
      <c r="AR31" s="190">
        <f t="shared" si="5"/>
        <v>0.18718545918960666</v>
      </c>
      <c r="AS31" s="211"/>
      <c r="AT31" s="211"/>
    </row>
    <row r="32" spans="1:46" s="131" customFormat="1" ht="35.25" customHeight="1" outlineLevel="1" x14ac:dyDescent="0.25">
      <c r="A32" s="164" t="s">
        <v>39</v>
      </c>
      <c r="B32" s="173">
        <v>313593445.81517667</v>
      </c>
      <c r="C32" s="73">
        <v>709</v>
      </c>
      <c r="D32" s="74">
        <v>487920272.21000004</v>
      </c>
      <c r="E32" s="74">
        <v>365940204.15750003</v>
      </c>
      <c r="F32" s="190">
        <f t="shared" si="0"/>
        <v>1.5559007330069226</v>
      </c>
      <c r="G32" s="76">
        <v>418</v>
      </c>
      <c r="H32" s="74">
        <v>256750644.10000008</v>
      </c>
      <c r="I32" s="74">
        <v>192562983.07500005</v>
      </c>
      <c r="J32" s="190">
        <f t="shared" si="1"/>
        <v>0.81873727760025261</v>
      </c>
      <c r="K32" s="76">
        <v>276</v>
      </c>
      <c r="L32" s="74">
        <v>222927651.25999999</v>
      </c>
      <c r="M32" s="75">
        <v>167195738.44499999</v>
      </c>
      <c r="N32" s="76">
        <v>426</v>
      </c>
      <c r="O32" s="74">
        <v>239621354.15000001</v>
      </c>
      <c r="P32" s="74">
        <v>179716014.52000001</v>
      </c>
      <c r="Q32" s="190">
        <f t="shared" si="8"/>
        <v>0.76411467569773839</v>
      </c>
      <c r="R32" s="76">
        <v>14</v>
      </c>
      <c r="S32" s="74">
        <v>5418133.459999999</v>
      </c>
      <c r="T32" s="75">
        <v>4063600.0475000003</v>
      </c>
      <c r="U32" s="76">
        <v>66</v>
      </c>
      <c r="V32" s="74">
        <v>1400876.78</v>
      </c>
      <c r="W32" s="75">
        <v>1050657.585</v>
      </c>
      <c r="X32" s="76">
        <v>412</v>
      </c>
      <c r="Y32" s="74">
        <v>232802343.91</v>
      </c>
      <c r="Z32" s="74">
        <v>174601756.88749999</v>
      </c>
      <c r="AA32" s="190">
        <f t="shared" si="2"/>
        <v>0.74236992837920246</v>
      </c>
      <c r="AB32" s="76">
        <v>307</v>
      </c>
      <c r="AC32" s="77">
        <v>366</v>
      </c>
      <c r="AD32" s="74">
        <v>130546993.55</v>
      </c>
      <c r="AE32" s="74">
        <v>97910245.162499994</v>
      </c>
      <c r="AF32" s="190">
        <f t="shared" si="3"/>
        <v>0.41629375642927435</v>
      </c>
      <c r="AG32" s="77">
        <v>14</v>
      </c>
      <c r="AH32" s="75">
        <v>4815061.7699999996</v>
      </c>
      <c r="AI32" s="76">
        <v>323</v>
      </c>
      <c r="AJ32" s="74">
        <v>146496370.10999998</v>
      </c>
      <c r="AK32" s="74">
        <v>109872276.66999999</v>
      </c>
      <c r="AL32" s="74">
        <v>89439297.24000001</v>
      </c>
      <c r="AM32" s="74">
        <v>67079472.590000004</v>
      </c>
      <c r="AN32" s="190">
        <f t="shared" si="4"/>
        <v>0.4671538007728035</v>
      </c>
      <c r="AO32" s="76">
        <v>224</v>
      </c>
      <c r="AP32" s="74">
        <v>89542440.129999995</v>
      </c>
      <c r="AQ32" s="74">
        <v>67156878.829999998</v>
      </c>
      <c r="AR32" s="190">
        <f t="shared" si="5"/>
        <v>0.28553670787741475</v>
      </c>
      <c r="AS32" s="211"/>
      <c r="AT32" s="211"/>
    </row>
    <row r="33" spans="1:46" s="131" customFormat="1" ht="25.5" outlineLevel="1" x14ac:dyDescent="0.25">
      <c r="A33" s="164" t="s">
        <v>40</v>
      </c>
      <c r="B33" s="173">
        <v>47463161.980251379</v>
      </c>
      <c r="C33" s="73">
        <v>179</v>
      </c>
      <c r="D33" s="74">
        <v>46521497.069999993</v>
      </c>
      <c r="E33" s="74">
        <v>34891122.802499995</v>
      </c>
      <c r="F33" s="190">
        <f t="shared" si="0"/>
        <v>0.98016008898346896</v>
      </c>
      <c r="G33" s="76">
        <v>119</v>
      </c>
      <c r="H33" s="74">
        <v>29113279.280000005</v>
      </c>
      <c r="I33" s="74">
        <v>21834959.460000005</v>
      </c>
      <c r="J33" s="190">
        <f t="shared" si="1"/>
        <v>0.61338684709024549</v>
      </c>
      <c r="K33" s="76">
        <v>59</v>
      </c>
      <c r="L33" s="74">
        <v>17357372.780000001</v>
      </c>
      <c r="M33" s="75">
        <v>13018029.585000001</v>
      </c>
      <c r="N33" s="76">
        <v>111</v>
      </c>
      <c r="O33" s="74">
        <v>19691129.099999998</v>
      </c>
      <c r="P33" s="74">
        <v>14768346.68</v>
      </c>
      <c r="Q33" s="190">
        <f t="shared" si="8"/>
        <v>0.41487183488097873</v>
      </c>
      <c r="R33" s="76">
        <v>1</v>
      </c>
      <c r="S33" s="74">
        <v>50250</v>
      </c>
      <c r="T33" s="75">
        <v>37687.5</v>
      </c>
      <c r="U33" s="76">
        <v>4</v>
      </c>
      <c r="V33" s="74">
        <v>21376.42</v>
      </c>
      <c r="W33" s="75">
        <v>16032.315000000001</v>
      </c>
      <c r="X33" s="76">
        <v>110</v>
      </c>
      <c r="Y33" s="74">
        <v>19619502.68</v>
      </c>
      <c r="Z33" s="74">
        <v>14714626.865000002</v>
      </c>
      <c r="AA33" s="190">
        <f t="shared" si="2"/>
        <v>0.41336273989000866</v>
      </c>
      <c r="AB33" s="76">
        <v>43</v>
      </c>
      <c r="AC33" s="77">
        <v>44</v>
      </c>
      <c r="AD33" s="74">
        <v>5868324.9399999995</v>
      </c>
      <c r="AE33" s="74">
        <v>4401243.7050000001</v>
      </c>
      <c r="AF33" s="190">
        <f t="shared" si="3"/>
        <v>0.1236395700404813</v>
      </c>
      <c r="AG33" s="77">
        <v>0</v>
      </c>
      <c r="AH33" s="75">
        <v>0</v>
      </c>
      <c r="AI33" s="76">
        <v>49</v>
      </c>
      <c r="AJ33" s="74">
        <v>7679140.1299999999</v>
      </c>
      <c r="AK33" s="74">
        <v>5759355.0499999998</v>
      </c>
      <c r="AL33" s="74">
        <v>6292420.3600000003</v>
      </c>
      <c r="AM33" s="74">
        <v>4719315.24</v>
      </c>
      <c r="AN33" s="190">
        <f t="shared" si="4"/>
        <v>0.16179158340093652</v>
      </c>
      <c r="AO33" s="76">
        <v>25</v>
      </c>
      <c r="AP33" s="74">
        <v>4474753.5199999996</v>
      </c>
      <c r="AQ33" s="74">
        <v>3356065.12</v>
      </c>
      <c r="AR33" s="190">
        <f t="shared" si="5"/>
        <v>9.4278453716629101E-2</v>
      </c>
      <c r="AS33" s="211"/>
      <c r="AT33" s="211"/>
    </row>
    <row r="34" spans="1:46" s="131" customFormat="1" outlineLevel="1" x14ac:dyDescent="0.25">
      <c r="A34" s="164" t="s">
        <v>41</v>
      </c>
      <c r="B34" s="173">
        <v>180762962.05303645</v>
      </c>
      <c r="C34" s="73">
        <v>116</v>
      </c>
      <c r="D34" s="74">
        <v>312916484.31999999</v>
      </c>
      <c r="E34" s="74">
        <v>234687363.24000001</v>
      </c>
      <c r="F34" s="190">
        <f t="shared" si="0"/>
        <v>1.7310873907243745</v>
      </c>
      <c r="G34" s="76">
        <v>50</v>
      </c>
      <c r="H34" s="74">
        <v>142908220.12</v>
      </c>
      <c r="I34" s="74">
        <v>107181165.09</v>
      </c>
      <c r="J34" s="190">
        <f t="shared" si="1"/>
        <v>0.79058352716122382</v>
      </c>
      <c r="K34" s="76">
        <v>46</v>
      </c>
      <c r="L34" s="74">
        <v>122613034.06999999</v>
      </c>
      <c r="M34" s="75">
        <v>91959775.552499995</v>
      </c>
      <c r="N34" s="76">
        <v>43</v>
      </c>
      <c r="O34" s="74">
        <v>95144954.50999999</v>
      </c>
      <c r="P34" s="74">
        <v>71358715.789999992</v>
      </c>
      <c r="Q34" s="190">
        <f t="shared" si="8"/>
        <v>0.52635204374491351</v>
      </c>
      <c r="R34" s="76">
        <v>4</v>
      </c>
      <c r="S34" s="74">
        <v>2997041.29</v>
      </c>
      <c r="T34" s="75">
        <v>2247780.96</v>
      </c>
      <c r="U34" s="76">
        <v>1</v>
      </c>
      <c r="V34" s="74">
        <v>7111.75</v>
      </c>
      <c r="W34" s="75">
        <v>5333.8125</v>
      </c>
      <c r="X34" s="76">
        <v>39</v>
      </c>
      <c r="Y34" s="74">
        <v>92140801.469999999</v>
      </c>
      <c r="Z34" s="74">
        <v>69105601.017500013</v>
      </c>
      <c r="AA34" s="190">
        <f t="shared" si="2"/>
        <v>0.50973274847623695</v>
      </c>
      <c r="AB34" s="76">
        <v>23</v>
      </c>
      <c r="AC34" s="77">
        <v>27</v>
      </c>
      <c r="AD34" s="74">
        <v>11650388.330000002</v>
      </c>
      <c r="AE34" s="74">
        <v>8737791.2474999987</v>
      </c>
      <c r="AF34" s="190">
        <f t="shared" si="3"/>
        <v>6.4451191757865414E-2</v>
      </c>
      <c r="AG34" s="77">
        <v>1</v>
      </c>
      <c r="AH34" s="75">
        <v>37000</v>
      </c>
      <c r="AI34" s="76">
        <v>31</v>
      </c>
      <c r="AJ34" s="74">
        <v>29007649.73</v>
      </c>
      <c r="AK34" s="74">
        <v>21755737.219999999</v>
      </c>
      <c r="AL34" s="74">
        <v>24684752.580000002</v>
      </c>
      <c r="AM34" s="74">
        <v>18513564.399999999</v>
      </c>
      <c r="AN34" s="190">
        <f t="shared" si="4"/>
        <v>0.16047341446799848</v>
      </c>
      <c r="AO34" s="76">
        <v>14</v>
      </c>
      <c r="AP34" s="74">
        <v>7403551.3300000001</v>
      </c>
      <c r="AQ34" s="74">
        <v>5552663.4500000002</v>
      </c>
      <c r="AR34" s="190">
        <f t="shared" si="5"/>
        <v>4.0957236183304928E-2</v>
      </c>
      <c r="AS34" s="211"/>
      <c r="AT34" s="211"/>
    </row>
    <row r="35" spans="1:46" s="72" customFormat="1" x14ac:dyDescent="0.25">
      <c r="A35" s="163" t="s">
        <v>42</v>
      </c>
      <c r="B35" s="172">
        <v>0</v>
      </c>
      <c r="C35" s="73">
        <v>0</v>
      </c>
      <c r="D35" s="74">
        <v>0</v>
      </c>
      <c r="E35" s="74">
        <v>0</v>
      </c>
      <c r="F35" s="190">
        <v>0</v>
      </c>
      <c r="G35" s="76">
        <v>0</v>
      </c>
      <c r="H35" s="74">
        <v>0</v>
      </c>
      <c r="I35" s="74">
        <v>0</v>
      </c>
      <c r="J35" s="190">
        <v>0</v>
      </c>
      <c r="K35" s="76">
        <v>0</v>
      </c>
      <c r="L35" s="74">
        <v>0</v>
      </c>
      <c r="M35" s="75">
        <v>0</v>
      </c>
      <c r="N35" s="76">
        <v>0</v>
      </c>
      <c r="O35" s="74">
        <v>0</v>
      </c>
      <c r="P35" s="74">
        <v>0</v>
      </c>
      <c r="Q35" s="190">
        <v>0</v>
      </c>
      <c r="R35" s="76">
        <v>0</v>
      </c>
      <c r="S35" s="74">
        <v>0</v>
      </c>
      <c r="T35" s="75">
        <v>0</v>
      </c>
      <c r="U35" s="76">
        <v>0</v>
      </c>
      <c r="V35" s="74">
        <v>0</v>
      </c>
      <c r="W35" s="75">
        <v>0</v>
      </c>
      <c r="X35" s="76">
        <v>0</v>
      </c>
      <c r="Y35" s="74">
        <v>0</v>
      </c>
      <c r="Z35" s="74">
        <v>0</v>
      </c>
      <c r="AA35" s="190">
        <v>0</v>
      </c>
      <c r="AB35" s="76">
        <v>0</v>
      </c>
      <c r="AC35" s="77">
        <v>0</v>
      </c>
      <c r="AD35" s="74">
        <v>0</v>
      </c>
      <c r="AE35" s="74">
        <v>0</v>
      </c>
      <c r="AF35" s="190">
        <v>0</v>
      </c>
      <c r="AG35" s="77">
        <v>0</v>
      </c>
      <c r="AH35" s="75">
        <v>0</v>
      </c>
      <c r="AI35" s="76">
        <v>0</v>
      </c>
      <c r="AJ35" s="74">
        <v>0</v>
      </c>
      <c r="AK35" s="74">
        <v>0</v>
      </c>
      <c r="AL35" s="74">
        <v>0</v>
      </c>
      <c r="AM35" s="74">
        <v>0</v>
      </c>
      <c r="AN35" s="190">
        <v>0</v>
      </c>
      <c r="AO35" s="76">
        <v>0</v>
      </c>
      <c r="AP35" s="75">
        <v>0</v>
      </c>
      <c r="AQ35" s="101">
        <v>0</v>
      </c>
      <c r="AR35" s="190">
        <v>0</v>
      </c>
      <c r="AS35" s="211"/>
      <c r="AT35" s="211"/>
    </row>
    <row r="36" spans="1:46" x14ac:dyDescent="0.2">
      <c r="A36" s="163" t="s">
        <v>43</v>
      </c>
      <c r="B36" s="172">
        <v>218739444.51625469</v>
      </c>
      <c r="C36" s="73">
        <v>967</v>
      </c>
      <c r="D36" s="74">
        <v>221662935.52000001</v>
      </c>
      <c r="E36" s="74">
        <v>166247201.63999999</v>
      </c>
      <c r="F36" s="190">
        <f t="shared" si="0"/>
        <v>1.0133651752211892</v>
      </c>
      <c r="G36" s="76">
        <v>906</v>
      </c>
      <c r="H36" s="74">
        <v>216441156.27000007</v>
      </c>
      <c r="I36" s="74">
        <v>162330867.20250005</v>
      </c>
      <c r="J36" s="190">
        <f t="shared" si="1"/>
        <v>0.98949303244626352</v>
      </c>
      <c r="K36" s="76">
        <v>55</v>
      </c>
      <c r="L36" s="74">
        <v>4388073.3500000006</v>
      </c>
      <c r="M36" s="75">
        <v>3291055.0124999993</v>
      </c>
      <c r="N36" s="76">
        <v>911</v>
      </c>
      <c r="O36" s="74">
        <v>209029583.06000003</v>
      </c>
      <c r="P36" s="74">
        <v>156772183.99000001</v>
      </c>
      <c r="Q36" s="190">
        <f t="shared" si="8"/>
        <v>0.95560991993132216</v>
      </c>
      <c r="R36" s="76">
        <v>6</v>
      </c>
      <c r="S36" s="74">
        <v>681292.5199999999</v>
      </c>
      <c r="T36" s="75">
        <v>510969.37000000005</v>
      </c>
      <c r="U36" s="76">
        <v>3</v>
      </c>
      <c r="V36" s="74">
        <v>4012.0999999999995</v>
      </c>
      <c r="W36" s="75">
        <v>3009.0749999999998</v>
      </c>
      <c r="X36" s="76">
        <v>905</v>
      </c>
      <c r="Y36" s="74">
        <v>208344278.44</v>
      </c>
      <c r="Z36" s="74">
        <v>156258205.54500002</v>
      </c>
      <c r="AA36" s="190">
        <f t="shared" si="2"/>
        <v>0.9524769476340047</v>
      </c>
      <c r="AB36" s="76">
        <v>0</v>
      </c>
      <c r="AC36" s="77">
        <v>0</v>
      </c>
      <c r="AD36" s="74">
        <v>0</v>
      </c>
      <c r="AE36" s="74">
        <v>0</v>
      </c>
      <c r="AF36" s="190">
        <f t="shared" si="3"/>
        <v>0</v>
      </c>
      <c r="AG36" s="77">
        <v>0</v>
      </c>
      <c r="AH36" s="75">
        <v>0</v>
      </c>
      <c r="AI36" s="76">
        <v>910</v>
      </c>
      <c r="AJ36" s="74">
        <v>208219436.61000001</v>
      </c>
      <c r="AK36" s="74">
        <v>156164574.12000003</v>
      </c>
      <c r="AL36" s="74">
        <v>0</v>
      </c>
      <c r="AM36" s="74">
        <v>0</v>
      </c>
      <c r="AN36" s="190">
        <f t="shared" si="4"/>
        <v>0.9519062145854863</v>
      </c>
      <c r="AO36" s="76">
        <v>910</v>
      </c>
      <c r="AP36" s="74">
        <v>208219436.60999998</v>
      </c>
      <c r="AQ36" s="74">
        <v>156164574.12</v>
      </c>
      <c r="AR36" s="190">
        <f t="shared" si="5"/>
        <v>0.95190621458548619</v>
      </c>
      <c r="AS36" s="211"/>
      <c r="AT36" s="211"/>
    </row>
    <row r="37" spans="1:46" x14ac:dyDescent="0.2">
      <c r="A37" s="163" t="s">
        <v>44</v>
      </c>
      <c r="B37" s="172">
        <v>8470084.9936720002</v>
      </c>
      <c r="C37" s="73">
        <v>24</v>
      </c>
      <c r="D37" s="74">
        <v>12327574.620000001</v>
      </c>
      <c r="E37" s="74">
        <v>9245680.9649999999</v>
      </c>
      <c r="F37" s="190">
        <f t="shared" si="0"/>
        <v>1.4554251379071086</v>
      </c>
      <c r="G37" s="76">
        <v>11</v>
      </c>
      <c r="H37" s="74">
        <v>7747782.1900000004</v>
      </c>
      <c r="I37" s="74">
        <v>5810836.6425000001</v>
      </c>
      <c r="J37" s="190">
        <f t="shared" si="1"/>
        <v>0.91472307489102744</v>
      </c>
      <c r="K37" s="76">
        <v>11</v>
      </c>
      <c r="L37" s="74">
        <v>3967253.33</v>
      </c>
      <c r="M37" s="75">
        <v>2975439.9975000001</v>
      </c>
      <c r="N37" s="76">
        <v>9</v>
      </c>
      <c r="O37" s="74">
        <v>5662449.4699999997</v>
      </c>
      <c r="P37" s="74">
        <v>4246837.08</v>
      </c>
      <c r="Q37" s="190">
        <f t="shared" si="8"/>
        <v>0.66852333527118268</v>
      </c>
      <c r="R37" s="76">
        <v>1</v>
      </c>
      <c r="S37" s="74">
        <v>74970</v>
      </c>
      <c r="T37" s="75">
        <v>56227.5</v>
      </c>
      <c r="U37" s="76">
        <v>0</v>
      </c>
      <c r="V37" s="74">
        <v>0</v>
      </c>
      <c r="W37" s="75">
        <v>0</v>
      </c>
      <c r="X37" s="76">
        <v>8</v>
      </c>
      <c r="Y37" s="74">
        <v>5587479.4699999997</v>
      </c>
      <c r="Z37" s="74">
        <v>4190609.58</v>
      </c>
      <c r="AA37" s="190">
        <f t="shared" si="2"/>
        <v>0.65967218442015696</v>
      </c>
      <c r="AB37" s="76">
        <v>8</v>
      </c>
      <c r="AC37" s="77">
        <v>11</v>
      </c>
      <c r="AD37" s="74">
        <v>3264128.02</v>
      </c>
      <c r="AE37" s="74">
        <v>2448096.0149999997</v>
      </c>
      <c r="AF37" s="190">
        <f t="shared" si="3"/>
        <v>0.3853713418978239</v>
      </c>
      <c r="AG37" s="77">
        <v>0</v>
      </c>
      <c r="AH37" s="75">
        <v>0</v>
      </c>
      <c r="AI37" s="76">
        <v>8</v>
      </c>
      <c r="AJ37" s="74">
        <v>3355905.75</v>
      </c>
      <c r="AK37" s="74">
        <v>2516929.2599999998</v>
      </c>
      <c r="AL37" s="74">
        <v>2560697.3000000003</v>
      </c>
      <c r="AM37" s="74">
        <v>1920522.9400000002</v>
      </c>
      <c r="AN37" s="190">
        <f t="shared" si="4"/>
        <v>0.39620685654361165</v>
      </c>
      <c r="AO37" s="76">
        <v>4</v>
      </c>
      <c r="AP37" s="74">
        <v>1752352.66</v>
      </c>
      <c r="AQ37" s="74">
        <v>1314264.4500000002</v>
      </c>
      <c r="AR37" s="190">
        <f t="shared" si="5"/>
        <v>0.20688725807464534</v>
      </c>
      <c r="AS37" s="211"/>
      <c r="AT37" s="211"/>
    </row>
    <row r="38" spans="1:46" x14ac:dyDescent="0.2">
      <c r="A38" s="165" t="s">
        <v>45</v>
      </c>
      <c r="B38" s="174">
        <v>0</v>
      </c>
      <c r="C38" s="99">
        <v>0</v>
      </c>
      <c r="D38" s="95">
        <v>0</v>
      </c>
      <c r="E38" s="95">
        <v>0</v>
      </c>
      <c r="F38" s="190">
        <v>0</v>
      </c>
      <c r="G38" s="97">
        <v>0</v>
      </c>
      <c r="H38" s="95">
        <v>0</v>
      </c>
      <c r="I38" s="95">
        <v>0</v>
      </c>
      <c r="J38" s="190">
        <v>0</v>
      </c>
      <c r="K38" s="97">
        <v>0</v>
      </c>
      <c r="L38" s="95">
        <v>0</v>
      </c>
      <c r="M38" s="100">
        <v>0</v>
      </c>
      <c r="N38" s="97">
        <v>0</v>
      </c>
      <c r="O38" s="95">
        <v>0</v>
      </c>
      <c r="P38" s="95">
        <v>0</v>
      </c>
      <c r="Q38" s="190">
        <v>0</v>
      </c>
      <c r="R38" s="97">
        <v>0</v>
      </c>
      <c r="S38" s="95">
        <v>0</v>
      </c>
      <c r="T38" s="100">
        <v>0</v>
      </c>
      <c r="U38" s="97">
        <v>0</v>
      </c>
      <c r="V38" s="95">
        <v>0</v>
      </c>
      <c r="W38" s="100">
        <v>0</v>
      </c>
      <c r="X38" s="97">
        <v>0</v>
      </c>
      <c r="Y38" s="95">
        <v>0</v>
      </c>
      <c r="Z38" s="95">
        <v>0</v>
      </c>
      <c r="AA38" s="190">
        <v>0</v>
      </c>
      <c r="AB38" s="97">
        <v>0</v>
      </c>
      <c r="AC38" s="98">
        <v>0</v>
      </c>
      <c r="AD38" s="95">
        <v>0</v>
      </c>
      <c r="AE38" s="95">
        <v>0</v>
      </c>
      <c r="AF38" s="190">
        <v>0</v>
      </c>
      <c r="AG38" s="98">
        <v>0</v>
      </c>
      <c r="AH38" s="100">
        <v>0</v>
      </c>
      <c r="AI38" s="97">
        <v>0</v>
      </c>
      <c r="AJ38" s="95">
        <v>0</v>
      </c>
      <c r="AK38" s="95">
        <v>0</v>
      </c>
      <c r="AL38" s="95">
        <v>0</v>
      </c>
      <c r="AM38" s="95">
        <v>0</v>
      </c>
      <c r="AN38" s="190">
        <v>0</v>
      </c>
      <c r="AO38" s="97">
        <v>0</v>
      </c>
      <c r="AP38" s="95">
        <v>0</v>
      </c>
      <c r="AQ38" s="95">
        <v>0</v>
      </c>
      <c r="AR38" s="190">
        <v>0</v>
      </c>
      <c r="AS38" s="211"/>
      <c r="AT38" s="211"/>
    </row>
    <row r="39" spans="1:46" ht="13.5" thickBot="1" x14ac:dyDescent="0.25">
      <c r="A39" s="165" t="s">
        <v>225</v>
      </c>
      <c r="B39" s="174">
        <v>63659400.000000007</v>
      </c>
      <c r="C39" s="99">
        <v>754</v>
      </c>
      <c r="D39" s="95">
        <v>64325083.739999995</v>
      </c>
      <c r="E39" s="95">
        <v>48243812.805</v>
      </c>
      <c r="F39" s="190">
        <f t="shared" si="0"/>
        <v>1.010456959066532</v>
      </c>
      <c r="G39" s="97">
        <v>716</v>
      </c>
      <c r="H39" s="95">
        <v>61281238.120000035</v>
      </c>
      <c r="I39" s="95">
        <v>45960928.590000026</v>
      </c>
      <c r="J39" s="190">
        <v>0</v>
      </c>
      <c r="K39" s="97">
        <v>38</v>
      </c>
      <c r="L39" s="95">
        <v>3065158.13</v>
      </c>
      <c r="M39" s="100">
        <v>2298868.5975000001</v>
      </c>
      <c r="N39" s="97">
        <v>636</v>
      </c>
      <c r="O39" s="95">
        <v>42920314.960000001</v>
      </c>
      <c r="P39" s="95">
        <v>32190235.442499999</v>
      </c>
      <c r="Q39" s="190">
        <f t="shared" si="8"/>
        <v>0.67421802530341157</v>
      </c>
      <c r="R39" s="97">
        <v>0</v>
      </c>
      <c r="S39" s="95">
        <v>0</v>
      </c>
      <c r="T39" s="100">
        <v>0</v>
      </c>
      <c r="U39" s="97">
        <v>0</v>
      </c>
      <c r="V39" s="95">
        <v>0</v>
      </c>
      <c r="W39" s="100">
        <v>0</v>
      </c>
      <c r="X39" s="97">
        <v>636</v>
      </c>
      <c r="Y39" s="95">
        <v>42920314.960000001</v>
      </c>
      <c r="Z39" s="95">
        <v>32190235.440000001</v>
      </c>
      <c r="AA39" s="190">
        <f t="shared" si="2"/>
        <v>0.67421802530341157</v>
      </c>
      <c r="AB39" s="97">
        <v>0</v>
      </c>
      <c r="AC39" s="98">
        <v>0</v>
      </c>
      <c r="AD39" s="95">
        <v>0</v>
      </c>
      <c r="AE39" s="95">
        <v>0</v>
      </c>
      <c r="AF39" s="190">
        <f t="shared" si="3"/>
        <v>0</v>
      </c>
      <c r="AG39" s="98">
        <v>0</v>
      </c>
      <c r="AH39" s="100">
        <v>0</v>
      </c>
      <c r="AI39" s="97">
        <v>587</v>
      </c>
      <c r="AJ39" s="95">
        <v>37089146.560000002</v>
      </c>
      <c r="AK39" s="95">
        <v>27816857.140000001</v>
      </c>
      <c r="AL39" s="95">
        <v>0</v>
      </c>
      <c r="AM39" s="95">
        <v>0</v>
      </c>
      <c r="AN39" s="190">
        <f t="shared" si="4"/>
        <v>0.58261853803208952</v>
      </c>
      <c r="AO39" s="97">
        <v>587</v>
      </c>
      <c r="AP39" s="95">
        <v>37089146.560000002</v>
      </c>
      <c r="AQ39" s="95">
        <v>27816857.140000001</v>
      </c>
      <c r="AR39" s="190">
        <f t="shared" si="5"/>
        <v>0.58261853803208952</v>
      </c>
      <c r="AS39" s="211"/>
      <c r="AT39" s="211"/>
    </row>
    <row r="40" spans="1:46" s="80" customFormat="1" ht="26.25" thickBot="1" x14ac:dyDescent="0.25">
      <c r="A40" s="161" t="s">
        <v>182</v>
      </c>
      <c r="B40" s="132">
        <f>B41+B44</f>
        <v>133332651.2148367</v>
      </c>
      <c r="C40" s="142">
        <v>57</v>
      </c>
      <c r="D40" s="143">
        <v>114238182.53</v>
      </c>
      <c r="E40" s="143">
        <v>89672395.458999991</v>
      </c>
      <c r="F40" s="191">
        <f t="shared" si="0"/>
        <v>0.85679075222114875</v>
      </c>
      <c r="G40" s="142">
        <v>57</v>
      </c>
      <c r="H40" s="143">
        <v>114238182.53</v>
      </c>
      <c r="I40" s="143">
        <v>89672395.458999991</v>
      </c>
      <c r="J40" s="191">
        <f t="shared" si="1"/>
        <v>0.85679075222114875</v>
      </c>
      <c r="K40" s="142">
        <v>3</v>
      </c>
      <c r="L40" s="143">
        <v>1073500</v>
      </c>
      <c r="M40" s="143">
        <v>966150</v>
      </c>
      <c r="N40" s="142">
        <v>51</v>
      </c>
      <c r="O40" s="143">
        <v>108320727.78999999</v>
      </c>
      <c r="P40" s="143">
        <v>84704304.960000008</v>
      </c>
      <c r="Q40" s="191">
        <f t="shared" ref="Q40" si="9">O40/B40</f>
        <v>0.8124096146221873</v>
      </c>
      <c r="R40" s="142">
        <v>1</v>
      </c>
      <c r="S40" s="143">
        <v>960000</v>
      </c>
      <c r="T40" s="143">
        <v>672000</v>
      </c>
      <c r="U40" s="142">
        <v>5</v>
      </c>
      <c r="V40" s="143">
        <v>1294788.8599999999</v>
      </c>
      <c r="W40" s="143">
        <v>1094932.2379999999</v>
      </c>
      <c r="X40" s="142">
        <v>50</v>
      </c>
      <c r="Y40" s="143">
        <v>106065938.93000001</v>
      </c>
      <c r="Z40" s="143">
        <v>82937372.721999988</v>
      </c>
      <c r="AA40" s="191">
        <f t="shared" si="2"/>
        <v>0.79549861165737801</v>
      </c>
      <c r="AB40" s="142">
        <v>48</v>
      </c>
      <c r="AC40" s="142">
        <v>102</v>
      </c>
      <c r="AD40" s="143">
        <v>42363021.789999999</v>
      </c>
      <c r="AE40" s="143">
        <v>36065457.942000002</v>
      </c>
      <c r="AF40" s="191">
        <f t="shared" si="3"/>
        <v>0.31772428886710696</v>
      </c>
      <c r="AG40" s="142">
        <v>1</v>
      </c>
      <c r="AH40" s="143">
        <v>139922.82999999999</v>
      </c>
      <c r="AI40" s="142">
        <v>46</v>
      </c>
      <c r="AJ40" s="143">
        <v>53576400.079999998</v>
      </c>
      <c r="AK40" s="143">
        <v>44983913.100000001</v>
      </c>
      <c r="AL40" s="143">
        <v>4000000</v>
      </c>
      <c r="AM40" s="143">
        <v>3200000</v>
      </c>
      <c r="AN40" s="191">
        <f t="shared" si="4"/>
        <v>0.40182505629227477</v>
      </c>
      <c r="AO40" s="142">
        <v>46</v>
      </c>
      <c r="AP40" s="143">
        <v>51422394.609999999</v>
      </c>
      <c r="AQ40" s="143">
        <v>43260708.719999999</v>
      </c>
      <c r="AR40" s="191">
        <f t="shared" si="5"/>
        <v>0.38566993261945975</v>
      </c>
      <c r="AS40" s="211"/>
      <c r="AT40" s="211"/>
    </row>
    <row r="41" spans="1:46" s="79" customFormat="1" x14ac:dyDescent="0.2">
      <c r="A41" s="166" t="s">
        <v>47</v>
      </c>
      <c r="B41" s="171">
        <v>92350225.419468075</v>
      </c>
      <c r="C41" s="144">
        <v>54</v>
      </c>
      <c r="D41" s="149">
        <v>77172494.349999994</v>
      </c>
      <c r="E41" s="149">
        <v>60019844.914999999</v>
      </c>
      <c r="F41" s="190">
        <f t="shared" si="0"/>
        <v>0.83565030837197596</v>
      </c>
      <c r="G41" s="152">
        <v>54</v>
      </c>
      <c r="H41" s="212">
        <v>77172494.349999994</v>
      </c>
      <c r="I41" s="212">
        <v>60019844.914999999</v>
      </c>
      <c r="J41" s="190">
        <f t="shared" si="1"/>
        <v>0.83565030837197596</v>
      </c>
      <c r="K41" s="146">
        <v>3</v>
      </c>
      <c r="L41" s="145">
        <v>1073500</v>
      </c>
      <c r="M41" s="147">
        <v>966150</v>
      </c>
      <c r="N41" s="146">
        <v>48</v>
      </c>
      <c r="O41" s="150">
        <v>72426887.549999997</v>
      </c>
      <c r="P41" s="150">
        <v>55989232.780000001</v>
      </c>
      <c r="Q41" s="190">
        <f t="shared" si="8"/>
        <v>0.7842632459317409</v>
      </c>
      <c r="R41" s="146">
        <v>1</v>
      </c>
      <c r="S41" s="145">
        <v>960000</v>
      </c>
      <c r="T41" s="147">
        <v>672000</v>
      </c>
      <c r="U41" s="146">
        <v>3</v>
      </c>
      <c r="V41" s="145">
        <v>591011.5</v>
      </c>
      <c r="W41" s="147">
        <v>531910.35</v>
      </c>
      <c r="X41" s="146">
        <v>47</v>
      </c>
      <c r="Y41" s="150">
        <v>70875876.049999997</v>
      </c>
      <c r="Z41" s="150">
        <v>54785322.429999992</v>
      </c>
      <c r="AA41" s="190">
        <f t="shared" si="2"/>
        <v>0.76746836001830554</v>
      </c>
      <c r="AB41" s="146">
        <v>46</v>
      </c>
      <c r="AC41" s="146">
        <v>98</v>
      </c>
      <c r="AD41" s="150">
        <v>21776005.099999998</v>
      </c>
      <c r="AE41" s="150">
        <v>19595844.59</v>
      </c>
      <c r="AF41" s="190">
        <f t="shared" si="3"/>
        <v>0.23579807197102373</v>
      </c>
      <c r="AG41" s="148">
        <v>1</v>
      </c>
      <c r="AH41" s="147">
        <v>139922.82999999999</v>
      </c>
      <c r="AI41" s="146">
        <v>43</v>
      </c>
      <c r="AJ41" s="150">
        <v>21253531.73</v>
      </c>
      <c r="AK41" s="150">
        <v>19125618.440000001</v>
      </c>
      <c r="AL41" s="150">
        <v>0</v>
      </c>
      <c r="AM41" s="150">
        <v>0</v>
      </c>
      <c r="AN41" s="190">
        <f t="shared" si="4"/>
        <v>0.23014055064254998</v>
      </c>
      <c r="AO41" s="146">
        <v>43</v>
      </c>
      <c r="AP41" s="150">
        <v>21253531.73</v>
      </c>
      <c r="AQ41" s="150">
        <v>19125618.440000001</v>
      </c>
      <c r="AR41" s="190">
        <f t="shared" si="5"/>
        <v>0.23014055064254998</v>
      </c>
      <c r="AS41" s="211"/>
      <c r="AT41" s="211"/>
    </row>
    <row r="42" spans="1:46" s="129" customFormat="1" ht="37.5" customHeight="1" outlineLevel="1" x14ac:dyDescent="0.2">
      <c r="A42" s="167" t="s">
        <v>48</v>
      </c>
      <c r="B42" s="173">
        <v>40384141.366385728</v>
      </c>
      <c r="C42" s="185">
        <v>50</v>
      </c>
      <c r="D42" s="186">
        <v>29995494.350000001</v>
      </c>
      <c r="E42" s="186">
        <v>26995944.915000003</v>
      </c>
      <c r="F42" s="190">
        <f t="shared" si="0"/>
        <v>0.74275429252947167</v>
      </c>
      <c r="G42" s="114">
        <v>50</v>
      </c>
      <c r="H42" s="113">
        <v>29995494.350000001</v>
      </c>
      <c r="I42" s="113">
        <v>26995944.915000003</v>
      </c>
      <c r="J42" s="190">
        <f t="shared" si="1"/>
        <v>0.74275429252947167</v>
      </c>
      <c r="K42" s="187">
        <v>3</v>
      </c>
      <c r="L42" s="186">
        <v>1073500</v>
      </c>
      <c r="M42" s="188">
        <v>966150</v>
      </c>
      <c r="N42" s="187">
        <v>45</v>
      </c>
      <c r="O42" s="186">
        <v>26452057.550000001</v>
      </c>
      <c r="P42" s="186">
        <v>23806851.779999997</v>
      </c>
      <c r="Q42" s="190">
        <f t="shared" si="8"/>
        <v>0.65501101806308848</v>
      </c>
      <c r="R42" s="187">
        <v>0</v>
      </c>
      <c r="S42" s="186">
        <v>0</v>
      </c>
      <c r="T42" s="188">
        <v>0</v>
      </c>
      <c r="U42" s="187">
        <v>3</v>
      </c>
      <c r="V42" s="186">
        <v>591011.5</v>
      </c>
      <c r="W42" s="188">
        <v>531910.35</v>
      </c>
      <c r="X42" s="187">
        <v>45</v>
      </c>
      <c r="Y42" s="186">
        <v>25861046.050000001</v>
      </c>
      <c r="Z42" s="186">
        <v>23274941.429999996</v>
      </c>
      <c r="AA42" s="190">
        <f t="shared" si="2"/>
        <v>0.64037627581023138</v>
      </c>
      <c r="AB42" s="187">
        <v>45</v>
      </c>
      <c r="AC42" s="189">
        <v>97</v>
      </c>
      <c r="AD42" s="186">
        <v>21763205.099999998</v>
      </c>
      <c r="AE42" s="186">
        <v>19586884.59</v>
      </c>
      <c r="AF42" s="190">
        <f t="shared" si="3"/>
        <v>0.53890473744515188</v>
      </c>
      <c r="AG42" s="189">
        <v>1</v>
      </c>
      <c r="AH42" s="188">
        <v>139922.82999999999</v>
      </c>
      <c r="AI42" s="187">
        <v>42</v>
      </c>
      <c r="AJ42" s="186">
        <v>21240731.73</v>
      </c>
      <c r="AK42" s="186">
        <v>19116658.440000001</v>
      </c>
      <c r="AL42" s="186">
        <v>0</v>
      </c>
      <c r="AM42" s="186">
        <v>0</v>
      </c>
      <c r="AN42" s="190">
        <f t="shared" si="4"/>
        <v>0.52596714976042558</v>
      </c>
      <c r="AO42" s="187">
        <v>42</v>
      </c>
      <c r="AP42" s="186">
        <v>21240731.73</v>
      </c>
      <c r="AQ42" s="186">
        <v>19116658.440000001</v>
      </c>
      <c r="AR42" s="190">
        <f t="shared" si="5"/>
        <v>0.52596714976042558</v>
      </c>
      <c r="AS42" s="211"/>
      <c r="AT42" s="211"/>
    </row>
    <row r="43" spans="1:46" s="129" customFormat="1" outlineLevel="1" x14ac:dyDescent="0.2">
      <c r="A43" s="167" t="s">
        <v>49</v>
      </c>
      <c r="B43" s="173">
        <v>51966084.053082354</v>
      </c>
      <c r="C43" s="122">
        <v>4</v>
      </c>
      <c r="D43" s="123">
        <v>47177000</v>
      </c>
      <c r="E43" s="123">
        <v>33023899.999999996</v>
      </c>
      <c r="F43" s="190">
        <f t="shared" si="0"/>
        <v>0.90784212163859801</v>
      </c>
      <c r="G43" s="119">
        <v>4</v>
      </c>
      <c r="H43" s="118">
        <v>47177000</v>
      </c>
      <c r="I43" s="118">
        <v>33023899.999999996</v>
      </c>
      <c r="J43" s="190">
        <f t="shared" si="1"/>
        <v>0.90784212163859801</v>
      </c>
      <c r="K43" s="124">
        <v>0</v>
      </c>
      <c r="L43" s="123">
        <v>0</v>
      </c>
      <c r="M43" s="125">
        <v>0</v>
      </c>
      <c r="N43" s="124">
        <v>3</v>
      </c>
      <c r="O43" s="123">
        <v>45974830</v>
      </c>
      <c r="P43" s="123">
        <v>32182381</v>
      </c>
      <c r="Q43" s="190">
        <f t="shared" si="8"/>
        <v>0.88470837927748402</v>
      </c>
      <c r="R43" s="124">
        <v>1</v>
      </c>
      <c r="S43" s="123">
        <v>960000</v>
      </c>
      <c r="T43" s="125">
        <v>672000</v>
      </c>
      <c r="U43" s="124">
        <v>0</v>
      </c>
      <c r="V43" s="123">
        <v>0</v>
      </c>
      <c r="W43" s="125">
        <v>0</v>
      </c>
      <c r="X43" s="124">
        <v>2</v>
      </c>
      <c r="Y43" s="123">
        <v>45014830</v>
      </c>
      <c r="Z43" s="186">
        <v>31510381</v>
      </c>
      <c r="AA43" s="190">
        <f t="shared" si="2"/>
        <v>0.86623479179262797</v>
      </c>
      <c r="AB43" s="124">
        <v>1</v>
      </c>
      <c r="AC43" s="126">
        <v>1</v>
      </c>
      <c r="AD43" s="123">
        <v>12800</v>
      </c>
      <c r="AE43" s="123">
        <v>8960</v>
      </c>
      <c r="AF43" s="190">
        <f t="shared" si="3"/>
        <v>2.4631449979808072E-4</v>
      </c>
      <c r="AG43" s="126">
        <v>0</v>
      </c>
      <c r="AH43" s="125">
        <v>0</v>
      </c>
      <c r="AI43" s="124">
        <v>1</v>
      </c>
      <c r="AJ43" s="123">
        <v>12800</v>
      </c>
      <c r="AK43" s="123">
        <v>8960</v>
      </c>
      <c r="AL43" s="123">
        <v>0</v>
      </c>
      <c r="AM43" s="123">
        <v>0</v>
      </c>
      <c r="AN43" s="190">
        <f t="shared" si="4"/>
        <v>2.4631449979808072E-4</v>
      </c>
      <c r="AO43" s="124">
        <v>1</v>
      </c>
      <c r="AP43" s="123">
        <v>12800</v>
      </c>
      <c r="AQ43" s="123">
        <v>8960</v>
      </c>
      <c r="AR43" s="190">
        <f t="shared" si="5"/>
        <v>2.4631449979808072E-4</v>
      </c>
      <c r="AS43" s="211"/>
      <c r="AT43" s="211"/>
    </row>
    <row r="44" spans="1:46" s="79" customFormat="1" ht="13.5" thickBot="1" x14ac:dyDescent="0.25">
      <c r="A44" s="168" t="s">
        <v>50</v>
      </c>
      <c r="B44" s="174">
        <v>40982425.795368627</v>
      </c>
      <c r="C44" s="122">
        <v>3</v>
      </c>
      <c r="D44" s="123">
        <v>37065688.18</v>
      </c>
      <c r="E44" s="123">
        <v>29652550.544</v>
      </c>
      <c r="F44" s="190">
        <f t="shared" si="0"/>
        <v>0.90442884872346296</v>
      </c>
      <c r="G44" s="119">
        <v>3</v>
      </c>
      <c r="H44" s="118">
        <v>37065688.18</v>
      </c>
      <c r="I44" s="118">
        <v>29652550.544</v>
      </c>
      <c r="J44" s="190">
        <f t="shared" si="1"/>
        <v>0.90442884872346296</v>
      </c>
      <c r="K44" s="124">
        <v>0</v>
      </c>
      <c r="L44" s="123">
        <v>0</v>
      </c>
      <c r="M44" s="125">
        <v>0</v>
      </c>
      <c r="N44" s="124">
        <v>3</v>
      </c>
      <c r="O44" s="123">
        <v>35893840.240000002</v>
      </c>
      <c r="P44" s="123">
        <v>28715072.18</v>
      </c>
      <c r="Q44" s="190">
        <f t="shared" si="8"/>
        <v>0.87583493517985755</v>
      </c>
      <c r="R44" s="124">
        <v>0</v>
      </c>
      <c r="S44" s="123">
        <v>0</v>
      </c>
      <c r="T44" s="125">
        <v>0</v>
      </c>
      <c r="U44" s="124">
        <v>2</v>
      </c>
      <c r="V44" s="123">
        <v>703777.36</v>
      </c>
      <c r="W44" s="125">
        <v>563021.88800000004</v>
      </c>
      <c r="X44" s="124">
        <v>3</v>
      </c>
      <c r="Y44" s="123">
        <v>35190062.880000003</v>
      </c>
      <c r="Z44" s="123">
        <v>28152050.291999999</v>
      </c>
      <c r="AA44" s="190">
        <f t="shared" si="2"/>
        <v>0.85866227284127206</v>
      </c>
      <c r="AB44" s="124">
        <v>2</v>
      </c>
      <c r="AC44" s="126">
        <v>4</v>
      </c>
      <c r="AD44" s="123">
        <v>20587016.690000001</v>
      </c>
      <c r="AE44" s="123">
        <v>16469613.352000002</v>
      </c>
      <c r="AF44" s="190">
        <f t="shared" si="3"/>
        <v>0.50233767988244649</v>
      </c>
      <c r="AG44" s="126">
        <v>0</v>
      </c>
      <c r="AH44" s="125">
        <v>0</v>
      </c>
      <c r="AI44" s="124">
        <v>3</v>
      </c>
      <c r="AJ44" s="123">
        <v>32322868.350000001</v>
      </c>
      <c r="AK44" s="123">
        <v>25858294.66</v>
      </c>
      <c r="AL44" s="123">
        <v>4000000</v>
      </c>
      <c r="AM44" s="123">
        <v>3200000</v>
      </c>
      <c r="AN44" s="190">
        <f t="shared" si="4"/>
        <v>0.78870071067517844</v>
      </c>
      <c r="AO44" s="124">
        <v>3</v>
      </c>
      <c r="AP44" s="123">
        <v>30168862.879999999</v>
      </c>
      <c r="AQ44" s="123">
        <v>24135090.280000001</v>
      </c>
      <c r="AR44" s="190">
        <f t="shared" si="5"/>
        <v>0.73614146294408334</v>
      </c>
      <c r="AS44" s="211"/>
      <c r="AT44" s="211"/>
    </row>
    <row r="45" spans="1:46" s="80" customFormat="1" ht="26.25" thickBot="1" x14ac:dyDescent="0.25">
      <c r="A45" s="161" t="s">
        <v>183</v>
      </c>
      <c r="B45" s="132">
        <f>SUM(B46:B48)</f>
        <v>418304455.11950833</v>
      </c>
      <c r="C45" s="142">
        <v>3277</v>
      </c>
      <c r="D45" s="143">
        <v>471579952.74000001</v>
      </c>
      <c r="E45" s="143">
        <v>400463330.26899999</v>
      </c>
      <c r="F45" s="191">
        <v>1.1273605790434889</v>
      </c>
      <c r="G45" s="142">
        <v>3244</v>
      </c>
      <c r="H45" s="143">
        <v>467816579.68000001</v>
      </c>
      <c r="I45" s="143">
        <v>397264463.16799998</v>
      </c>
      <c r="J45" s="191">
        <f t="shared" si="1"/>
        <v>1.1183638470844071</v>
      </c>
      <c r="K45" s="142">
        <v>822</v>
      </c>
      <c r="L45" s="143">
        <v>119767346.91000001</v>
      </c>
      <c r="M45" s="143">
        <v>101802244.59649999</v>
      </c>
      <c r="N45" s="142">
        <v>2142</v>
      </c>
      <c r="O45" s="143">
        <v>309855094.05999994</v>
      </c>
      <c r="P45" s="143">
        <v>263376829.51199999</v>
      </c>
      <c r="Q45" s="191">
        <f t="shared" si="8"/>
        <v>0.7407406023717229</v>
      </c>
      <c r="R45" s="142">
        <v>140</v>
      </c>
      <c r="S45" s="143">
        <v>21716242.5</v>
      </c>
      <c r="T45" s="143">
        <v>18458806.100000001</v>
      </c>
      <c r="U45" s="142">
        <v>292</v>
      </c>
      <c r="V45" s="143">
        <v>4003943.5900000003</v>
      </c>
      <c r="W45" s="143">
        <v>3403352.2725</v>
      </c>
      <c r="X45" s="142">
        <v>2002</v>
      </c>
      <c r="Y45" s="143">
        <v>284134907.96999997</v>
      </c>
      <c r="Z45" s="143">
        <v>241514671.13950002</v>
      </c>
      <c r="AA45" s="191">
        <f t="shared" si="2"/>
        <v>0.67925384129323574</v>
      </c>
      <c r="AB45" s="142">
        <v>1589</v>
      </c>
      <c r="AC45" s="142">
        <v>1713</v>
      </c>
      <c r="AD45" s="143">
        <v>218774494.32999998</v>
      </c>
      <c r="AE45" s="143">
        <v>185958319.67799997</v>
      </c>
      <c r="AF45" s="191">
        <f t="shared" si="3"/>
        <v>0.52300302244568919</v>
      </c>
      <c r="AG45" s="142">
        <v>27</v>
      </c>
      <c r="AH45" s="143">
        <v>4558777.91</v>
      </c>
      <c r="AI45" s="142">
        <v>1612</v>
      </c>
      <c r="AJ45" s="143">
        <v>227353629.33999997</v>
      </c>
      <c r="AK45" s="143">
        <v>193250582.47999999</v>
      </c>
      <c r="AL45" s="143">
        <v>116354950.61</v>
      </c>
      <c r="AM45" s="143">
        <v>98901707.511000007</v>
      </c>
      <c r="AN45" s="191">
        <f t="shared" si="4"/>
        <v>0.5435123306899653</v>
      </c>
      <c r="AO45" s="142">
        <v>1367</v>
      </c>
      <c r="AP45" s="143">
        <v>183344135.12</v>
      </c>
      <c r="AQ45" s="143">
        <v>155783713.20300001</v>
      </c>
      <c r="AR45" s="191">
        <f t="shared" si="5"/>
        <v>0.43830308971397192</v>
      </c>
      <c r="AS45" s="211"/>
      <c r="AT45" s="211"/>
    </row>
    <row r="46" spans="1:46" s="117" customFormat="1" x14ac:dyDescent="0.2">
      <c r="A46" s="162" t="s">
        <v>52</v>
      </c>
      <c r="B46" s="171">
        <v>109468.29146588236</v>
      </c>
      <c r="C46" s="205">
        <v>5</v>
      </c>
      <c r="D46" s="151">
        <v>99811</v>
      </c>
      <c r="E46" s="151">
        <v>84839.35</v>
      </c>
      <c r="F46" s="206">
        <v>0.91178001102819606</v>
      </c>
      <c r="G46" s="152">
        <v>5</v>
      </c>
      <c r="H46" s="151">
        <v>99811</v>
      </c>
      <c r="I46" s="151">
        <v>84839.35</v>
      </c>
      <c r="J46" s="206">
        <f t="shared" si="1"/>
        <v>0.91178001102819606</v>
      </c>
      <c r="K46" s="152">
        <v>0</v>
      </c>
      <c r="L46" s="151">
        <v>0</v>
      </c>
      <c r="M46" s="153">
        <v>0</v>
      </c>
      <c r="N46" s="152">
        <v>5</v>
      </c>
      <c r="O46" s="151">
        <v>99811</v>
      </c>
      <c r="P46" s="151">
        <v>84839.35</v>
      </c>
      <c r="Q46" s="206">
        <f t="shared" si="8"/>
        <v>0.91178001102819606</v>
      </c>
      <c r="R46" s="152">
        <v>0</v>
      </c>
      <c r="S46" s="151">
        <v>0</v>
      </c>
      <c r="T46" s="153">
        <v>0</v>
      </c>
      <c r="U46" s="152">
        <v>0</v>
      </c>
      <c r="V46" s="151">
        <v>0</v>
      </c>
      <c r="W46" s="153">
        <v>0</v>
      </c>
      <c r="X46" s="152">
        <v>5</v>
      </c>
      <c r="Y46" s="151">
        <v>99811</v>
      </c>
      <c r="Z46" s="151">
        <v>84839.35</v>
      </c>
      <c r="AA46" s="206">
        <f t="shared" si="2"/>
        <v>0.91178001102819606</v>
      </c>
      <c r="AB46" s="152">
        <v>5</v>
      </c>
      <c r="AC46" s="154">
        <v>5</v>
      </c>
      <c r="AD46" s="151">
        <v>99811</v>
      </c>
      <c r="AE46" s="151">
        <v>84839.35</v>
      </c>
      <c r="AF46" s="206">
        <f t="shared" si="3"/>
        <v>0.91178001102819606</v>
      </c>
      <c r="AG46" s="154">
        <v>0</v>
      </c>
      <c r="AH46" s="153">
        <v>0</v>
      </c>
      <c r="AI46" s="152">
        <v>5</v>
      </c>
      <c r="AJ46" s="151">
        <v>99811</v>
      </c>
      <c r="AK46" s="151">
        <v>84839.35</v>
      </c>
      <c r="AL46" s="151">
        <v>0</v>
      </c>
      <c r="AM46" s="151">
        <v>0</v>
      </c>
      <c r="AN46" s="206">
        <f t="shared" si="4"/>
        <v>0.91178001102819606</v>
      </c>
      <c r="AO46" s="152">
        <v>5</v>
      </c>
      <c r="AP46" s="151">
        <v>99811</v>
      </c>
      <c r="AQ46" s="151">
        <v>84839.35</v>
      </c>
      <c r="AR46" s="206">
        <f t="shared" si="5"/>
        <v>0.91178001102819606</v>
      </c>
      <c r="AS46" s="211"/>
      <c r="AT46" s="211"/>
    </row>
    <row r="47" spans="1:46" s="117" customFormat="1" x14ac:dyDescent="0.2">
      <c r="A47" s="163" t="s">
        <v>53</v>
      </c>
      <c r="B47" s="172">
        <v>405223897.75460595</v>
      </c>
      <c r="C47" s="207">
        <v>3194</v>
      </c>
      <c r="D47" s="113">
        <v>465470174.48000002</v>
      </c>
      <c r="E47" s="113">
        <v>395270018.78649998</v>
      </c>
      <c r="F47" s="206">
        <v>1.148674046765815</v>
      </c>
      <c r="G47" s="114">
        <v>3161</v>
      </c>
      <c r="H47" s="113">
        <v>461706801.42000002</v>
      </c>
      <c r="I47" s="113">
        <v>392071151.68549997</v>
      </c>
      <c r="J47" s="206">
        <f t="shared" si="1"/>
        <v>1.139386901854438</v>
      </c>
      <c r="K47" s="114">
        <v>816</v>
      </c>
      <c r="L47" s="113">
        <v>118827346.91000001</v>
      </c>
      <c r="M47" s="115">
        <v>101003244.59649999</v>
      </c>
      <c r="N47" s="114">
        <v>2066</v>
      </c>
      <c r="O47" s="113">
        <v>304790759.78999996</v>
      </c>
      <c r="P47" s="113">
        <v>259072145.39199999</v>
      </c>
      <c r="Q47" s="206">
        <f t="shared" si="8"/>
        <v>0.75215396100497034</v>
      </c>
      <c r="R47" s="114">
        <v>139</v>
      </c>
      <c r="S47" s="113">
        <v>21661242.5</v>
      </c>
      <c r="T47" s="115">
        <v>18412056.100000001</v>
      </c>
      <c r="U47" s="114">
        <v>273</v>
      </c>
      <c r="V47" s="113">
        <v>3880560.7</v>
      </c>
      <c r="W47" s="115">
        <v>3298476.8125</v>
      </c>
      <c r="X47" s="114">
        <v>1927</v>
      </c>
      <c r="Y47" s="113">
        <v>279248956.58999997</v>
      </c>
      <c r="Z47" s="113">
        <v>237361612.47950003</v>
      </c>
      <c r="AA47" s="206">
        <f t="shared" si="2"/>
        <v>0.68912262612681985</v>
      </c>
      <c r="AB47" s="114">
        <v>1527</v>
      </c>
      <c r="AC47" s="116">
        <v>1650</v>
      </c>
      <c r="AD47" s="113">
        <v>215569041.19</v>
      </c>
      <c r="AE47" s="113">
        <v>183233684.51899999</v>
      </c>
      <c r="AF47" s="206">
        <f t="shared" si="3"/>
        <v>0.53197514357986742</v>
      </c>
      <c r="AG47" s="116">
        <v>27</v>
      </c>
      <c r="AH47" s="115">
        <v>4558777.91</v>
      </c>
      <c r="AI47" s="114">
        <v>1547</v>
      </c>
      <c r="AJ47" s="113">
        <v>223682793.83999997</v>
      </c>
      <c r="AK47" s="151">
        <v>190130373.25</v>
      </c>
      <c r="AL47" s="113">
        <v>114017132.7</v>
      </c>
      <c r="AM47" s="113">
        <v>96914562.290000007</v>
      </c>
      <c r="AN47" s="206">
        <f t="shared" si="4"/>
        <v>0.55199803140795267</v>
      </c>
      <c r="AO47" s="114">
        <v>1309</v>
      </c>
      <c r="AP47" s="113">
        <v>180210333.59</v>
      </c>
      <c r="AQ47" s="113">
        <v>153119981.95300001</v>
      </c>
      <c r="AR47" s="206">
        <f t="shared" si="5"/>
        <v>0.44471793146595501</v>
      </c>
      <c r="AS47" s="211"/>
      <c r="AT47" s="211"/>
    </row>
    <row r="48" spans="1:46" s="117" customFormat="1" ht="33.75" customHeight="1" thickBot="1" x14ac:dyDescent="0.25">
      <c r="A48" s="165" t="s">
        <v>54</v>
      </c>
      <c r="B48" s="174">
        <v>12971089.073436471</v>
      </c>
      <c r="C48" s="208">
        <v>78</v>
      </c>
      <c r="D48" s="118">
        <v>6009967.2599999998</v>
      </c>
      <c r="E48" s="113">
        <v>5108472.1325000003</v>
      </c>
      <c r="F48" s="206">
        <v>0.46333559394853191</v>
      </c>
      <c r="G48" s="119">
        <v>78</v>
      </c>
      <c r="H48" s="118">
        <v>6009967.2599999998</v>
      </c>
      <c r="I48" s="118">
        <v>5108472.1325000003</v>
      </c>
      <c r="J48" s="206">
        <f t="shared" si="1"/>
        <v>0.46333559394853191</v>
      </c>
      <c r="K48" s="119">
        <v>6</v>
      </c>
      <c r="L48" s="118">
        <v>940000</v>
      </c>
      <c r="M48" s="120">
        <v>799000</v>
      </c>
      <c r="N48" s="119">
        <v>71</v>
      </c>
      <c r="O48" s="118">
        <v>4964523.2699999996</v>
      </c>
      <c r="P48" s="118">
        <v>4219844.7700000005</v>
      </c>
      <c r="Q48" s="206">
        <f t="shared" si="8"/>
        <v>0.38273758216392645</v>
      </c>
      <c r="R48" s="119">
        <v>1</v>
      </c>
      <c r="S48" s="118">
        <v>55000</v>
      </c>
      <c r="T48" s="120">
        <v>46750</v>
      </c>
      <c r="U48" s="119">
        <v>19</v>
      </c>
      <c r="V48" s="118">
        <v>123382.89</v>
      </c>
      <c r="W48" s="120">
        <v>104875.45999999999</v>
      </c>
      <c r="X48" s="119">
        <v>70</v>
      </c>
      <c r="Y48" s="118">
        <v>4786140.38</v>
      </c>
      <c r="Z48" s="118">
        <v>4068219.31</v>
      </c>
      <c r="AA48" s="206">
        <f t="shared" si="2"/>
        <v>0.36898523731531147</v>
      </c>
      <c r="AB48" s="119">
        <v>57</v>
      </c>
      <c r="AC48" s="121">
        <v>58</v>
      </c>
      <c r="AD48" s="118">
        <v>3105642.14</v>
      </c>
      <c r="AE48" s="118">
        <v>2639795.8089999999</v>
      </c>
      <c r="AF48" s="206">
        <f t="shared" si="3"/>
        <v>0.2394280173713442</v>
      </c>
      <c r="AG48" s="121">
        <v>0</v>
      </c>
      <c r="AH48" s="120">
        <v>0</v>
      </c>
      <c r="AI48" s="119">
        <v>60</v>
      </c>
      <c r="AJ48" s="118">
        <v>3571024.5</v>
      </c>
      <c r="AK48" s="118">
        <v>3035369.8800000004</v>
      </c>
      <c r="AL48" s="118">
        <v>2337817.91</v>
      </c>
      <c r="AM48" s="118">
        <v>1987145.2209999999</v>
      </c>
      <c r="AN48" s="206">
        <f t="shared" si="4"/>
        <v>0.27530645112237423</v>
      </c>
      <c r="AO48" s="119">
        <v>53</v>
      </c>
      <c r="AP48" s="118">
        <v>3033990.53</v>
      </c>
      <c r="AQ48" s="118">
        <v>2578891.9000000004</v>
      </c>
      <c r="AR48" s="206">
        <f t="shared" si="5"/>
        <v>0.23390407026140292</v>
      </c>
      <c r="AS48" s="211"/>
      <c r="AT48" s="211"/>
    </row>
    <row r="49" spans="1:46" s="80" customFormat="1" ht="48" customHeight="1" thickBot="1" x14ac:dyDescent="0.25">
      <c r="A49" s="161" t="s">
        <v>184</v>
      </c>
      <c r="B49" s="132">
        <f>SUM(B50:B53)</f>
        <v>437746447.97857469</v>
      </c>
      <c r="C49" s="142">
        <v>406</v>
      </c>
      <c r="D49" s="143">
        <v>542301150.77999997</v>
      </c>
      <c r="E49" s="143">
        <v>406725863.08499998</v>
      </c>
      <c r="F49" s="191">
        <f t="shared" si="0"/>
        <v>1.2388476326518192</v>
      </c>
      <c r="G49" s="142">
        <v>287</v>
      </c>
      <c r="H49" s="143">
        <v>361179569.30000007</v>
      </c>
      <c r="I49" s="143">
        <v>270884676.97500002</v>
      </c>
      <c r="J49" s="191">
        <f t="shared" si="1"/>
        <v>0.82508852091857032</v>
      </c>
      <c r="K49" s="142">
        <v>114</v>
      </c>
      <c r="L49" s="143">
        <v>164062737.55000001</v>
      </c>
      <c r="M49" s="143">
        <v>123047053.16249999</v>
      </c>
      <c r="N49" s="142">
        <v>201</v>
      </c>
      <c r="O49" s="143">
        <v>259694462.66999999</v>
      </c>
      <c r="P49" s="143">
        <v>194770846.60000002</v>
      </c>
      <c r="Q49" s="191">
        <f t="shared" si="8"/>
        <v>0.59325315800783063</v>
      </c>
      <c r="R49" s="142">
        <v>4</v>
      </c>
      <c r="S49" s="143">
        <v>1253031.04</v>
      </c>
      <c r="T49" s="143">
        <v>939773.28</v>
      </c>
      <c r="U49" s="142">
        <v>15</v>
      </c>
      <c r="V49" s="143">
        <v>1211332.98</v>
      </c>
      <c r="W49" s="143">
        <v>908499.73499999999</v>
      </c>
      <c r="X49" s="142">
        <v>197</v>
      </c>
      <c r="Y49" s="143">
        <v>257230098.64999998</v>
      </c>
      <c r="Z49" s="143">
        <v>192922573.58500001</v>
      </c>
      <c r="AA49" s="191">
        <f t="shared" si="2"/>
        <v>0.58762349720445928</v>
      </c>
      <c r="AB49" s="142">
        <v>92</v>
      </c>
      <c r="AC49" s="142">
        <v>125</v>
      </c>
      <c r="AD49" s="143">
        <v>93901706.25999999</v>
      </c>
      <c r="AE49" s="143">
        <v>70426279.695000008</v>
      </c>
      <c r="AF49" s="191">
        <f t="shared" si="3"/>
        <v>0.2145116349741254</v>
      </c>
      <c r="AG49" s="142">
        <v>2</v>
      </c>
      <c r="AH49" s="143">
        <v>104079.09999999999</v>
      </c>
      <c r="AI49" s="142">
        <v>177</v>
      </c>
      <c r="AJ49" s="143">
        <v>186511542.81999999</v>
      </c>
      <c r="AK49" s="143">
        <v>139883656.66</v>
      </c>
      <c r="AL49" s="143">
        <v>55290664.820000008</v>
      </c>
      <c r="AM49" s="143">
        <v>41467998.509999998</v>
      </c>
      <c r="AN49" s="191">
        <f t="shared" si="4"/>
        <v>0.42607208734936147</v>
      </c>
      <c r="AO49" s="142">
        <v>162</v>
      </c>
      <c r="AP49" s="143">
        <v>156922603.66</v>
      </c>
      <c r="AQ49" s="143">
        <v>117691952.28</v>
      </c>
      <c r="AR49" s="191">
        <f t="shared" si="5"/>
        <v>0.35847830264445801</v>
      </c>
      <c r="AS49" s="211"/>
      <c r="AT49" s="211"/>
    </row>
    <row r="50" spans="1:46" x14ac:dyDescent="0.2">
      <c r="A50" s="162" t="s">
        <v>56</v>
      </c>
      <c r="B50" s="171">
        <v>104732167.79620266</v>
      </c>
      <c r="C50" s="136">
        <v>38</v>
      </c>
      <c r="D50" s="137">
        <v>75567751.280000001</v>
      </c>
      <c r="E50" s="137">
        <v>56675813.459999993</v>
      </c>
      <c r="F50" s="190">
        <f t="shared" si="0"/>
        <v>0.72153334424478421</v>
      </c>
      <c r="G50" s="139">
        <v>35</v>
      </c>
      <c r="H50" s="137">
        <v>75312127.459999993</v>
      </c>
      <c r="I50" s="137">
        <v>56484095.594999999</v>
      </c>
      <c r="J50" s="190">
        <f t="shared" si="1"/>
        <v>0.71909260587968693</v>
      </c>
      <c r="K50" s="139">
        <v>2</v>
      </c>
      <c r="L50" s="137">
        <v>85531</v>
      </c>
      <c r="M50" s="140">
        <v>64148.25</v>
      </c>
      <c r="N50" s="139">
        <v>29</v>
      </c>
      <c r="O50" s="137">
        <v>38744585.909999996</v>
      </c>
      <c r="P50" s="137">
        <v>29058439.34</v>
      </c>
      <c r="Q50" s="190">
        <f t="shared" si="8"/>
        <v>0.36993969212393962</v>
      </c>
      <c r="R50" s="139">
        <v>1</v>
      </c>
      <c r="S50" s="137">
        <v>34698.800000000003</v>
      </c>
      <c r="T50" s="140">
        <v>26024.1</v>
      </c>
      <c r="U50" s="139">
        <v>3</v>
      </c>
      <c r="V50" s="137">
        <v>678096.42999999993</v>
      </c>
      <c r="W50" s="140">
        <v>508572.32250000001</v>
      </c>
      <c r="X50" s="139">
        <v>28</v>
      </c>
      <c r="Y50" s="137">
        <v>38031790.68</v>
      </c>
      <c r="Z50" s="137">
        <v>28523842.9175</v>
      </c>
      <c r="AA50" s="190">
        <f t="shared" si="2"/>
        <v>0.36313380578549376</v>
      </c>
      <c r="AB50" s="139">
        <v>25</v>
      </c>
      <c r="AC50" s="141">
        <v>34</v>
      </c>
      <c r="AD50" s="137">
        <v>30271512.909999996</v>
      </c>
      <c r="AE50" s="137">
        <v>22703634.682500001</v>
      </c>
      <c r="AF50" s="190">
        <f t="shared" si="3"/>
        <v>0.28903739459403771</v>
      </c>
      <c r="AG50" s="141">
        <v>1</v>
      </c>
      <c r="AH50" s="140">
        <v>32938.699999999997</v>
      </c>
      <c r="AI50" s="139">
        <v>20</v>
      </c>
      <c r="AJ50" s="137">
        <v>32513928.739999998</v>
      </c>
      <c r="AK50" s="137">
        <v>24385446.469999999</v>
      </c>
      <c r="AL50" s="137">
        <v>14456750.18</v>
      </c>
      <c r="AM50" s="137">
        <v>10842562.630000001</v>
      </c>
      <c r="AN50" s="190">
        <f t="shared" si="4"/>
        <v>0.3104483505322696</v>
      </c>
      <c r="AO50" s="139">
        <v>17</v>
      </c>
      <c r="AP50" s="137">
        <v>23890054.890000001</v>
      </c>
      <c r="AQ50" s="137">
        <v>17917541.079999998</v>
      </c>
      <c r="AR50" s="190">
        <f t="shared" si="5"/>
        <v>0.22810618163167817</v>
      </c>
      <c r="AS50" s="211"/>
      <c r="AT50" s="211"/>
    </row>
    <row r="51" spans="1:46" x14ac:dyDescent="0.2">
      <c r="A51" s="163" t="s">
        <v>57</v>
      </c>
      <c r="B51" s="172">
        <v>11408682.994200001</v>
      </c>
      <c r="C51" s="73">
        <v>2</v>
      </c>
      <c r="D51" s="74">
        <v>185791.93</v>
      </c>
      <c r="E51" s="74">
        <v>139343.94750000001</v>
      </c>
      <c r="F51" s="190">
        <f t="shared" si="0"/>
        <v>1.6285133883942062E-2</v>
      </c>
      <c r="G51" s="76">
        <v>2</v>
      </c>
      <c r="H51" s="74">
        <v>185791.93</v>
      </c>
      <c r="I51" s="74">
        <v>139343.94750000001</v>
      </c>
      <c r="J51" s="190">
        <f t="shared" si="1"/>
        <v>1.6285133883942062E-2</v>
      </c>
      <c r="K51" s="76">
        <v>0</v>
      </c>
      <c r="L51" s="74">
        <v>0</v>
      </c>
      <c r="M51" s="75">
        <v>0</v>
      </c>
      <c r="N51" s="76">
        <v>0</v>
      </c>
      <c r="O51" s="74">
        <v>0</v>
      </c>
      <c r="P51" s="74">
        <v>0</v>
      </c>
      <c r="Q51" s="190">
        <f t="shared" si="8"/>
        <v>0</v>
      </c>
      <c r="R51" s="76">
        <v>0</v>
      </c>
      <c r="S51" s="74">
        <v>0</v>
      </c>
      <c r="T51" s="75">
        <v>0</v>
      </c>
      <c r="U51" s="76">
        <v>0</v>
      </c>
      <c r="V51" s="74">
        <v>0</v>
      </c>
      <c r="W51" s="75">
        <v>0</v>
      </c>
      <c r="X51" s="76">
        <v>0</v>
      </c>
      <c r="Y51" s="74">
        <v>0</v>
      </c>
      <c r="Z51" s="74">
        <v>0</v>
      </c>
      <c r="AA51" s="190">
        <f t="shared" si="2"/>
        <v>0</v>
      </c>
      <c r="AB51" s="76">
        <v>0</v>
      </c>
      <c r="AC51" s="77">
        <v>0</v>
      </c>
      <c r="AD51" s="74">
        <v>0</v>
      </c>
      <c r="AE51" s="74">
        <v>0</v>
      </c>
      <c r="AF51" s="190">
        <f t="shared" si="3"/>
        <v>0</v>
      </c>
      <c r="AG51" s="77">
        <v>0</v>
      </c>
      <c r="AH51" s="75">
        <v>0</v>
      </c>
      <c r="AI51" s="76">
        <v>0</v>
      </c>
      <c r="AJ51" s="74">
        <v>0</v>
      </c>
      <c r="AK51" s="74">
        <v>0</v>
      </c>
      <c r="AL51" s="74">
        <v>0</v>
      </c>
      <c r="AM51" s="74">
        <v>0</v>
      </c>
      <c r="AN51" s="190">
        <f t="shared" si="4"/>
        <v>0</v>
      </c>
      <c r="AO51" s="76">
        <v>0</v>
      </c>
      <c r="AP51" s="74">
        <v>0</v>
      </c>
      <c r="AQ51" s="74">
        <v>0</v>
      </c>
      <c r="AR51" s="190">
        <f t="shared" si="5"/>
        <v>0</v>
      </c>
      <c r="AS51" s="211"/>
      <c r="AT51" s="211"/>
    </row>
    <row r="52" spans="1:46" x14ac:dyDescent="0.2">
      <c r="A52" s="163" t="s">
        <v>58</v>
      </c>
      <c r="B52" s="172">
        <v>82541799.221549347</v>
      </c>
      <c r="C52" s="73">
        <v>35</v>
      </c>
      <c r="D52" s="74">
        <v>76494294.540000007</v>
      </c>
      <c r="E52" s="74">
        <v>57370720.905000001</v>
      </c>
      <c r="F52" s="190">
        <f t="shared" si="0"/>
        <v>0.92673403368253082</v>
      </c>
      <c r="G52" s="76">
        <v>23</v>
      </c>
      <c r="H52" s="74">
        <v>67574333.710000008</v>
      </c>
      <c r="I52" s="74">
        <v>50680750.282500006</v>
      </c>
      <c r="J52" s="190">
        <f t="shared" si="1"/>
        <v>0.81866804876187194</v>
      </c>
      <c r="K52" s="76">
        <v>11</v>
      </c>
      <c r="L52" s="74">
        <v>8889960.8300000001</v>
      </c>
      <c r="M52" s="75">
        <v>6667470.6225000005</v>
      </c>
      <c r="N52" s="76">
        <v>21</v>
      </c>
      <c r="O52" s="74">
        <v>63350011.43</v>
      </c>
      <c r="P52" s="74">
        <v>47512508.5</v>
      </c>
      <c r="Q52" s="190">
        <f t="shared" si="8"/>
        <v>0.76749007202960373</v>
      </c>
      <c r="R52" s="76">
        <v>1</v>
      </c>
      <c r="S52" s="74">
        <v>30000</v>
      </c>
      <c r="T52" s="75">
        <v>22500</v>
      </c>
      <c r="U52" s="76">
        <v>1</v>
      </c>
      <c r="V52" s="74">
        <v>152632.85</v>
      </c>
      <c r="W52" s="75">
        <v>114474.63750000001</v>
      </c>
      <c r="X52" s="76">
        <v>20</v>
      </c>
      <c r="Y52" s="74">
        <v>63167378.579999998</v>
      </c>
      <c r="Z52" s="74">
        <v>47375533.862499997</v>
      </c>
      <c r="AA52" s="190">
        <f t="shared" si="2"/>
        <v>0.76527746154955112</v>
      </c>
      <c r="AB52" s="76">
        <v>14</v>
      </c>
      <c r="AC52" s="77">
        <v>18</v>
      </c>
      <c r="AD52" s="74">
        <v>20644263.580000002</v>
      </c>
      <c r="AE52" s="74">
        <v>15483197.685000002</v>
      </c>
      <c r="AF52" s="190">
        <f t="shared" si="3"/>
        <v>0.25010677953104715</v>
      </c>
      <c r="AG52" s="77">
        <v>0</v>
      </c>
      <c r="AH52" s="75">
        <v>0</v>
      </c>
      <c r="AI52" s="76">
        <v>15</v>
      </c>
      <c r="AJ52" s="74">
        <v>28581915.84</v>
      </c>
      <c r="AK52" s="74">
        <v>21436436.829999998</v>
      </c>
      <c r="AL52" s="74">
        <v>27929798.840000004</v>
      </c>
      <c r="AM52" s="74">
        <v>20947349.09</v>
      </c>
      <c r="AN52" s="190">
        <f t="shared" si="4"/>
        <v>0.34627202350270631</v>
      </c>
      <c r="AO52" s="76">
        <v>8</v>
      </c>
      <c r="AP52" s="74">
        <v>15850403.800000001</v>
      </c>
      <c r="AQ52" s="74">
        <v>11887802.800000001</v>
      </c>
      <c r="AR52" s="190">
        <f t="shared" si="5"/>
        <v>0.19202881387957321</v>
      </c>
      <c r="AS52" s="211"/>
      <c r="AT52" s="211"/>
    </row>
    <row r="53" spans="1:46" ht="26.25" thickBot="1" x14ac:dyDescent="0.25">
      <c r="A53" s="165" t="s">
        <v>59</v>
      </c>
      <c r="B53" s="174">
        <v>239063797.96662268</v>
      </c>
      <c r="C53" s="99">
        <v>331</v>
      </c>
      <c r="D53" s="95">
        <v>390053313.02999997</v>
      </c>
      <c r="E53" s="95">
        <v>292539984.77249998</v>
      </c>
      <c r="F53" s="190">
        <f t="shared" si="0"/>
        <v>1.6315866992310477</v>
      </c>
      <c r="G53" s="97">
        <v>227</v>
      </c>
      <c r="H53" s="95">
        <v>218107316.20000005</v>
      </c>
      <c r="I53" s="95">
        <v>163580487.15000004</v>
      </c>
      <c r="J53" s="190">
        <f t="shared" si="1"/>
        <v>0.91233937574459301</v>
      </c>
      <c r="K53" s="97">
        <v>101</v>
      </c>
      <c r="L53" s="95">
        <v>155087245.72</v>
      </c>
      <c r="M53" s="100">
        <v>116315434.28999999</v>
      </c>
      <c r="N53" s="97">
        <v>151</v>
      </c>
      <c r="O53" s="95">
        <v>157599865.32999998</v>
      </c>
      <c r="P53" s="95">
        <v>118199898.76000001</v>
      </c>
      <c r="Q53" s="190">
        <f t="shared" si="8"/>
        <v>0.65923768747287936</v>
      </c>
      <c r="R53" s="97">
        <v>2</v>
      </c>
      <c r="S53" s="95">
        <v>1188332.24</v>
      </c>
      <c r="T53" s="100">
        <v>891249.18</v>
      </c>
      <c r="U53" s="97">
        <v>11</v>
      </c>
      <c r="V53" s="95">
        <v>380603.7</v>
      </c>
      <c r="W53" s="100">
        <v>285452.77500000002</v>
      </c>
      <c r="X53" s="97">
        <v>149</v>
      </c>
      <c r="Y53" s="95">
        <v>156030929.38999999</v>
      </c>
      <c r="Z53" s="95">
        <v>117023196.80500001</v>
      </c>
      <c r="AA53" s="190">
        <f t="shared" si="2"/>
        <v>0.65267485381364398</v>
      </c>
      <c r="AB53" s="97">
        <v>53</v>
      </c>
      <c r="AC53" s="98">
        <v>73</v>
      </c>
      <c r="AD53" s="95">
        <v>42985929.770000003</v>
      </c>
      <c r="AE53" s="95">
        <v>32239447.327500004</v>
      </c>
      <c r="AF53" s="190">
        <f t="shared" si="3"/>
        <v>0.17980944892376202</v>
      </c>
      <c r="AG53" s="98">
        <v>1</v>
      </c>
      <c r="AH53" s="100">
        <v>71140.399999999994</v>
      </c>
      <c r="AI53" s="97">
        <v>142</v>
      </c>
      <c r="AJ53" s="95">
        <v>125415698.24000001</v>
      </c>
      <c r="AK53" s="95">
        <v>94061773.359999999</v>
      </c>
      <c r="AL53" s="95">
        <v>12904115.800000001</v>
      </c>
      <c r="AM53" s="95">
        <v>9678086.7899999991</v>
      </c>
      <c r="AN53" s="190">
        <f t="shared" si="4"/>
        <v>0.524611837119354</v>
      </c>
      <c r="AO53" s="97">
        <v>137</v>
      </c>
      <c r="AP53" s="95">
        <v>117182144.97</v>
      </c>
      <c r="AQ53" s="95">
        <v>87886608.400000006</v>
      </c>
      <c r="AR53" s="190">
        <f t="shared" si="5"/>
        <v>0.49017101696995791</v>
      </c>
      <c r="AS53" s="211"/>
      <c r="AT53" s="211"/>
    </row>
    <row r="54" spans="1:46" s="80" customFormat="1" ht="26.25" thickBot="1" x14ac:dyDescent="0.25">
      <c r="A54" s="161" t="s">
        <v>185</v>
      </c>
      <c r="B54" s="132">
        <f>SUM(B55:B57)</f>
        <v>1182227.5941242394</v>
      </c>
      <c r="C54" s="142">
        <v>10</v>
      </c>
      <c r="D54" s="143">
        <v>3660935.08</v>
      </c>
      <c r="E54" s="143">
        <v>2745701.31</v>
      </c>
      <c r="F54" s="191">
        <f t="shared" si="0"/>
        <v>3.0966415419460045</v>
      </c>
      <c r="G54" s="142">
        <v>1</v>
      </c>
      <c r="H54" s="143">
        <v>1129660.8400000001</v>
      </c>
      <c r="I54" s="143">
        <v>847245.63000000012</v>
      </c>
      <c r="J54" s="191">
        <f t="shared" si="1"/>
        <v>0.95553584234922273</v>
      </c>
      <c r="K54" s="142">
        <v>9</v>
      </c>
      <c r="L54" s="143">
        <v>2531274.2400000002</v>
      </c>
      <c r="M54" s="143">
        <v>1898455.68</v>
      </c>
      <c r="N54" s="142">
        <v>1</v>
      </c>
      <c r="O54" s="143">
        <v>1127820.8400000001</v>
      </c>
      <c r="P54" s="143">
        <v>845865.63</v>
      </c>
      <c r="Q54" s="191">
        <f t="shared" si="8"/>
        <v>0.95397945844383514</v>
      </c>
      <c r="R54" s="142">
        <v>0</v>
      </c>
      <c r="S54" s="143">
        <v>0</v>
      </c>
      <c r="T54" s="143">
        <v>0</v>
      </c>
      <c r="U54" s="142">
        <v>0</v>
      </c>
      <c r="V54" s="143">
        <v>0</v>
      </c>
      <c r="W54" s="143">
        <v>0</v>
      </c>
      <c r="X54" s="142">
        <v>1</v>
      </c>
      <c r="Y54" s="143">
        <v>1127820.8400000001</v>
      </c>
      <c r="Z54" s="143">
        <v>845865.63000000012</v>
      </c>
      <c r="AA54" s="191">
        <f t="shared" si="2"/>
        <v>0.95397945844383514</v>
      </c>
      <c r="AB54" s="142">
        <v>0</v>
      </c>
      <c r="AC54" s="142">
        <v>0</v>
      </c>
      <c r="AD54" s="143">
        <v>0</v>
      </c>
      <c r="AE54" s="143">
        <v>0</v>
      </c>
      <c r="AF54" s="191">
        <f t="shared" si="3"/>
        <v>0</v>
      </c>
      <c r="AG54" s="142">
        <v>0</v>
      </c>
      <c r="AH54" s="143">
        <v>0</v>
      </c>
      <c r="AI54" s="142">
        <v>0</v>
      </c>
      <c r="AJ54" s="143">
        <v>0</v>
      </c>
      <c r="AK54" s="143">
        <v>0</v>
      </c>
      <c r="AL54" s="143">
        <v>0</v>
      </c>
      <c r="AM54" s="143">
        <v>0</v>
      </c>
      <c r="AN54" s="191">
        <f t="shared" si="4"/>
        <v>0</v>
      </c>
      <c r="AO54" s="142">
        <v>0</v>
      </c>
      <c r="AP54" s="143">
        <v>0</v>
      </c>
      <c r="AQ54" s="143">
        <v>0</v>
      </c>
      <c r="AR54" s="191">
        <f t="shared" si="5"/>
        <v>0</v>
      </c>
      <c r="AS54" s="211"/>
      <c r="AT54" s="211"/>
    </row>
    <row r="55" spans="1:46" x14ac:dyDescent="0.2">
      <c r="A55" s="162" t="s">
        <v>61</v>
      </c>
      <c r="B55" s="171">
        <v>1182227.5941242394</v>
      </c>
      <c r="C55" s="136">
        <v>4</v>
      </c>
      <c r="D55" s="137">
        <v>3030195.58</v>
      </c>
      <c r="E55" s="137">
        <v>2272646.6850000001</v>
      </c>
      <c r="F55" s="190">
        <f t="shared" si="0"/>
        <v>2.5631237124393826</v>
      </c>
      <c r="G55" s="139">
        <v>1</v>
      </c>
      <c r="H55" s="137">
        <v>1129660.8400000001</v>
      </c>
      <c r="I55" s="137">
        <v>847245.63000000012</v>
      </c>
      <c r="J55" s="190">
        <f t="shared" si="1"/>
        <v>0.95553584234922273</v>
      </c>
      <c r="K55" s="139">
        <v>3</v>
      </c>
      <c r="L55" s="137">
        <v>1900534.74</v>
      </c>
      <c r="M55" s="140">
        <v>1425401.0549999999</v>
      </c>
      <c r="N55" s="139">
        <v>1</v>
      </c>
      <c r="O55" s="137">
        <v>1127820.8400000001</v>
      </c>
      <c r="P55" s="137">
        <v>845865.63</v>
      </c>
      <c r="Q55" s="190">
        <f t="shared" si="8"/>
        <v>0.95397945844383514</v>
      </c>
      <c r="R55" s="139">
        <v>0</v>
      </c>
      <c r="S55" s="137">
        <v>0</v>
      </c>
      <c r="T55" s="140">
        <v>0</v>
      </c>
      <c r="U55" s="139">
        <v>0</v>
      </c>
      <c r="V55" s="137">
        <v>0</v>
      </c>
      <c r="W55" s="140">
        <v>0</v>
      </c>
      <c r="X55" s="139">
        <v>1</v>
      </c>
      <c r="Y55" s="137">
        <v>1127820.8400000001</v>
      </c>
      <c r="Z55" s="137">
        <v>845865.63000000012</v>
      </c>
      <c r="AA55" s="190">
        <f t="shared" si="2"/>
        <v>0.95397945844383514</v>
      </c>
      <c r="AB55" s="139">
        <v>0</v>
      </c>
      <c r="AC55" s="141">
        <v>0</v>
      </c>
      <c r="AD55" s="137">
        <v>0</v>
      </c>
      <c r="AE55" s="137">
        <v>0</v>
      </c>
      <c r="AF55" s="190">
        <f t="shared" si="3"/>
        <v>0</v>
      </c>
      <c r="AG55" s="141">
        <v>0</v>
      </c>
      <c r="AH55" s="140">
        <v>0</v>
      </c>
      <c r="AI55" s="155">
        <v>0</v>
      </c>
      <c r="AJ55" s="137">
        <v>0</v>
      </c>
      <c r="AK55" s="137">
        <v>0</v>
      </c>
      <c r="AL55" s="137">
        <v>0</v>
      </c>
      <c r="AM55" s="137">
        <v>0</v>
      </c>
      <c r="AN55" s="190">
        <f t="shared" si="4"/>
        <v>0</v>
      </c>
      <c r="AO55" s="139">
        <v>0</v>
      </c>
      <c r="AP55" s="137">
        <v>0</v>
      </c>
      <c r="AQ55" s="137">
        <v>0</v>
      </c>
      <c r="AR55" s="190">
        <f t="shared" si="5"/>
        <v>0</v>
      </c>
      <c r="AS55" s="211"/>
      <c r="AT55" s="211"/>
    </row>
    <row r="56" spans="1:46" ht="38.25" x14ac:dyDescent="0.2">
      <c r="A56" s="163" t="s">
        <v>62</v>
      </c>
      <c r="B56" s="172">
        <v>0</v>
      </c>
      <c r="C56" s="73">
        <v>3</v>
      </c>
      <c r="D56" s="74">
        <v>421000</v>
      </c>
      <c r="E56" s="74">
        <v>315750</v>
      </c>
      <c r="F56" s="190">
        <v>0</v>
      </c>
      <c r="G56" s="76">
        <v>0</v>
      </c>
      <c r="H56" s="74">
        <v>0</v>
      </c>
      <c r="I56" s="74">
        <v>0</v>
      </c>
      <c r="J56" s="190">
        <v>0</v>
      </c>
      <c r="K56" s="76">
        <v>3</v>
      </c>
      <c r="L56" s="74">
        <v>421000</v>
      </c>
      <c r="M56" s="75">
        <v>315750</v>
      </c>
      <c r="N56" s="76">
        <v>0</v>
      </c>
      <c r="O56" s="74">
        <v>0</v>
      </c>
      <c r="P56" s="74">
        <v>0</v>
      </c>
      <c r="Q56" s="190">
        <v>0</v>
      </c>
      <c r="R56" s="76">
        <v>0</v>
      </c>
      <c r="S56" s="74">
        <v>0</v>
      </c>
      <c r="T56" s="75">
        <v>0</v>
      </c>
      <c r="U56" s="76">
        <v>0</v>
      </c>
      <c r="V56" s="74">
        <v>0</v>
      </c>
      <c r="W56" s="75">
        <v>0</v>
      </c>
      <c r="X56" s="76">
        <v>0</v>
      </c>
      <c r="Y56" s="74">
        <v>0</v>
      </c>
      <c r="Z56" s="74">
        <v>0</v>
      </c>
      <c r="AA56" s="190">
        <v>0</v>
      </c>
      <c r="AB56" s="76">
        <v>0</v>
      </c>
      <c r="AC56" s="77">
        <v>0</v>
      </c>
      <c r="AD56" s="74">
        <v>0</v>
      </c>
      <c r="AE56" s="74">
        <v>0</v>
      </c>
      <c r="AF56" s="190">
        <v>0</v>
      </c>
      <c r="AG56" s="77">
        <v>0</v>
      </c>
      <c r="AH56" s="75">
        <v>0</v>
      </c>
      <c r="AI56" s="76">
        <v>0</v>
      </c>
      <c r="AJ56" s="74">
        <v>0</v>
      </c>
      <c r="AK56" s="74">
        <v>0</v>
      </c>
      <c r="AL56" s="74">
        <v>0</v>
      </c>
      <c r="AM56" s="74">
        <v>0</v>
      </c>
      <c r="AN56" s="190">
        <v>0</v>
      </c>
      <c r="AO56" s="76">
        <v>0</v>
      </c>
      <c r="AP56" s="74">
        <v>0</v>
      </c>
      <c r="AQ56" s="74">
        <v>0</v>
      </c>
      <c r="AR56" s="190">
        <v>0</v>
      </c>
      <c r="AS56" s="211"/>
      <c r="AT56" s="211"/>
    </row>
    <row r="57" spans="1:46" ht="26.25" thickBot="1" x14ac:dyDescent="0.25">
      <c r="A57" s="165" t="s">
        <v>63</v>
      </c>
      <c r="B57" s="174">
        <v>0</v>
      </c>
      <c r="C57" s="99">
        <v>3</v>
      </c>
      <c r="D57" s="95">
        <v>209739.5</v>
      </c>
      <c r="E57" s="95">
        <v>157304.625</v>
      </c>
      <c r="F57" s="190">
        <v>0</v>
      </c>
      <c r="G57" s="97">
        <v>0</v>
      </c>
      <c r="H57" s="95">
        <v>0</v>
      </c>
      <c r="I57" s="95">
        <v>0</v>
      </c>
      <c r="J57" s="190">
        <v>0</v>
      </c>
      <c r="K57" s="97">
        <v>3</v>
      </c>
      <c r="L57" s="95">
        <v>209739.5</v>
      </c>
      <c r="M57" s="100">
        <v>157304.625</v>
      </c>
      <c r="N57" s="97">
        <v>0</v>
      </c>
      <c r="O57" s="95">
        <v>0</v>
      </c>
      <c r="P57" s="95">
        <v>0</v>
      </c>
      <c r="Q57" s="190">
        <v>0</v>
      </c>
      <c r="R57" s="97">
        <v>0</v>
      </c>
      <c r="S57" s="95">
        <v>0</v>
      </c>
      <c r="T57" s="100">
        <v>0</v>
      </c>
      <c r="U57" s="97">
        <v>0</v>
      </c>
      <c r="V57" s="95">
        <v>0</v>
      </c>
      <c r="W57" s="100">
        <v>0</v>
      </c>
      <c r="X57" s="97">
        <v>0</v>
      </c>
      <c r="Y57" s="95">
        <v>0</v>
      </c>
      <c r="Z57" s="95">
        <v>0</v>
      </c>
      <c r="AA57" s="190">
        <v>0</v>
      </c>
      <c r="AB57" s="97">
        <v>0</v>
      </c>
      <c r="AC57" s="98">
        <v>0</v>
      </c>
      <c r="AD57" s="95">
        <v>0</v>
      </c>
      <c r="AE57" s="95">
        <v>0</v>
      </c>
      <c r="AF57" s="190">
        <v>0</v>
      </c>
      <c r="AG57" s="98">
        <v>0</v>
      </c>
      <c r="AH57" s="100">
        <v>0</v>
      </c>
      <c r="AI57" s="97">
        <v>0</v>
      </c>
      <c r="AJ57" s="95">
        <v>0</v>
      </c>
      <c r="AK57" s="95">
        <v>0</v>
      </c>
      <c r="AL57" s="95">
        <v>0</v>
      </c>
      <c r="AM57" s="95">
        <v>0</v>
      </c>
      <c r="AN57" s="190">
        <v>0</v>
      </c>
      <c r="AO57" s="97">
        <v>0</v>
      </c>
      <c r="AP57" s="95">
        <v>0</v>
      </c>
      <c r="AQ57" s="95">
        <v>0</v>
      </c>
      <c r="AR57" s="190">
        <v>0</v>
      </c>
      <c r="AS57" s="211"/>
      <c r="AT57" s="211"/>
    </row>
    <row r="58" spans="1:46" ht="13.5" thickBot="1" x14ac:dyDescent="0.25">
      <c r="A58" s="161" t="s">
        <v>186</v>
      </c>
      <c r="B58" s="132">
        <f>B59</f>
        <v>189020477.63281068</v>
      </c>
      <c r="C58" s="142">
        <v>136</v>
      </c>
      <c r="D58" s="143">
        <v>142098175.59999999</v>
      </c>
      <c r="E58" s="143">
        <v>106573631.69999999</v>
      </c>
      <c r="F58" s="191">
        <f t="shared" si="0"/>
        <v>0.75176074772194001</v>
      </c>
      <c r="G58" s="142">
        <v>136</v>
      </c>
      <c r="H58" s="143">
        <v>142098175.59999999</v>
      </c>
      <c r="I58" s="143">
        <v>106573631.69999999</v>
      </c>
      <c r="J58" s="191">
        <f t="shared" si="1"/>
        <v>0.75176074772194001</v>
      </c>
      <c r="K58" s="142">
        <v>2</v>
      </c>
      <c r="L58" s="143">
        <v>925216.38</v>
      </c>
      <c r="M58" s="143">
        <v>693912.28500000003</v>
      </c>
      <c r="N58" s="142">
        <v>118</v>
      </c>
      <c r="O58" s="143">
        <v>112323201.75</v>
      </c>
      <c r="P58" s="143">
        <v>84242400.909999996</v>
      </c>
      <c r="Q58" s="191">
        <f t="shared" si="8"/>
        <v>0.59423827067138169</v>
      </c>
      <c r="R58" s="142">
        <v>0</v>
      </c>
      <c r="S58" s="143">
        <v>0</v>
      </c>
      <c r="T58" s="143">
        <v>0</v>
      </c>
      <c r="U58" s="142">
        <v>4</v>
      </c>
      <c r="V58" s="143">
        <v>156502.94</v>
      </c>
      <c r="W58" s="143">
        <v>117377.205</v>
      </c>
      <c r="X58" s="142">
        <v>118</v>
      </c>
      <c r="Y58" s="143">
        <v>112166698.81</v>
      </c>
      <c r="Z58" s="143">
        <v>84125023.704999998</v>
      </c>
      <c r="AA58" s="191">
        <f t="shared" si="2"/>
        <v>0.5934103024958699</v>
      </c>
      <c r="AB58" s="142">
        <v>104</v>
      </c>
      <c r="AC58" s="142">
        <v>157</v>
      </c>
      <c r="AD58" s="143">
        <v>98620650.189999998</v>
      </c>
      <c r="AE58" s="143">
        <v>73965487.642499998</v>
      </c>
      <c r="AF58" s="191">
        <f t="shared" si="3"/>
        <v>0.52174585222231584</v>
      </c>
      <c r="AG58" s="142">
        <v>0</v>
      </c>
      <c r="AH58" s="142">
        <v>0</v>
      </c>
      <c r="AI58" s="142">
        <v>94</v>
      </c>
      <c r="AJ58" s="143">
        <v>92998850.980000004</v>
      </c>
      <c r="AK58" s="143">
        <v>69749137.670000002</v>
      </c>
      <c r="AL58" s="142">
        <v>0</v>
      </c>
      <c r="AM58" s="142">
        <v>0</v>
      </c>
      <c r="AN58" s="191">
        <f t="shared" si="4"/>
        <v>0.4920041052941293</v>
      </c>
      <c r="AO58" s="142">
        <v>94</v>
      </c>
      <c r="AP58" s="143">
        <v>92998850.980000004</v>
      </c>
      <c r="AQ58" s="143">
        <v>69749137.670000002</v>
      </c>
      <c r="AR58" s="191">
        <f t="shared" si="5"/>
        <v>0.4920041052941293</v>
      </c>
      <c r="AS58" s="211"/>
      <c r="AT58" s="211"/>
    </row>
    <row r="59" spans="1:46" ht="13.5" thickBot="1" x14ac:dyDescent="0.25">
      <c r="A59" s="169" t="s">
        <v>64</v>
      </c>
      <c r="B59" s="175">
        <v>189020477.63281068</v>
      </c>
      <c r="C59" s="156">
        <v>136</v>
      </c>
      <c r="D59" s="157">
        <v>142098175.59999999</v>
      </c>
      <c r="E59" s="157">
        <v>106573631.69999999</v>
      </c>
      <c r="F59" s="190">
        <f t="shared" si="0"/>
        <v>0.75176074772194001</v>
      </c>
      <c r="G59" s="213">
        <v>136</v>
      </c>
      <c r="H59" s="214">
        <v>142098175.59999999</v>
      </c>
      <c r="I59" s="214">
        <v>106573631.69999999</v>
      </c>
      <c r="J59" s="190">
        <f t="shared" si="1"/>
        <v>0.75176074772194001</v>
      </c>
      <c r="K59" s="158">
        <v>2</v>
      </c>
      <c r="L59" s="157">
        <v>925216.38</v>
      </c>
      <c r="M59" s="159">
        <v>693912.28500000003</v>
      </c>
      <c r="N59" s="158">
        <v>118</v>
      </c>
      <c r="O59" s="157">
        <v>112323201.75</v>
      </c>
      <c r="P59" s="157">
        <v>84242400.909999996</v>
      </c>
      <c r="Q59" s="190">
        <f t="shared" si="8"/>
        <v>0.59423827067138169</v>
      </c>
      <c r="R59" s="158">
        <v>0</v>
      </c>
      <c r="S59" s="157">
        <v>0</v>
      </c>
      <c r="T59" s="159">
        <v>0</v>
      </c>
      <c r="U59" s="158">
        <v>4</v>
      </c>
      <c r="V59" s="157">
        <v>156502.94</v>
      </c>
      <c r="W59" s="159">
        <v>117377.205</v>
      </c>
      <c r="X59" s="158">
        <v>118</v>
      </c>
      <c r="Y59" s="157">
        <v>112166698.81</v>
      </c>
      <c r="Z59" s="157">
        <v>84125023.704999998</v>
      </c>
      <c r="AA59" s="190">
        <f t="shared" si="2"/>
        <v>0.5934103024958699</v>
      </c>
      <c r="AB59" s="158">
        <v>104</v>
      </c>
      <c r="AC59" s="160">
        <v>157</v>
      </c>
      <c r="AD59" s="157">
        <v>98620650.189999998</v>
      </c>
      <c r="AE59" s="157">
        <v>73965487.642499998</v>
      </c>
      <c r="AF59" s="190">
        <f t="shared" si="3"/>
        <v>0.52174585222231584</v>
      </c>
      <c r="AG59" s="160">
        <v>0</v>
      </c>
      <c r="AH59" s="159">
        <v>0</v>
      </c>
      <c r="AI59" s="158">
        <v>94</v>
      </c>
      <c r="AJ59" s="157">
        <v>92998850.980000004</v>
      </c>
      <c r="AK59" s="157">
        <v>69749137.670000002</v>
      </c>
      <c r="AL59" s="157">
        <v>0</v>
      </c>
      <c r="AM59" s="157">
        <v>0</v>
      </c>
      <c r="AN59" s="190">
        <f t="shared" si="4"/>
        <v>0.4920041052941293</v>
      </c>
      <c r="AO59" s="158">
        <v>94</v>
      </c>
      <c r="AP59" s="157">
        <v>92998850.980000004</v>
      </c>
      <c r="AQ59" s="157">
        <v>69749137.670000002</v>
      </c>
      <c r="AR59" s="190">
        <f t="shared" si="5"/>
        <v>0.4920041052941293</v>
      </c>
      <c r="AS59" s="211"/>
      <c r="AT59" s="211"/>
    </row>
    <row r="60" spans="1:46" ht="13.5" thickBot="1" x14ac:dyDescent="0.25">
      <c r="A60" s="170" t="s">
        <v>65</v>
      </c>
      <c r="B60" s="132">
        <f>SUM(B6+B28+B40+B45+B49+B54+B58)</f>
        <v>3185139126.1599326</v>
      </c>
      <c r="C60" s="133">
        <f>SUM(C6+C28+C40+C45+C49+C54+C58)</f>
        <v>12850</v>
      </c>
      <c r="D60" s="134">
        <f>SUM(D6+D28+D40+D45+D49+D54+D58)</f>
        <v>4132603706.1799998</v>
      </c>
      <c r="E60" s="134">
        <f>SUM(E6+E28+E40+E45+E49+E54+E58)</f>
        <v>3093030559.9530001</v>
      </c>
      <c r="F60" s="191">
        <f t="shared" si="0"/>
        <v>1.2974641114538534</v>
      </c>
      <c r="G60" s="133">
        <f>SUM(G6+G28+G40+G45+G49+G54+G58)</f>
        <v>11460</v>
      </c>
      <c r="H60" s="135">
        <f>SUM(H6+H28+H40+H45+H49+H54+H58)</f>
        <v>2824906264.7600007</v>
      </c>
      <c r="I60" s="135">
        <f>SUM(I6+I28+I40+I45+I49+I54+I58)</f>
        <v>2111881141.5820005</v>
      </c>
      <c r="J60" s="191">
        <f t="shared" si="1"/>
        <v>0.88690200109587181</v>
      </c>
      <c r="K60" s="133">
        <f t="shared" ref="K60:Z60" si="10">SUM(K6+K28+K40+K45+K49+K54+K58)</f>
        <v>2070</v>
      </c>
      <c r="L60" s="135">
        <f t="shared" si="10"/>
        <v>1033182476.14</v>
      </c>
      <c r="M60" s="135">
        <f t="shared" si="10"/>
        <v>782785363.27149999</v>
      </c>
      <c r="N60" s="133">
        <f t="shared" si="10"/>
        <v>9839</v>
      </c>
      <c r="O60" s="135">
        <f t="shared" si="10"/>
        <v>2496212987.6300001</v>
      </c>
      <c r="P60" s="135">
        <f t="shared" si="10"/>
        <v>1854238958.5920002</v>
      </c>
      <c r="Q60" s="191">
        <f t="shared" si="8"/>
        <v>0.78370610788342054</v>
      </c>
      <c r="R60" s="133">
        <f t="shared" si="10"/>
        <v>223</v>
      </c>
      <c r="S60" s="135">
        <f t="shared" si="10"/>
        <v>235603720.82999998</v>
      </c>
      <c r="T60" s="135">
        <f t="shared" si="10"/>
        <v>177921062.86749998</v>
      </c>
      <c r="U60" s="133">
        <f t="shared" si="10"/>
        <v>498</v>
      </c>
      <c r="V60" s="135">
        <f t="shared" si="10"/>
        <v>10559291.109999999</v>
      </c>
      <c r="W60" s="135">
        <f t="shared" si="10"/>
        <v>8443703.5055</v>
      </c>
      <c r="X60" s="133">
        <f t="shared" si="10"/>
        <v>9616</v>
      </c>
      <c r="Y60" s="135">
        <f t="shared" si="10"/>
        <v>2250049975.6900005</v>
      </c>
      <c r="Z60" s="135">
        <f t="shared" si="10"/>
        <v>1667874192.2164998</v>
      </c>
      <c r="AA60" s="191">
        <f t="shared" si="2"/>
        <v>0.70642125400742095</v>
      </c>
      <c r="AB60" s="133">
        <f t="shared" ref="AB60:AE60" si="11">SUM(AB6+AB28+AB40+AB45+AB49+AB54+AB58)</f>
        <v>6986</v>
      </c>
      <c r="AC60" s="133">
        <f t="shared" si="11"/>
        <v>7451</v>
      </c>
      <c r="AD60" s="135">
        <f t="shared" si="11"/>
        <v>1209702373.3899999</v>
      </c>
      <c r="AE60" s="210">
        <f t="shared" si="11"/>
        <v>884629653.32999992</v>
      </c>
      <c r="AF60" s="191">
        <f t="shared" si="3"/>
        <v>0.37979577201340065</v>
      </c>
      <c r="AG60" s="133">
        <f t="shared" ref="AG60:AM60" si="12">SUM(AG6+AG28+AG40+AG45+AG49+AG54+AG58)</f>
        <v>55</v>
      </c>
      <c r="AH60" s="135">
        <f t="shared" si="12"/>
        <v>10810240.84</v>
      </c>
      <c r="AI60" s="133">
        <f t="shared" si="12"/>
        <v>8700</v>
      </c>
      <c r="AJ60" s="134">
        <f t="shared" si="12"/>
        <v>1647994693.4199998</v>
      </c>
      <c r="AK60" s="134">
        <f t="shared" si="12"/>
        <v>1212395634.9000001</v>
      </c>
      <c r="AL60" s="134">
        <f t="shared" si="12"/>
        <v>576840042.29000008</v>
      </c>
      <c r="AM60" s="134">
        <f t="shared" si="12"/>
        <v>444465524.86100006</v>
      </c>
      <c r="AN60" s="191">
        <f t="shared" si="4"/>
        <v>0.5174011646413873</v>
      </c>
      <c r="AO60" s="133">
        <f>SUM(AO6+AO28+AO40+AO45+AO49+AO54+AO58)</f>
        <v>8023</v>
      </c>
      <c r="AP60" s="135">
        <f>SUM(AP6+AP28+AP40+AP45+AP49+AP54+AP58)</f>
        <v>1378594176.99</v>
      </c>
      <c r="AQ60" s="135">
        <f>SUM(AQ6+AQ28+AQ40+AQ45+AQ49+AQ54+AQ58)</f>
        <v>1005777848.8130001</v>
      </c>
      <c r="AR60" s="191">
        <f t="shared" si="5"/>
        <v>0.4328207096724408</v>
      </c>
      <c r="AS60" s="211"/>
      <c r="AT60" s="211"/>
    </row>
    <row r="61" spans="1:46" ht="21" customHeight="1" x14ac:dyDescent="0.2">
      <c r="A61" s="60" t="s">
        <v>170</v>
      </c>
      <c r="B61" s="81"/>
      <c r="C61" s="82"/>
      <c r="D61" s="62"/>
      <c r="F61" s="82"/>
      <c r="G61" s="63"/>
      <c r="H61" s="63"/>
      <c r="I61" s="63"/>
      <c r="J61" s="63"/>
      <c r="K61" s="59"/>
      <c r="L61" s="59"/>
      <c r="M61" s="83"/>
      <c r="O61" s="62"/>
      <c r="P61" s="62"/>
      <c r="S61" s="60"/>
      <c r="Y61" s="86"/>
      <c r="Z61" s="86"/>
      <c r="AB61" s="79"/>
      <c r="AC61" s="79"/>
      <c r="AD61" s="226"/>
      <c r="AE61" s="79"/>
      <c r="AF61" s="79"/>
      <c r="AG61" s="79"/>
      <c r="AH61" s="61"/>
      <c r="AJ61" s="215"/>
      <c r="AK61" s="215"/>
      <c r="AL61" s="215"/>
      <c r="AM61" s="215"/>
      <c r="AN61" s="78"/>
      <c r="AO61" s="78"/>
      <c r="AP61" s="84"/>
      <c r="AQ61" s="84"/>
      <c r="AR61" s="78"/>
      <c r="AS61" s="211"/>
      <c r="AT61" s="211"/>
    </row>
    <row r="62" spans="1:46" ht="15.75" customHeight="1" x14ac:dyDescent="0.2">
      <c r="A62" s="60" t="s">
        <v>169</v>
      </c>
      <c r="B62" s="81"/>
      <c r="F62" s="85"/>
      <c r="G62" s="63"/>
      <c r="H62" s="63"/>
      <c r="I62" s="63"/>
      <c r="J62" s="63"/>
      <c r="K62" s="60"/>
      <c r="L62" s="64"/>
      <c r="X62" s="84"/>
      <c r="Y62" s="86"/>
      <c r="Z62" s="86"/>
      <c r="AB62" s="79"/>
      <c r="AC62" s="79"/>
      <c r="AD62" s="227"/>
      <c r="AE62" s="229"/>
      <c r="AF62" s="79"/>
      <c r="AG62" s="79"/>
      <c r="AH62" s="79"/>
      <c r="AJ62" s="78"/>
      <c r="AK62" s="78"/>
      <c r="AL62" s="78"/>
      <c r="AM62" s="78"/>
      <c r="AN62" s="78"/>
      <c r="AO62" s="78"/>
      <c r="AP62" s="84"/>
      <c r="AQ62" s="84"/>
      <c r="AR62" s="78"/>
      <c r="AS62" s="211"/>
      <c r="AT62" s="211"/>
    </row>
    <row r="63" spans="1:46" ht="12" customHeight="1" x14ac:dyDescent="0.2">
      <c r="A63" s="60" t="s">
        <v>222</v>
      </c>
      <c r="B63" s="81"/>
      <c r="F63" s="85"/>
      <c r="G63" s="63"/>
      <c r="H63" s="63"/>
      <c r="I63" s="63"/>
      <c r="J63" s="63"/>
      <c r="K63" s="60"/>
      <c r="L63" s="64"/>
      <c r="X63" s="84"/>
      <c r="Y63" s="86"/>
      <c r="Z63" s="86"/>
      <c r="AB63" s="79"/>
      <c r="AC63" s="79"/>
      <c r="AD63" s="79"/>
      <c r="AE63" s="79"/>
      <c r="AF63" s="79"/>
      <c r="AG63" s="79"/>
      <c r="AH63" s="79"/>
      <c r="AJ63" s="78"/>
      <c r="AK63" s="78"/>
      <c r="AL63" s="78"/>
      <c r="AM63" s="78"/>
      <c r="AN63" s="78"/>
      <c r="AO63" s="78"/>
      <c r="AP63" s="84"/>
      <c r="AQ63" s="84"/>
      <c r="AR63" s="78"/>
      <c r="AS63" s="211"/>
      <c r="AT63" s="211"/>
    </row>
    <row r="64" spans="1:46" ht="15" customHeight="1" x14ac:dyDescent="0.25">
      <c r="A64" s="60" t="s">
        <v>221</v>
      </c>
      <c r="B64" s="81"/>
      <c r="F64" s="85"/>
      <c r="G64" s="63"/>
      <c r="H64" s="63"/>
      <c r="I64" s="63"/>
      <c r="J64" s="63"/>
      <c r="K64" s="60"/>
      <c r="L64" s="64"/>
      <c r="M64" s="64"/>
      <c r="O64" s="62"/>
      <c r="P64" s="62"/>
      <c r="X64" s="84"/>
      <c r="Y64" s="86"/>
      <c r="Z64" s="86"/>
      <c r="AB64" s="79"/>
      <c r="AC64" s="79"/>
      <c r="AD64" s="227"/>
      <c r="AE64" s="229"/>
      <c r="AF64" s="79"/>
      <c r="AG64" s="79"/>
      <c r="AH64" s="79"/>
      <c r="AJ64" s="78"/>
      <c r="AK64" s="78"/>
      <c r="AL64" s="78"/>
      <c r="AM64" s="78"/>
      <c r="AN64" s="78"/>
      <c r="AO64" s="78"/>
      <c r="AP64" s="225"/>
      <c r="AQ64" s="84"/>
      <c r="AR64" s="78"/>
      <c r="AS64" s="211"/>
      <c r="AT64" s="211"/>
    </row>
    <row r="65" spans="1:46" ht="12.75" customHeight="1" x14ac:dyDescent="0.2">
      <c r="A65" s="60" t="s">
        <v>219</v>
      </c>
      <c r="B65" s="81"/>
      <c r="F65" s="85"/>
      <c r="G65" s="63"/>
      <c r="H65" s="63"/>
      <c r="I65" s="63"/>
      <c r="J65" s="63"/>
      <c r="K65" s="60"/>
      <c r="L65" s="64"/>
      <c r="O65" s="62"/>
      <c r="P65" s="62"/>
      <c r="X65" s="84"/>
      <c r="Y65" s="86"/>
      <c r="Z65" s="86"/>
      <c r="AB65" s="79"/>
      <c r="AC65" s="79"/>
      <c r="AD65" s="79"/>
      <c r="AE65" s="79"/>
      <c r="AF65" s="79"/>
      <c r="AG65" s="79"/>
      <c r="AH65" s="79"/>
      <c r="AJ65" s="78"/>
      <c r="AK65" s="78"/>
      <c r="AL65" s="78"/>
      <c r="AM65" s="78"/>
      <c r="AN65" s="78"/>
      <c r="AO65" s="78"/>
      <c r="AP65" s="84"/>
      <c r="AQ65" s="84"/>
      <c r="AR65" s="78"/>
      <c r="AS65" s="211"/>
      <c r="AT65" s="211"/>
    </row>
    <row r="66" spans="1:46" ht="24.75" customHeight="1" x14ac:dyDescent="0.25">
      <c r="A66" s="60"/>
      <c r="B66" s="81"/>
      <c r="D66" s="85"/>
      <c r="E66" s="85"/>
      <c r="F66" s="85"/>
      <c r="G66" s="63"/>
      <c r="H66" s="63"/>
      <c r="I66" s="63"/>
      <c r="J66" s="63"/>
      <c r="K66" s="60"/>
      <c r="L66" s="64"/>
      <c r="O66" s="62"/>
      <c r="P66" s="310"/>
      <c r="X66" s="84"/>
      <c r="Y66" s="86"/>
      <c r="Z66" s="86"/>
      <c r="AB66" s="79"/>
      <c r="AC66" s="79"/>
      <c r="AD66" s="227"/>
      <c r="AE66" s="79"/>
      <c r="AF66" s="79"/>
      <c r="AG66" s="79"/>
      <c r="AH66" s="79"/>
      <c r="AI66" s="84"/>
      <c r="AJ66" s="209"/>
      <c r="AK66" s="209"/>
      <c r="AL66" s="209"/>
      <c r="AM66" s="209"/>
      <c r="AN66" s="78"/>
      <c r="AO66" s="78"/>
      <c r="AP66" s="84"/>
      <c r="AQ66" s="84"/>
      <c r="AR66" s="78"/>
    </row>
    <row r="67" spans="1:46" ht="26.25" customHeight="1" x14ac:dyDescent="0.2">
      <c r="A67" s="60"/>
      <c r="B67" s="81"/>
      <c r="C67" s="82"/>
      <c r="D67" s="64"/>
      <c r="E67" s="64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309"/>
      <c r="X67" s="84"/>
      <c r="Y67" s="86"/>
      <c r="Z67" s="86"/>
      <c r="AA67" s="82"/>
      <c r="AB67" s="82"/>
      <c r="AC67" s="82"/>
      <c r="AD67" s="62"/>
      <c r="AE67" s="228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</row>
    <row r="68" spans="1:46" x14ac:dyDescent="0.2">
      <c r="A68" s="60"/>
      <c r="B68" s="81"/>
      <c r="C68" s="82"/>
      <c r="D68" s="62"/>
      <c r="F68" s="82"/>
      <c r="G68" s="63"/>
      <c r="H68" s="63"/>
      <c r="I68" s="63"/>
      <c r="J68" s="63"/>
      <c r="K68" s="60"/>
      <c r="L68" s="64"/>
      <c r="M68" s="60"/>
      <c r="S68" s="84"/>
      <c r="X68" s="84"/>
      <c r="Y68" s="86"/>
      <c r="Z68" s="86"/>
      <c r="AB68" s="79"/>
      <c r="AC68" s="79"/>
      <c r="AD68" s="79"/>
      <c r="AE68" s="79"/>
      <c r="AF68" s="79"/>
      <c r="AG68" s="79"/>
      <c r="AH68" s="79"/>
      <c r="AJ68" s="78"/>
      <c r="AK68" s="78"/>
      <c r="AL68" s="78"/>
      <c r="AM68" s="78"/>
      <c r="AN68" s="78"/>
      <c r="AO68" s="78"/>
      <c r="AP68" s="84"/>
      <c r="AQ68" s="84"/>
      <c r="AR68" s="78"/>
    </row>
    <row r="69" spans="1:46" x14ac:dyDescent="0.2">
      <c r="B69" s="81"/>
      <c r="C69" s="82"/>
      <c r="D69" s="62"/>
      <c r="F69" s="82"/>
      <c r="G69" s="63"/>
      <c r="H69" s="63"/>
      <c r="I69" s="63"/>
      <c r="J69" s="63"/>
      <c r="K69" s="60"/>
      <c r="L69" s="64"/>
      <c r="M69" s="60"/>
      <c r="S69" s="60"/>
      <c r="X69" s="84"/>
      <c r="Y69" s="86"/>
      <c r="Z69" s="86"/>
      <c r="AB69" s="79"/>
      <c r="AC69" s="79"/>
      <c r="AD69" s="79"/>
      <c r="AE69" s="79"/>
      <c r="AF69" s="79"/>
      <c r="AG69" s="79"/>
      <c r="AH69" s="79"/>
      <c r="AJ69" s="78"/>
      <c r="AK69" s="78"/>
      <c r="AL69" s="78"/>
      <c r="AM69" s="78"/>
      <c r="AN69" s="78"/>
      <c r="AO69" s="78"/>
      <c r="AP69" s="84"/>
      <c r="AQ69" s="230"/>
      <c r="AR69" s="78"/>
    </row>
    <row r="70" spans="1:46" x14ac:dyDescent="0.2">
      <c r="F70" s="85"/>
      <c r="G70" s="63"/>
      <c r="H70" s="63"/>
      <c r="I70" s="63"/>
      <c r="J70" s="63"/>
      <c r="K70" s="60"/>
      <c r="L70" s="64"/>
      <c r="R70" s="64"/>
      <c r="S70" s="64"/>
      <c r="T70" s="84"/>
      <c r="U70" s="84"/>
      <c r="X70" s="84"/>
      <c r="Y70" s="86"/>
      <c r="Z70" s="86"/>
      <c r="AB70" s="79"/>
      <c r="AC70" s="79"/>
      <c r="AD70" s="79"/>
      <c r="AE70" s="79"/>
      <c r="AF70" s="79"/>
      <c r="AG70" s="79"/>
      <c r="AH70" s="79"/>
      <c r="AJ70" s="78"/>
      <c r="AK70" s="78"/>
      <c r="AL70" s="78"/>
      <c r="AM70" s="78"/>
      <c r="AN70" s="78"/>
      <c r="AO70" s="78"/>
      <c r="AP70" s="84"/>
      <c r="AQ70" s="84"/>
      <c r="AR70" s="78"/>
    </row>
    <row r="71" spans="1:46" x14ac:dyDescent="0.2">
      <c r="B71" s="81"/>
      <c r="F71" s="85"/>
      <c r="G71" s="63"/>
      <c r="H71" s="63"/>
      <c r="I71" s="63"/>
      <c r="J71" s="63"/>
      <c r="K71" s="60"/>
      <c r="L71" s="60"/>
      <c r="S71" s="64"/>
      <c r="T71" s="64"/>
      <c r="U71" s="64"/>
      <c r="X71" s="84"/>
      <c r="Y71" s="86"/>
      <c r="Z71" s="86"/>
      <c r="AB71" s="79"/>
      <c r="AC71" s="79"/>
      <c r="AD71" s="79"/>
      <c r="AE71" s="79"/>
      <c r="AF71" s="79"/>
      <c r="AG71" s="79"/>
      <c r="AH71" s="79"/>
      <c r="AJ71" s="78"/>
      <c r="AK71" s="78"/>
      <c r="AL71" s="78"/>
      <c r="AM71" s="78"/>
      <c r="AN71" s="78"/>
      <c r="AO71" s="78"/>
      <c r="AP71" s="84"/>
      <c r="AQ71" s="84"/>
      <c r="AR71" s="78"/>
    </row>
    <row r="72" spans="1:46" x14ac:dyDescent="0.2">
      <c r="B72" s="81"/>
      <c r="F72" s="85"/>
      <c r="G72" s="63"/>
      <c r="H72" s="63"/>
      <c r="I72" s="63"/>
      <c r="J72" s="63"/>
      <c r="K72" s="60"/>
      <c r="L72" s="60"/>
      <c r="S72" s="84"/>
      <c r="T72" s="84"/>
      <c r="U72" s="84"/>
      <c r="X72" s="84"/>
      <c r="Y72" s="86"/>
      <c r="Z72" s="86"/>
      <c r="AB72" s="79"/>
      <c r="AC72" s="79"/>
      <c r="AD72" s="79"/>
      <c r="AE72" s="79"/>
      <c r="AF72" s="79"/>
      <c r="AG72" s="79"/>
      <c r="AH72" s="79"/>
      <c r="AJ72" s="78"/>
      <c r="AK72" s="78"/>
      <c r="AL72" s="78"/>
      <c r="AM72" s="78"/>
      <c r="AN72" s="78"/>
      <c r="AO72" s="78"/>
      <c r="AP72" s="84"/>
      <c r="AQ72" s="84"/>
      <c r="AR72" s="78"/>
    </row>
    <row r="73" spans="1:46" x14ac:dyDescent="0.2">
      <c r="B73" s="81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4"/>
      <c r="Y73" s="86"/>
      <c r="Z73" s="86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</row>
    <row r="74" spans="1:46" x14ac:dyDescent="0.2">
      <c r="B74" s="81"/>
      <c r="F74" s="85"/>
      <c r="G74" s="63"/>
      <c r="H74" s="63"/>
      <c r="I74" s="63"/>
      <c r="J74" s="63"/>
      <c r="S74" s="84"/>
      <c r="T74" s="84"/>
      <c r="U74" s="84"/>
      <c r="X74" s="84"/>
      <c r="Y74" s="86"/>
      <c r="Z74" s="86"/>
      <c r="AB74" s="79"/>
      <c r="AC74" s="79"/>
      <c r="AD74" s="79"/>
      <c r="AE74" s="79"/>
      <c r="AF74" s="79"/>
      <c r="AG74" s="79"/>
      <c r="AH74" s="79"/>
      <c r="AJ74" s="78"/>
      <c r="AK74" s="78"/>
      <c r="AL74" s="78"/>
      <c r="AM74" s="78"/>
      <c r="AN74" s="78"/>
      <c r="AO74" s="78"/>
      <c r="AP74" s="84"/>
      <c r="AQ74" s="84"/>
      <c r="AR74" s="78"/>
    </row>
    <row r="75" spans="1:46" x14ac:dyDescent="0.2">
      <c r="B75" s="81"/>
      <c r="F75" s="85"/>
      <c r="G75" s="63"/>
      <c r="H75" s="63"/>
      <c r="I75" s="63"/>
      <c r="J75" s="63"/>
      <c r="X75" s="84"/>
      <c r="Y75" s="86"/>
      <c r="Z75" s="86"/>
      <c r="AB75" s="79"/>
      <c r="AC75" s="79"/>
      <c r="AD75" s="79"/>
      <c r="AE75" s="79"/>
      <c r="AF75" s="79"/>
      <c r="AG75" s="79"/>
      <c r="AH75" s="79"/>
      <c r="AJ75" s="78"/>
      <c r="AK75" s="78"/>
      <c r="AL75" s="78"/>
      <c r="AM75" s="78"/>
      <c r="AN75" s="78"/>
      <c r="AO75" s="78"/>
      <c r="AP75" s="84"/>
      <c r="AQ75" s="84"/>
      <c r="AR75" s="78"/>
    </row>
    <row r="76" spans="1:46" x14ac:dyDescent="0.2">
      <c r="B76" s="81"/>
      <c r="F76" s="85"/>
      <c r="G76" s="63"/>
      <c r="H76" s="63"/>
      <c r="I76" s="63"/>
      <c r="J76" s="63"/>
      <c r="S76" s="203"/>
      <c r="T76" s="203"/>
      <c r="U76" s="203"/>
      <c r="X76" s="84"/>
      <c r="Y76" s="86"/>
      <c r="Z76" s="86"/>
      <c r="AB76" s="79"/>
      <c r="AC76" s="79"/>
      <c r="AD76" s="79"/>
      <c r="AE76" s="79"/>
      <c r="AF76" s="79"/>
      <c r="AG76" s="79"/>
      <c r="AH76" s="79"/>
      <c r="AJ76" s="78"/>
      <c r="AK76" s="78"/>
      <c r="AL76" s="78"/>
      <c r="AM76" s="78"/>
      <c r="AN76" s="78"/>
      <c r="AO76" s="78"/>
      <c r="AP76" s="84"/>
      <c r="AQ76" s="84"/>
      <c r="AR76" s="78"/>
    </row>
    <row r="77" spans="1:46" x14ac:dyDescent="0.2">
      <c r="B77" s="81"/>
      <c r="F77" s="85"/>
      <c r="G77" s="63"/>
      <c r="H77" s="63"/>
      <c r="I77" s="63"/>
      <c r="J77" s="63"/>
      <c r="X77" s="84"/>
      <c r="Y77" s="86"/>
      <c r="Z77" s="86"/>
      <c r="AB77" s="79"/>
      <c r="AC77" s="79"/>
      <c r="AD77" s="79"/>
      <c r="AE77" s="79"/>
      <c r="AF77" s="79"/>
      <c r="AG77" s="79"/>
      <c r="AH77" s="79"/>
      <c r="AJ77" s="78"/>
      <c r="AK77" s="78"/>
      <c r="AL77" s="78"/>
      <c r="AM77" s="78"/>
      <c r="AN77" s="78"/>
      <c r="AO77" s="78"/>
      <c r="AP77" s="84"/>
      <c r="AQ77" s="84"/>
      <c r="AR77" s="78"/>
    </row>
    <row r="78" spans="1:46" x14ac:dyDescent="0.2">
      <c r="B78" s="81"/>
      <c r="F78" s="85"/>
      <c r="G78" s="63"/>
      <c r="H78" s="63"/>
      <c r="I78" s="63"/>
      <c r="J78" s="63"/>
      <c r="S78" s="203"/>
      <c r="T78" s="203"/>
      <c r="U78" s="203"/>
      <c r="X78" s="84"/>
      <c r="Y78" s="86"/>
      <c r="Z78" s="86"/>
      <c r="AB78" s="79"/>
      <c r="AC78" s="79"/>
      <c r="AD78" s="79"/>
      <c r="AE78" s="79"/>
      <c r="AF78" s="79"/>
      <c r="AG78" s="79"/>
      <c r="AH78" s="79"/>
      <c r="AJ78" s="78"/>
      <c r="AK78" s="78"/>
      <c r="AL78" s="78"/>
      <c r="AM78" s="78"/>
      <c r="AN78" s="78"/>
      <c r="AO78" s="78"/>
      <c r="AP78" s="84"/>
      <c r="AQ78" s="84"/>
      <c r="AR78" s="78"/>
    </row>
    <row r="79" spans="1:46" x14ac:dyDescent="0.2">
      <c r="B79" s="81"/>
      <c r="F79" s="85"/>
      <c r="G79" s="63"/>
      <c r="H79" s="63"/>
      <c r="I79" s="63"/>
      <c r="J79" s="63"/>
      <c r="X79" s="84"/>
      <c r="Y79" s="86"/>
      <c r="Z79" s="86"/>
      <c r="AB79" s="79"/>
      <c r="AC79" s="79"/>
      <c r="AD79" s="79"/>
      <c r="AE79" s="79"/>
      <c r="AF79" s="79"/>
      <c r="AG79" s="79"/>
      <c r="AH79" s="79"/>
      <c r="AJ79" s="78"/>
      <c r="AK79" s="78"/>
      <c r="AL79" s="78"/>
      <c r="AM79" s="78"/>
      <c r="AN79" s="78"/>
      <c r="AO79" s="78"/>
      <c r="AP79" s="84"/>
      <c r="AQ79" s="84"/>
      <c r="AR79" s="78"/>
    </row>
    <row r="80" spans="1:46" x14ac:dyDescent="0.2">
      <c r="B80" s="81"/>
      <c r="F80" s="85"/>
      <c r="G80" s="63"/>
      <c r="H80" s="63"/>
      <c r="I80" s="63"/>
      <c r="J80" s="63"/>
      <c r="X80" s="84"/>
      <c r="Y80" s="86"/>
      <c r="Z80" s="86"/>
      <c r="AB80" s="79"/>
      <c r="AC80" s="79"/>
      <c r="AD80" s="79"/>
      <c r="AE80" s="79"/>
      <c r="AF80" s="79"/>
      <c r="AG80" s="79"/>
      <c r="AH80" s="79"/>
      <c r="AJ80" s="78"/>
      <c r="AK80" s="78"/>
      <c r="AL80" s="78"/>
      <c r="AM80" s="78"/>
      <c r="AN80" s="78"/>
      <c r="AO80" s="78"/>
      <c r="AP80" s="84"/>
      <c r="AQ80" s="84"/>
      <c r="AR80" s="78"/>
    </row>
    <row r="81" spans="2:44" x14ac:dyDescent="0.2">
      <c r="B81" s="81"/>
      <c r="F81" s="85"/>
      <c r="G81" s="63"/>
      <c r="H81" s="63"/>
      <c r="I81" s="63"/>
      <c r="J81" s="63"/>
      <c r="X81" s="84"/>
      <c r="Y81" s="86"/>
      <c r="Z81" s="86"/>
      <c r="AB81" s="79"/>
      <c r="AC81" s="79"/>
      <c r="AD81" s="79"/>
      <c r="AE81" s="79"/>
      <c r="AF81" s="79"/>
      <c r="AG81" s="79"/>
      <c r="AH81" s="79"/>
      <c r="AJ81" s="78"/>
      <c r="AK81" s="78"/>
      <c r="AL81" s="78"/>
      <c r="AM81" s="78"/>
      <c r="AN81" s="78"/>
      <c r="AO81" s="78"/>
      <c r="AP81" s="84"/>
      <c r="AQ81" s="84"/>
      <c r="AR81" s="78"/>
    </row>
    <row r="82" spans="2:44" x14ac:dyDescent="0.2">
      <c r="B82" s="81"/>
      <c r="F82" s="85"/>
      <c r="G82" s="63"/>
      <c r="H82" s="63"/>
      <c r="I82" s="63"/>
      <c r="J82" s="63"/>
      <c r="X82" s="84"/>
      <c r="Y82" s="86"/>
      <c r="Z82" s="86"/>
      <c r="AB82" s="79"/>
      <c r="AC82" s="79"/>
      <c r="AD82" s="79"/>
      <c r="AE82" s="79"/>
      <c r="AF82" s="79"/>
      <c r="AG82" s="79"/>
      <c r="AH82" s="79"/>
      <c r="AJ82" s="78"/>
      <c r="AK82" s="78"/>
      <c r="AL82" s="78"/>
      <c r="AM82" s="78"/>
      <c r="AN82" s="78"/>
      <c r="AO82" s="78"/>
      <c r="AP82" s="84"/>
      <c r="AQ82" s="84"/>
      <c r="AR82" s="78"/>
    </row>
    <row r="83" spans="2:44" x14ac:dyDescent="0.2">
      <c r="B83" s="81"/>
      <c r="F83" s="85"/>
      <c r="G83" s="63"/>
      <c r="H83" s="63"/>
      <c r="I83" s="63"/>
      <c r="J83" s="63"/>
      <c r="X83" s="84"/>
      <c r="Y83" s="86"/>
      <c r="Z83" s="86"/>
      <c r="AB83" s="79"/>
      <c r="AC83" s="79"/>
      <c r="AD83" s="79"/>
      <c r="AE83" s="79"/>
      <c r="AF83" s="79"/>
      <c r="AG83" s="79"/>
      <c r="AH83" s="79"/>
      <c r="AJ83" s="78"/>
      <c r="AK83" s="78"/>
      <c r="AL83" s="78"/>
      <c r="AM83" s="78"/>
      <c r="AN83" s="78"/>
      <c r="AO83" s="78"/>
      <c r="AP83" s="84"/>
      <c r="AQ83" s="84"/>
      <c r="AR83" s="78"/>
    </row>
    <row r="84" spans="2:44" ht="18" x14ac:dyDescent="0.25">
      <c r="B84" s="81"/>
      <c r="F84" s="85"/>
      <c r="G84" s="63"/>
      <c r="H84" s="63"/>
      <c r="I84" s="63"/>
      <c r="J84" s="63"/>
      <c r="P84" s="204"/>
      <c r="X84" s="84"/>
      <c r="Y84" s="86"/>
      <c r="Z84" s="86"/>
      <c r="AB84" s="79"/>
      <c r="AC84" s="79"/>
      <c r="AD84" s="79"/>
      <c r="AE84" s="79"/>
      <c r="AF84" s="79"/>
      <c r="AG84" s="79"/>
      <c r="AH84" s="79"/>
      <c r="AJ84" s="78"/>
      <c r="AK84" s="78"/>
      <c r="AL84" s="78"/>
      <c r="AM84" s="78"/>
      <c r="AN84" s="78"/>
      <c r="AO84" s="78"/>
      <c r="AP84" s="84"/>
      <c r="AQ84" s="84"/>
      <c r="AR84" s="78"/>
    </row>
    <row r="85" spans="2:44" x14ac:dyDescent="0.2">
      <c r="B85" s="81"/>
      <c r="X85" s="84"/>
      <c r="Y85" s="86"/>
      <c r="Z85" s="86"/>
    </row>
    <row r="86" spans="2:44" x14ac:dyDescent="0.2">
      <c r="B86" s="81"/>
      <c r="X86" s="84"/>
      <c r="Y86" s="86"/>
      <c r="Z86" s="86"/>
    </row>
    <row r="87" spans="2:44" x14ac:dyDescent="0.2">
      <c r="B87" s="81"/>
      <c r="X87" s="84"/>
      <c r="Y87" s="86"/>
      <c r="Z87" s="86"/>
    </row>
    <row r="88" spans="2:44" x14ac:dyDescent="0.2">
      <c r="B88" s="81"/>
      <c r="P88" s="64"/>
      <c r="X88" s="84"/>
      <c r="Y88" s="86"/>
      <c r="Z88" s="86"/>
    </row>
    <row r="89" spans="2:44" x14ac:dyDescent="0.2">
      <c r="B89" s="81"/>
      <c r="X89" s="84"/>
      <c r="Y89" s="86"/>
      <c r="Z89" s="86"/>
    </row>
    <row r="90" spans="2:44" x14ac:dyDescent="0.2">
      <c r="B90" s="81"/>
      <c r="X90" s="84"/>
      <c r="Y90" s="86"/>
      <c r="Z90" s="86"/>
    </row>
    <row r="91" spans="2:44" x14ac:dyDescent="0.2">
      <c r="B91" s="81"/>
      <c r="X91" s="84"/>
      <c r="Y91" s="86"/>
      <c r="Z91" s="86"/>
    </row>
    <row r="92" spans="2:44" x14ac:dyDescent="0.2">
      <c r="B92" s="81"/>
      <c r="X92" s="84"/>
      <c r="Y92" s="86"/>
      <c r="Z92" s="86"/>
    </row>
    <row r="93" spans="2:44" x14ac:dyDescent="0.2">
      <c r="B93" s="81"/>
      <c r="X93" s="84"/>
      <c r="Y93" s="86"/>
      <c r="Z93" s="86"/>
    </row>
    <row r="94" spans="2:44" x14ac:dyDescent="0.2">
      <c r="B94" s="81"/>
      <c r="X94" s="84"/>
      <c r="Y94" s="86"/>
      <c r="Z94" s="86"/>
      <c r="AJ94" s="78"/>
      <c r="AK94" s="78"/>
      <c r="AL94" s="78"/>
      <c r="AM94" s="78"/>
      <c r="AN94" s="78"/>
      <c r="AO94" s="78"/>
      <c r="AP94" s="84"/>
      <c r="AQ94" s="84"/>
      <c r="AR94" s="78"/>
    </row>
    <row r="95" spans="2:44" x14ac:dyDescent="0.2">
      <c r="B95" s="81"/>
      <c r="X95" s="84"/>
      <c r="Y95" s="86"/>
      <c r="Z95" s="86"/>
      <c r="AJ95" s="78"/>
      <c r="AK95" s="78"/>
      <c r="AL95" s="78"/>
      <c r="AM95" s="78"/>
      <c r="AN95" s="78"/>
      <c r="AO95" s="78"/>
      <c r="AP95" s="84"/>
      <c r="AQ95" s="84"/>
      <c r="AR95" s="78"/>
    </row>
    <row r="96" spans="2:44" x14ac:dyDescent="0.2">
      <c r="B96" s="81"/>
      <c r="X96" s="84"/>
      <c r="Y96" s="86"/>
      <c r="Z96" s="86"/>
      <c r="AJ96" s="78"/>
      <c r="AK96" s="78"/>
      <c r="AL96" s="78"/>
      <c r="AM96" s="78"/>
      <c r="AN96" s="78"/>
      <c r="AO96" s="78"/>
      <c r="AP96" s="84"/>
      <c r="AQ96" s="84"/>
      <c r="AR96" s="78"/>
    </row>
    <row r="97" spans="2:44" x14ac:dyDescent="0.2">
      <c r="B97" s="81"/>
      <c r="X97" s="84"/>
      <c r="Y97" s="86"/>
      <c r="Z97" s="86"/>
      <c r="AJ97" s="78"/>
      <c r="AK97" s="78"/>
      <c r="AL97" s="78"/>
      <c r="AM97" s="78"/>
      <c r="AN97" s="78"/>
      <c r="AO97" s="78"/>
      <c r="AP97" s="84"/>
      <c r="AQ97" s="84"/>
      <c r="AR97" s="78"/>
    </row>
    <row r="98" spans="2:44" x14ac:dyDescent="0.2">
      <c r="B98" s="81"/>
      <c r="X98" s="84"/>
      <c r="Y98" s="86"/>
      <c r="Z98" s="86"/>
      <c r="AJ98" s="78"/>
      <c r="AK98" s="78"/>
      <c r="AL98" s="78"/>
      <c r="AM98" s="78"/>
      <c r="AN98" s="78"/>
      <c r="AO98" s="78"/>
      <c r="AP98" s="84"/>
      <c r="AQ98" s="84"/>
      <c r="AR98" s="78"/>
    </row>
    <row r="99" spans="2:44" x14ac:dyDescent="0.2">
      <c r="B99" s="81"/>
      <c r="X99" s="84"/>
      <c r="Y99" s="86"/>
      <c r="Z99" s="86"/>
      <c r="AJ99" s="78"/>
      <c r="AK99" s="78"/>
      <c r="AL99" s="78"/>
      <c r="AM99" s="78"/>
      <c r="AN99" s="78"/>
      <c r="AO99" s="78"/>
      <c r="AP99" s="84"/>
      <c r="AQ99" s="84"/>
      <c r="AR99" s="78"/>
    </row>
    <row r="100" spans="2:44" x14ac:dyDescent="0.2">
      <c r="B100" s="81"/>
      <c r="X100" s="84"/>
      <c r="Y100" s="86"/>
      <c r="Z100" s="86"/>
      <c r="AJ100" s="78"/>
      <c r="AK100" s="78"/>
      <c r="AL100" s="78"/>
      <c r="AM100" s="78"/>
      <c r="AN100" s="78"/>
      <c r="AO100" s="78"/>
      <c r="AP100" s="84"/>
      <c r="AQ100" s="84"/>
      <c r="AR100" s="78"/>
    </row>
    <row r="101" spans="2:44" x14ac:dyDescent="0.2">
      <c r="B101" s="81"/>
      <c r="X101" s="84"/>
      <c r="Y101" s="86"/>
      <c r="Z101" s="86"/>
      <c r="AJ101" s="78"/>
      <c r="AK101" s="78"/>
      <c r="AL101" s="78"/>
      <c r="AM101" s="78"/>
      <c r="AN101" s="78"/>
      <c r="AO101" s="78"/>
      <c r="AP101" s="84"/>
      <c r="AQ101" s="84"/>
      <c r="AR101" s="78"/>
    </row>
    <row r="102" spans="2:44" x14ac:dyDescent="0.2">
      <c r="B102" s="81"/>
      <c r="X102" s="84"/>
      <c r="Y102" s="86"/>
      <c r="Z102" s="86"/>
      <c r="AJ102" s="78"/>
      <c r="AK102" s="78"/>
      <c r="AL102" s="78"/>
      <c r="AM102" s="78"/>
      <c r="AN102" s="78"/>
      <c r="AO102" s="78"/>
      <c r="AP102" s="84"/>
      <c r="AQ102" s="84"/>
      <c r="AR102" s="78"/>
    </row>
    <row r="103" spans="2:44" x14ac:dyDescent="0.2">
      <c r="B103" s="81"/>
      <c r="X103" s="84"/>
      <c r="Y103" s="86"/>
      <c r="Z103" s="86"/>
      <c r="AJ103" s="78"/>
      <c r="AK103" s="78"/>
      <c r="AL103" s="78"/>
      <c r="AM103" s="78"/>
      <c r="AN103" s="78"/>
      <c r="AO103" s="78"/>
      <c r="AP103" s="84"/>
      <c r="AQ103" s="84"/>
      <c r="AR103" s="78"/>
    </row>
    <row r="104" spans="2:44" x14ac:dyDescent="0.2">
      <c r="B104" s="81"/>
      <c r="X104" s="84"/>
      <c r="Y104" s="86"/>
      <c r="Z104" s="86"/>
      <c r="AJ104" s="78"/>
      <c r="AK104" s="78"/>
      <c r="AL104" s="78"/>
      <c r="AM104" s="78"/>
      <c r="AN104" s="78"/>
      <c r="AO104" s="78"/>
      <c r="AP104" s="84"/>
      <c r="AQ104" s="84"/>
      <c r="AR104" s="78"/>
    </row>
    <row r="105" spans="2:44" x14ac:dyDescent="0.2">
      <c r="B105" s="81"/>
      <c r="X105" s="84"/>
      <c r="Y105" s="86"/>
      <c r="Z105" s="86"/>
      <c r="AJ105" s="78"/>
      <c r="AK105" s="78"/>
      <c r="AL105" s="78"/>
      <c r="AM105" s="78"/>
      <c r="AN105" s="78"/>
      <c r="AO105" s="78"/>
      <c r="AP105" s="84"/>
      <c r="AQ105" s="84"/>
      <c r="AR105" s="78"/>
    </row>
    <row r="106" spans="2:44" x14ac:dyDescent="0.2">
      <c r="B106" s="81"/>
      <c r="X106" s="84"/>
      <c r="Y106" s="86"/>
      <c r="Z106" s="86"/>
      <c r="AJ106" s="78"/>
      <c r="AK106" s="78"/>
      <c r="AL106" s="78"/>
      <c r="AM106" s="78"/>
      <c r="AN106" s="78"/>
      <c r="AO106" s="78"/>
      <c r="AP106" s="84"/>
      <c r="AQ106" s="84"/>
      <c r="AR106" s="78"/>
    </row>
    <row r="107" spans="2:44" x14ac:dyDescent="0.2">
      <c r="B107" s="81"/>
      <c r="X107" s="84"/>
      <c r="Y107" s="86"/>
      <c r="Z107" s="86"/>
      <c r="AJ107" s="78"/>
      <c r="AK107" s="78"/>
      <c r="AL107" s="78"/>
      <c r="AM107" s="78"/>
      <c r="AN107" s="78"/>
      <c r="AO107" s="78"/>
      <c r="AP107" s="84"/>
      <c r="AQ107" s="84"/>
      <c r="AR107" s="78"/>
    </row>
    <row r="108" spans="2:44" x14ac:dyDescent="0.2">
      <c r="B108" s="81"/>
      <c r="X108" s="84"/>
      <c r="Y108" s="86"/>
      <c r="Z108" s="86"/>
      <c r="AJ108" s="78"/>
      <c r="AK108" s="78"/>
      <c r="AL108" s="78"/>
      <c r="AM108" s="78"/>
      <c r="AN108" s="78"/>
      <c r="AO108" s="78"/>
      <c r="AP108" s="84"/>
      <c r="AQ108" s="84"/>
      <c r="AR108" s="78"/>
    </row>
    <row r="109" spans="2:44" x14ac:dyDescent="0.2">
      <c r="B109" s="81"/>
      <c r="X109" s="84"/>
      <c r="Y109" s="86"/>
      <c r="Z109" s="86"/>
      <c r="AJ109" s="78"/>
      <c r="AK109" s="78"/>
      <c r="AL109" s="78"/>
      <c r="AM109" s="78"/>
      <c r="AN109" s="78"/>
      <c r="AO109" s="78"/>
      <c r="AP109" s="84"/>
      <c r="AQ109" s="84"/>
      <c r="AR109" s="78"/>
    </row>
    <row r="110" spans="2:44" x14ac:dyDescent="0.2">
      <c r="B110" s="81"/>
      <c r="X110" s="84"/>
      <c r="Y110" s="86"/>
      <c r="Z110" s="86"/>
      <c r="AJ110" s="78"/>
      <c r="AK110" s="78"/>
      <c r="AL110" s="78"/>
      <c r="AM110" s="78"/>
      <c r="AN110" s="78"/>
      <c r="AO110" s="78"/>
      <c r="AP110" s="84"/>
      <c r="AQ110" s="84"/>
      <c r="AR110" s="78"/>
    </row>
    <row r="111" spans="2:44" x14ac:dyDescent="0.2">
      <c r="B111" s="81"/>
      <c r="X111" s="84"/>
      <c r="Y111" s="86"/>
      <c r="Z111" s="86"/>
      <c r="AJ111" s="78"/>
      <c r="AK111" s="78"/>
      <c r="AL111" s="78"/>
      <c r="AM111" s="78"/>
      <c r="AN111" s="78"/>
      <c r="AO111" s="78"/>
      <c r="AP111" s="84"/>
      <c r="AQ111" s="84"/>
      <c r="AR111" s="78"/>
    </row>
    <row r="112" spans="2:44" x14ac:dyDescent="0.2">
      <c r="B112" s="81"/>
      <c r="X112" s="84"/>
      <c r="Y112" s="86"/>
      <c r="Z112" s="86"/>
      <c r="AJ112" s="78"/>
      <c r="AK112" s="78"/>
      <c r="AL112" s="78"/>
      <c r="AM112" s="78"/>
      <c r="AN112" s="78"/>
      <c r="AO112" s="78"/>
      <c r="AP112" s="84"/>
      <c r="AQ112" s="84"/>
      <c r="AR112" s="78"/>
    </row>
    <row r="113" spans="2:44" x14ac:dyDescent="0.2">
      <c r="B113" s="81"/>
      <c r="X113" s="84"/>
      <c r="Y113" s="86"/>
      <c r="Z113" s="86"/>
      <c r="AJ113" s="78"/>
      <c r="AK113" s="78"/>
      <c r="AL113" s="78"/>
      <c r="AM113" s="78"/>
      <c r="AN113" s="78"/>
      <c r="AO113" s="78"/>
      <c r="AP113" s="84"/>
      <c r="AQ113" s="84"/>
      <c r="AR113" s="78"/>
    </row>
    <row r="114" spans="2:44" x14ac:dyDescent="0.2">
      <c r="B114" s="81"/>
      <c r="X114" s="84"/>
      <c r="Y114" s="86"/>
      <c r="Z114" s="86"/>
      <c r="AJ114" s="78"/>
      <c r="AK114" s="78"/>
      <c r="AL114" s="78"/>
      <c r="AM114" s="78"/>
      <c r="AN114" s="78"/>
      <c r="AO114" s="78"/>
      <c r="AP114" s="84"/>
      <c r="AQ114" s="84"/>
      <c r="AR114" s="78"/>
    </row>
    <row r="115" spans="2:44" x14ac:dyDescent="0.2">
      <c r="B115" s="81"/>
      <c r="X115" s="84"/>
      <c r="Y115" s="86"/>
      <c r="Z115" s="86"/>
      <c r="AJ115" s="78"/>
      <c r="AK115" s="78"/>
      <c r="AL115" s="78"/>
      <c r="AM115" s="78"/>
      <c r="AN115" s="78"/>
      <c r="AO115" s="78"/>
      <c r="AP115" s="84"/>
      <c r="AQ115" s="84"/>
      <c r="AR115" s="78"/>
    </row>
    <row r="116" spans="2:44" x14ac:dyDescent="0.2">
      <c r="B116" s="81"/>
      <c r="X116" s="84"/>
      <c r="Y116" s="86"/>
      <c r="Z116" s="86"/>
      <c r="AJ116" s="78"/>
      <c r="AK116" s="78"/>
      <c r="AL116" s="78"/>
      <c r="AM116" s="78"/>
      <c r="AN116" s="78"/>
      <c r="AO116" s="78"/>
      <c r="AP116" s="84"/>
      <c r="AQ116" s="84"/>
      <c r="AR116" s="78"/>
    </row>
    <row r="117" spans="2:44" x14ac:dyDescent="0.2">
      <c r="B117" s="81"/>
      <c r="X117" s="84"/>
      <c r="Y117" s="86"/>
      <c r="Z117" s="86"/>
      <c r="AJ117" s="78"/>
      <c r="AK117" s="78"/>
      <c r="AL117" s="78"/>
      <c r="AM117" s="78"/>
      <c r="AN117" s="78"/>
      <c r="AO117" s="78"/>
      <c r="AP117" s="84"/>
      <c r="AQ117" s="84"/>
      <c r="AR117" s="78"/>
    </row>
    <row r="118" spans="2:44" x14ac:dyDescent="0.2">
      <c r="B118" s="81"/>
      <c r="X118" s="84"/>
      <c r="Y118" s="86"/>
      <c r="Z118" s="86"/>
      <c r="AJ118" s="78"/>
      <c r="AK118" s="78"/>
      <c r="AL118" s="78"/>
      <c r="AM118" s="78"/>
      <c r="AN118" s="78"/>
      <c r="AO118" s="78"/>
      <c r="AP118" s="84"/>
      <c r="AQ118" s="84"/>
      <c r="AR118" s="78"/>
    </row>
    <row r="119" spans="2:44" x14ac:dyDescent="0.2">
      <c r="B119" s="81"/>
      <c r="X119" s="84"/>
      <c r="Y119" s="86"/>
      <c r="Z119" s="86"/>
      <c r="AJ119" s="78"/>
      <c r="AK119" s="78"/>
      <c r="AL119" s="78"/>
      <c r="AM119" s="78"/>
      <c r="AN119" s="78"/>
      <c r="AO119" s="78"/>
      <c r="AP119" s="84"/>
      <c r="AQ119" s="84"/>
      <c r="AR119" s="78"/>
    </row>
    <row r="120" spans="2:44" x14ac:dyDescent="0.2">
      <c r="B120" s="81"/>
      <c r="X120" s="84"/>
      <c r="Y120" s="86"/>
      <c r="Z120" s="86"/>
      <c r="AJ120" s="78"/>
      <c r="AK120" s="78"/>
      <c r="AL120" s="78"/>
      <c r="AM120" s="78"/>
      <c r="AN120" s="78"/>
      <c r="AO120" s="78"/>
      <c r="AP120" s="84"/>
      <c r="AQ120" s="84"/>
      <c r="AR120" s="78"/>
    </row>
    <row r="121" spans="2:44" x14ac:dyDescent="0.2">
      <c r="B121" s="81"/>
      <c r="X121" s="84"/>
      <c r="Y121" s="86"/>
      <c r="Z121" s="86"/>
      <c r="AJ121" s="78"/>
      <c r="AK121" s="78"/>
      <c r="AL121" s="78"/>
      <c r="AM121" s="78"/>
      <c r="AN121" s="78"/>
      <c r="AO121" s="78"/>
      <c r="AP121" s="84"/>
      <c r="AQ121" s="84"/>
      <c r="AR121" s="78"/>
    </row>
    <row r="122" spans="2:44" x14ac:dyDescent="0.2">
      <c r="B122" s="81"/>
      <c r="X122" s="84"/>
      <c r="Y122" s="86"/>
      <c r="Z122" s="86"/>
      <c r="AJ122" s="78"/>
      <c r="AK122" s="78"/>
      <c r="AL122" s="78"/>
      <c r="AM122" s="78"/>
      <c r="AN122" s="78"/>
      <c r="AO122" s="78"/>
      <c r="AP122" s="84"/>
      <c r="AQ122" s="84"/>
      <c r="AR122" s="78"/>
    </row>
    <row r="123" spans="2:44" x14ac:dyDescent="0.2">
      <c r="B123" s="81"/>
      <c r="X123" s="84"/>
      <c r="Y123" s="86"/>
      <c r="Z123" s="86"/>
      <c r="AJ123" s="78"/>
      <c r="AK123" s="78"/>
      <c r="AL123" s="78"/>
      <c r="AM123" s="78"/>
      <c r="AN123" s="78"/>
      <c r="AO123" s="78"/>
      <c r="AP123" s="84"/>
      <c r="AQ123" s="84"/>
      <c r="AR123" s="78"/>
    </row>
    <row r="124" spans="2:44" x14ac:dyDescent="0.2">
      <c r="B124" s="81"/>
      <c r="X124" s="84"/>
      <c r="Y124" s="86"/>
      <c r="Z124" s="86"/>
      <c r="AJ124" s="78"/>
      <c r="AK124" s="78"/>
      <c r="AL124" s="78"/>
      <c r="AM124" s="78"/>
      <c r="AN124" s="78"/>
      <c r="AO124" s="78"/>
      <c r="AP124" s="84"/>
      <c r="AQ124" s="84"/>
      <c r="AR124" s="78"/>
    </row>
    <row r="125" spans="2:44" x14ac:dyDescent="0.2">
      <c r="B125" s="81"/>
      <c r="X125" s="84"/>
      <c r="Y125" s="86"/>
      <c r="Z125" s="86"/>
      <c r="AJ125" s="78"/>
      <c r="AK125" s="78"/>
      <c r="AL125" s="78"/>
      <c r="AM125" s="78"/>
      <c r="AN125" s="78"/>
      <c r="AO125" s="78"/>
      <c r="AP125" s="84"/>
      <c r="AQ125" s="84"/>
      <c r="AR125" s="78"/>
    </row>
    <row r="126" spans="2:44" x14ac:dyDescent="0.2">
      <c r="B126" s="81"/>
      <c r="X126" s="84"/>
      <c r="Y126" s="86"/>
      <c r="Z126" s="86"/>
      <c r="AJ126" s="78"/>
      <c r="AK126" s="78"/>
      <c r="AL126" s="78"/>
      <c r="AM126" s="78"/>
      <c r="AN126" s="78"/>
      <c r="AO126" s="78"/>
      <c r="AP126" s="84"/>
      <c r="AQ126" s="84"/>
      <c r="AR126" s="78"/>
    </row>
    <row r="127" spans="2:44" x14ac:dyDescent="0.2">
      <c r="B127" s="81"/>
      <c r="X127" s="84"/>
      <c r="Y127" s="86"/>
      <c r="Z127" s="86"/>
      <c r="AJ127" s="78"/>
      <c r="AK127" s="78"/>
      <c r="AL127" s="78"/>
      <c r="AM127" s="78"/>
      <c r="AN127" s="78"/>
      <c r="AO127" s="78"/>
      <c r="AP127" s="84"/>
      <c r="AQ127" s="84"/>
      <c r="AR127" s="78"/>
    </row>
    <row r="128" spans="2:44" x14ac:dyDescent="0.2">
      <c r="B128" s="81"/>
      <c r="X128" s="84"/>
      <c r="Y128" s="86"/>
      <c r="Z128" s="86"/>
      <c r="AJ128" s="78"/>
      <c r="AK128" s="78"/>
      <c r="AL128" s="78"/>
      <c r="AM128" s="78"/>
      <c r="AN128" s="78"/>
      <c r="AO128" s="78"/>
      <c r="AP128" s="84"/>
      <c r="AQ128" s="84"/>
      <c r="AR128" s="78"/>
    </row>
    <row r="129" spans="2:44" x14ac:dyDescent="0.2">
      <c r="B129" s="81"/>
      <c r="X129" s="84"/>
      <c r="Y129" s="86"/>
      <c r="Z129" s="86"/>
      <c r="AJ129" s="78"/>
      <c r="AK129" s="78"/>
      <c r="AL129" s="78"/>
      <c r="AM129" s="78"/>
      <c r="AN129" s="78"/>
      <c r="AO129" s="78"/>
      <c r="AP129" s="84"/>
      <c r="AQ129" s="84"/>
      <c r="AR129" s="78"/>
    </row>
    <row r="130" spans="2:44" x14ac:dyDescent="0.2">
      <c r="B130" s="81"/>
      <c r="X130" s="84"/>
      <c r="Y130" s="86"/>
      <c r="Z130" s="86"/>
      <c r="AJ130" s="78"/>
      <c r="AK130" s="78"/>
      <c r="AL130" s="78"/>
      <c r="AM130" s="78"/>
      <c r="AN130" s="78"/>
      <c r="AO130" s="78"/>
      <c r="AP130" s="84"/>
      <c r="AQ130" s="84"/>
      <c r="AR130" s="78"/>
    </row>
    <row r="131" spans="2:44" x14ac:dyDescent="0.2">
      <c r="B131" s="81"/>
      <c r="X131" s="84"/>
      <c r="Y131" s="86"/>
      <c r="Z131" s="86"/>
      <c r="AJ131" s="78"/>
      <c r="AK131" s="78"/>
      <c r="AL131" s="78"/>
      <c r="AM131" s="78"/>
      <c r="AN131" s="78"/>
      <c r="AO131" s="78"/>
      <c r="AP131" s="84"/>
      <c r="AQ131" s="84"/>
      <c r="AR131" s="78"/>
    </row>
    <row r="132" spans="2:44" x14ac:dyDescent="0.2">
      <c r="B132" s="81"/>
      <c r="X132" s="84"/>
      <c r="Y132" s="86"/>
      <c r="Z132" s="86"/>
      <c r="AJ132" s="78"/>
      <c r="AK132" s="78"/>
      <c r="AL132" s="78"/>
      <c r="AM132" s="78"/>
      <c r="AN132" s="78"/>
      <c r="AO132" s="78"/>
      <c r="AP132" s="84"/>
      <c r="AQ132" s="84"/>
      <c r="AR132" s="78"/>
    </row>
    <row r="133" spans="2:44" x14ac:dyDescent="0.2">
      <c r="B133" s="81"/>
      <c r="X133" s="84"/>
      <c r="Y133" s="86"/>
      <c r="Z133" s="86"/>
      <c r="AJ133" s="78"/>
      <c r="AK133" s="78"/>
      <c r="AL133" s="78"/>
      <c r="AM133" s="78"/>
      <c r="AN133" s="78"/>
      <c r="AO133" s="78"/>
      <c r="AP133" s="84"/>
      <c r="AQ133" s="84"/>
      <c r="AR133" s="78"/>
    </row>
    <row r="134" spans="2:44" x14ac:dyDescent="0.2">
      <c r="B134" s="81"/>
      <c r="X134" s="84"/>
      <c r="Y134" s="86"/>
      <c r="Z134" s="86"/>
      <c r="AJ134" s="78"/>
      <c r="AK134" s="78"/>
      <c r="AL134" s="78"/>
      <c r="AM134" s="78"/>
      <c r="AN134" s="78"/>
      <c r="AO134" s="78"/>
      <c r="AP134" s="84"/>
      <c r="AQ134" s="84"/>
      <c r="AR134" s="78"/>
    </row>
    <row r="135" spans="2:44" x14ac:dyDescent="0.2">
      <c r="B135" s="81"/>
      <c r="Y135" s="86"/>
      <c r="Z135" s="86"/>
      <c r="AJ135" s="78"/>
      <c r="AK135" s="78"/>
      <c r="AL135" s="78"/>
      <c r="AM135" s="78"/>
      <c r="AN135" s="78"/>
      <c r="AO135" s="78"/>
      <c r="AP135" s="84"/>
      <c r="AQ135" s="84"/>
      <c r="AR135" s="78"/>
    </row>
    <row r="136" spans="2:44" x14ac:dyDescent="0.2">
      <c r="B136" s="81"/>
      <c r="Y136" s="86"/>
      <c r="Z136" s="86"/>
      <c r="AJ136" s="78"/>
      <c r="AK136" s="78"/>
      <c r="AL136" s="78"/>
      <c r="AM136" s="78"/>
      <c r="AN136" s="78"/>
      <c r="AO136" s="78"/>
      <c r="AP136" s="84"/>
      <c r="AQ136" s="84"/>
      <c r="AR136" s="78"/>
    </row>
    <row r="137" spans="2:44" x14ac:dyDescent="0.2">
      <c r="B137" s="81"/>
      <c r="Y137" s="86"/>
      <c r="Z137" s="86"/>
      <c r="AJ137" s="78"/>
      <c r="AK137" s="78"/>
      <c r="AL137" s="78"/>
      <c r="AM137" s="78"/>
      <c r="AN137" s="78"/>
      <c r="AO137" s="78"/>
      <c r="AP137" s="84"/>
      <c r="AQ137" s="84"/>
      <c r="AR137" s="78"/>
    </row>
    <row r="138" spans="2:44" x14ac:dyDescent="0.2">
      <c r="B138" s="81"/>
      <c r="Y138" s="86"/>
      <c r="Z138" s="86"/>
      <c r="AJ138" s="78"/>
      <c r="AK138" s="78"/>
      <c r="AL138" s="78"/>
      <c r="AM138" s="78"/>
      <c r="AN138" s="78"/>
      <c r="AO138" s="78"/>
      <c r="AP138" s="84"/>
      <c r="AQ138" s="84"/>
      <c r="AR138" s="78"/>
    </row>
    <row r="139" spans="2:44" x14ac:dyDescent="0.2">
      <c r="B139" s="81"/>
      <c r="Y139" s="86"/>
      <c r="Z139" s="86"/>
      <c r="AJ139" s="78"/>
      <c r="AK139" s="78"/>
      <c r="AL139" s="78"/>
      <c r="AM139" s="78"/>
      <c r="AN139" s="78"/>
      <c r="AO139" s="78"/>
      <c r="AP139" s="84"/>
      <c r="AQ139" s="84"/>
      <c r="AR139" s="78"/>
    </row>
    <row r="140" spans="2:44" x14ac:dyDescent="0.2">
      <c r="B140" s="81"/>
      <c r="Y140" s="86"/>
      <c r="Z140" s="86"/>
      <c r="AJ140" s="78"/>
      <c r="AK140" s="78"/>
      <c r="AL140" s="78"/>
      <c r="AM140" s="78"/>
      <c r="AN140" s="78"/>
      <c r="AO140" s="78"/>
      <c r="AP140" s="84"/>
      <c r="AQ140" s="84"/>
      <c r="AR140" s="78"/>
    </row>
    <row r="141" spans="2:44" x14ac:dyDescent="0.2">
      <c r="B141" s="81"/>
      <c r="Y141" s="86"/>
      <c r="Z141" s="86"/>
      <c r="AJ141" s="78"/>
      <c r="AK141" s="78"/>
      <c r="AL141" s="78"/>
      <c r="AM141" s="78"/>
      <c r="AN141" s="78"/>
      <c r="AO141" s="78"/>
      <c r="AP141" s="84"/>
      <c r="AQ141" s="84"/>
      <c r="AR141" s="78"/>
    </row>
    <row r="142" spans="2:44" x14ac:dyDescent="0.2">
      <c r="B142" s="81"/>
      <c r="Y142" s="86"/>
      <c r="Z142" s="86"/>
      <c r="AJ142" s="78"/>
      <c r="AK142" s="78"/>
      <c r="AL142" s="78"/>
      <c r="AM142" s="78"/>
      <c r="AN142" s="78"/>
      <c r="AO142" s="78"/>
      <c r="AP142" s="84"/>
      <c r="AQ142" s="84"/>
      <c r="AR142" s="78"/>
    </row>
    <row r="143" spans="2:44" x14ac:dyDescent="0.2">
      <c r="B143" s="81"/>
      <c r="Y143" s="86"/>
      <c r="Z143" s="86"/>
      <c r="AJ143" s="78"/>
      <c r="AK143" s="78"/>
      <c r="AL143" s="78"/>
      <c r="AM143" s="78"/>
      <c r="AN143" s="78"/>
      <c r="AO143" s="78"/>
      <c r="AP143" s="84"/>
      <c r="AQ143" s="84"/>
      <c r="AR143" s="78"/>
    </row>
    <row r="144" spans="2:44" x14ac:dyDescent="0.2">
      <c r="B144" s="81"/>
      <c r="Y144" s="86"/>
      <c r="Z144" s="86"/>
      <c r="AJ144" s="78"/>
      <c r="AK144" s="78"/>
      <c r="AL144" s="78"/>
      <c r="AM144" s="78"/>
      <c r="AN144" s="78"/>
      <c r="AO144" s="78"/>
      <c r="AP144" s="84"/>
      <c r="AQ144" s="84"/>
      <c r="AR144" s="78"/>
    </row>
    <row r="145" spans="2:44" x14ac:dyDescent="0.2">
      <c r="B145" s="81"/>
      <c r="Y145" s="86"/>
      <c r="Z145" s="86"/>
      <c r="AJ145" s="78"/>
      <c r="AK145" s="78"/>
      <c r="AL145" s="78"/>
      <c r="AM145" s="78"/>
      <c r="AN145" s="78"/>
      <c r="AO145" s="78"/>
      <c r="AP145" s="84"/>
      <c r="AQ145" s="84"/>
      <c r="AR145" s="78"/>
    </row>
    <row r="146" spans="2:44" x14ac:dyDescent="0.2">
      <c r="B146" s="81"/>
      <c r="Y146" s="86"/>
      <c r="Z146" s="86"/>
      <c r="AJ146" s="78"/>
      <c r="AK146" s="78"/>
      <c r="AL146" s="78"/>
      <c r="AM146" s="78"/>
      <c r="AN146" s="78"/>
      <c r="AO146" s="78"/>
      <c r="AP146" s="84"/>
      <c r="AQ146" s="84"/>
      <c r="AR146" s="78"/>
    </row>
    <row r="147" spans="2:44" x14ac:dyDescent="0.2">
      <c r="B147" s="81"/>
      <c r="Y147" s="86"/>
      <c r="Z147" s="86"/>
      <c r="AJ147" s="78"/>
      <c r="AK147" s="78"/>
      <c r="AL147" s="78"/>
      <c r="AM147" s="78"/>
      <c r="AN147" s="78"/>
      <c r="AO147" s="78"/>
      <c r="AP147" s="84"/>
      <c r="AQ147" s="84"/>
      <c r="AR147" s="78"/>
    </row>
    <row r="148" spans="2:44" x14ac:dyDescent="0.2">
      <c r="B148" s="81"/>
      <c r="Y148" s="86"/>
      <c r="Z148" s="86"/>
      <c r="AJ148" s="78"/>
      <c r="AK148" s="78"/>
      <c r="AL148" s="78"/>
      <c r="AM148" s="78"/>
      <c r="AN148" s="78"/>
      <c r="AO148" s="78"/>
      <c r="AP148" s="84"/>
      <c r="AQ148" s="84"/>
      <c r="AR148" s="78"/>
    </row>
    <row r="149" spans="2:44" x14ac:dyDescent="0.2">
      <c r="B149" s="81"/>
      <c r="Y149" s="86"/>
      <c r="Z149" s="86"/>
      <c r="AJ149" s="78"/>
      <c r="AK149" s="78"/>
      <c r="AL149" s="78"/>
      <c r="AM149" s="78"/>
      <c r="AN149" s="78"/>
      <c r="AO149" s="78"/>
      <c r="AP149" s="84"/>
      <c r="AQ149" s="84"/>
      <c r="AR149" s="78"/>
    </row>
    <row r="150" spans="2:44" x14ac:dyDescent="0.2">
      <c r="B150" s="81"/>
      <c r="Y150" s="86"/>
      <c r="Z150" s="86"/>
      <c r="AJ150" s="78"/>
      <c r="AK150" s="78"/>
      <c r="AL150" s="78"/>
      <c r="AM150" s="78"/>
      <c r="AN150" s="78"/>
      <c r="AO150" s="78"/>
      <c r="AP150" s="84"/>
      <c r="AQ150" s="84"/>
      <c r="AR150" s="78"/>
    </row>
    <row r="151" spans="2:44" x14ac:dyDescent="0.2">
      <c r="B151" s="81"/>
      <c r="Y151" s="86"/>
      <c r="Z151" s="86"/>
      <c r="AJ151" s="78"/>
      <c r="AK151" s="78"/>
      <c r="AL151" s="78"/>
      <c r="AM151" s="78"/>
      <c r="AN151" s="78"/>
      <c r="AO151" s="78"/>
      <c r="AP151" s="84"/>
      <c r="AQ151" s="84"/>
      <c r="AR151" s="78"/>
    </row>
    <row r="152" spans="2:44" x14ac:dyDescent="0.2">
      <c r="B152" s="81"/>
      <c r="Y152" s="86"/>
      <c r="Z152" s="86"/>
      <c r="AJ152" s="78"/>
      <c r="AK152" s="78"/>
      <c r="AL152" s="78"/>
      <c r="AM152" s="78"/>
      <c r="AN152" s="78"/>
      <c r="AO152" s="78"/>
      <c r="AP152" s="84"/>
      <c r="AQ152" s="84"/>
      <c r="AR152" s="78"/>
    </row>
    <row r="153" spans="2:44" x14ac:dyDescent="0.2">
      <c r="B153" s="81"/>
      <c r="Y153" s="86"/>
      <c r="Z153" s="86"/>
      <c r="AJ153" s="78"/>
      <c r="AK153" s="78"/>
      <c r="AL153" s="78"/>
      <c r="AM153" s="78"/>
      <c r="AN153" s="78"/>
      <c r="AO153" s="78"/>
      <c r="AP153" s="84"/>
      <c r="AQ153" s="84"/>
      <c r="AR153" s="78"/>
    </row>
    <row r="154" spans="2:44" x14ac:dyDescent="0.2">
      <c r="B154" s="81"/>
      <c r="Y154" s="86"/>
      <c r="Z154" s="86"/>
      <c r="AJ154" s="78"/>
      <c r="AK154" s="78"/>
      <c r="AL154" s="78"/>
      <c r="AM154" s="78"/>
      <c r="AN154" s="78"/>
      <c r="AO154" s="78"/>
      <c r="AP154" s="84"/>
      <c r="AQ154" s="84"/>
      <c r="AR154" s="78"/>
    </row>
    <row r="155" spans="2:44" x14ac:dyDescent="0.2">
      <c r="B155" s="81"/>
      <c r="Y155" s="86"/>
      <c r="Z155" s="86"/>
      <c r="AJ155" s="78"/>
      <c r="AK155" s="78"/>
      <c r="AL155" s="78"/>
      <c r="AM155" s="78"/>
      <c r="AN155" s="78"/>
      <c r="AO155" s="78"/>
      <c r="AP155" s="84"/>
      <c r="AQ155" s="84"/>
      <c r="AR155" s="78"/>
    </row>
    <row r="156" spans="2:44" x14ac:dyDescent="0.2">
      <c r="B156" s="81"/>
      <c r="Y156" s="86"/>
      <c r="Z156" s="86"/>
      <c r="AJ156" s="78"/>
      <c r="AK156" s="78"/>
      <c r="AL156" s="78"/>
      <c r="AM156" s="78"/>
      <c r="AN156" s="78"/>
      <c r="AO156" s="78"/>
      <c r="AP156" s="84"/>
      <c r="AQ156" s="84"/>
      <c r="AR156" s="78"/>
    </row>
    <row r="157" spans="2:44" x14ac:dyDescent="0.2">
      <c r="B157" s="81"/>
      <c r="Y157" s="86"/>
      <c r="Z157" s="86"/>
      <c r="AJ157" s="78"/>
      <c r="AK157" s="78"/>
      <c r="AL157" s="78"/>
      <c r="AM157" s="78"/>
      <c r="AN157" s="78"/>
      <c r="AO157" s="78"/>
      <c r="AP157" s="84"/>
      <c r="AQ157" s="84"/>
      <c r="AR157" s="78"/>
    </row>
    <row r="158" spans="2:44" x14ac:dyDescent="0.2">
      <c r="B158" s="81"/>
      <c r="Y158" s="86"/>
      <c r="Z158" s="86"/>
      <c r="AJ158" s="78"/>
      <c r="AK158" s="78"/>
      <c r="AL158" s="78"/>
      <c r="AM158" s="78"/>
      <c r="AN158" s="78"/>
      <c r="AO158" s="78"/>
      <c r="AP158" s="84"/>
      <c r="AQ158" s="84"/>
      <c r="AR158" s="78"/>
    </row>
    <row r="159" spans="2:44" x14ac:dyDescent="0.2">
      <c r="B159" s="81"/>
      <c r="Y159" s="86"/>
      <c r="Z159" s="86"/>
      <c r="AJ159" s="78"/>
      <c r="AK159" s="78"/>
      <c r="AL159" s="78"/>
      <c r="AM159" s="78"/>
      <c r="AN159" s="78"/>
      <c r="AO159" s="78"/>
      <c r="AP159" s="84"/>
      <c r="AQ159" s="84"/>
      <c r="AR159" s="78"/>
    </row>
    <row r="160" spans="2:44" x14ac:dyDescent="0.2">
      <c r="B160" s="81"/>
      <c r="Y160" s="86"/>
      <c r="Z160" s="86"/>
      <c r="AJ160" s="78"/>
      <c r="AK160" s="78"/>
      <c r="AL160" s="78"/>
      <c r="AM160" s="78"/>
      <c r="AN160" s="78"/>
      <c r="AO160" s="78"/>
      <c r="AP160" s="84"/>
      <c r="AQ160" s="84"/>
      <c r="AR160" s="78"/>
    </row>
    <row r="161" spans="2:44" x14ac:dyDescent="0.2">
      <c r="B161" s="81"/>
      <c r="Y161" s="86"/>
      <c r="Z161" s="86"/>
      <c r="AJ161" s="78"/>
      <c r="AK161" s="78"/>
      <c r="AL161" s="78"/>
      <c r="AM161" s="78"/>
      <c r="AN161" s="78"/>
      <c r="AO161" s="78"/>
      <c r="AP161" s="84"/>
      <c r="AQ161" s="84"/>
      <c r="AR161" s="78"/>
    </row>
    <row r="162" spans="2:44" x14ac:dyDescent="0.2">
      <c r="B162" s="81"/>
      <c r="Y162" s="86"/>
      <c r="Z162" s="86"/>
      <c r="AJ162" s="78"/>
      <c r="AK162" s="78"/>
      <c r="AL162" s="78"/>
      <c r="AM162" s="78"/>
      <c r="AN162" s="78"/>
      <c r="AO162" s="78"/>
      <c r="AP162" s="84"/>
      <c r="AQ162" s="84"/>
      <c r="AR162" s="78"/>
    </row>
    <row r="163" spans="2:44" x14ac:dyDescent="0.2">
      <c r="B163" s="81"/>
      <c r="Y163" s="86"/>
      <c r="Z163" s="86"/>
      <c r="AJ163" s="78"/>
      <c r="AK163" s="78"/>
      <c r="AL163" s="78"/>
      <c r="AM163" s="78"/>
      <c r="AN163" s="78"/>
      <c r="AO163" s="78"/>
      <c r="AP163" s="84"/>
      <c r="AQ163" s="84"/>
      <c r="AR163" s="78"/>
    </row>
    <row r="164" spans="2:44" x14ac:dyDescent="0.2">
      <c r="B164" s="81"/>
      <c r="Y164" s="86"/>
      <c r="Z164" s="86"/>
      <c r="AJ164" s="78"/>
      <c r="AK164" s="78"/>
      <c r="AL164" s="78"/>
      <c r="AM164" s="78"/>
      <c r="AN164" s="78"/>
      <c r="AO164" s="78"/>
      <c r="AP164" s="84"/>
      <c r="AQ164" s="84"/>
      <c r="AR164" s="78"/>
    </row>
    <row r="165" spans="2:44" x14ac:dyDescent="0.2">
      <c r="B165" s="81"/>
      <c r="Y165" s="86"/>
      <c r="Z165" s="86"/>
      <c r="AJ165" s="78"/>
      <c r="AK165" s="78"/>
      <c r="AL165" s="78"/>
      <c r="AM165" s="78"/>
      <c r="AN165" s="78"/>
      <c r="AO165" s="78"/>
      <c r="AP165" s="84"/>
      <c r="AQ165" s="84"/>
      <c r="AR165" s="78"/>
    </row>
    <row r="166" spans="2:44" x14ac:dyDescent="0.2">
      <c r="B166" s="81"/>
      <c r="Y166" s="86"/>
      <c r="Z166" s="86"/>
      <c r="AJ166" s="78"/>
      <c r="AK166" s="78"/>
      <c r="AL166" s="78"/>
      <c r="AM166" s="78"/>
      <c r="AN166" s="78"/>
      <c r="AO166" s="78"/>
      <c r="AP166" s="84"/>
      <c r="AQ166" s="84"/>
      <c r="AR166" s="78"/>
    </row>
    <row r="167" spans="2:44" x14ac:dyDescent="0.2">
      <c r="B167" s="81"/>
      <c r="Y167" s="86"/>
      <c r="Z167" s="86"/>
      <c r="AJ167" s="78"/>
      <c r="AK167" s="78"/>
      <c r="AL167" s="78"/>
      <c r="AM167" s="78"/>
      <c r="AN167" s="78"/>
      <c r="AO167" s="78"/>
      <c r="AP167" s="84"/>
      <c r="AQ167" s="84"/>
      <c r="AR167" s="78"/>
    </row>
    <row r="168" spans="2:44" x14ac:dyDescent="0.2">
      <c r="B168" s="81"/>
      <c r="Y168" s="86"/>
      <c r="Z168" s="86"/>
      <c r="AJ168" s="78"/>
      <c r="AK168" s="78"/>
      <c r="AL168" s="78"/>
      <c r="AM168" s="78"/>
      <c r="AN168" s="78"/>
      <c r="AO168" s="78"/>
      <c r="AP168" s="84"/>
      <c r="AQ168" s="84"/>
      <c r="AR168" s="78"/>
    </row>
    <row r="169" spans="2:44" x14ac:dyDescent="0.2">
      <c r="B169" s="81"/>
      <c r="Y169" s="86"/>
      <c r="Z169" s="86"/>
      <c r="AJ169" s="78"/>
      <c r="AK169" s="78"/>
      <c r="AL169" s="78"/>
      <c r="AM169" s="78"/>
      <c r="AN169" s="78"/>
      <c r="AO169" s="78"/>
      <c r="AP169" s="84"/>
      <c r="AQ169" s="84"/>
      <c r="AR169" s="78"/>
    </row>
    <row r="170" spans="2:44" x14ac:dyDescent="0.2">
      <c r="B170" s="81"/>
      <c r="Y170" s="86"/>
      <c r="Z170" s="86"/>
      <c r="AJ170" s="78"/>
      <c r="AK170" s="78"/>
      <c r="AL170" s="78"/>
      <c r="AM170" s="78"/>
      <c r="AN170" s="78"/>
      <c r="AO170" s="78"/>
      <c r="AP170" s="84"/>
      <c r="AQ170" s="84"/>
      <c r="AR170" s="78"/>
    </row>
    <row r="171" spans="2:44" x14ac:dyDescent="0.2">
      <c r="B171" s="81"/>
      <c r="Y171" s="86"/>
      <c r="Z171" s="86"/>
      <c r="AJ171" s="78"/>
      <c r="AK171" s="78"/>
      <c r="AL171" s="78"/>
      <c r="AM171" s="78"/>
      <c r="AN171" s="78"/>
      <c r="AO171" s="78"/>
      <c r="AP171" s="84"/>
      <c r="AQ171" s="84"/>
      <c r="AR171" s="78"/>
    </row>
    <row r="172" spans="2:44" x14ac:dyDescent="0.2">
      <c r="B172" s="81"/>
      <c r="Y172" s="86"/>
      <c r="Z172" s="86"/>
      <c r="AJ172" s="78"/>
      <c r="AK172" s="78"/>
      <c r="AL172" s="78"/>
      <c r="AM172" s="78"/>
      <c r="AN172" s="78"/>
      <c r="AO172" s="78"/>
      <c r="AP172" s="84"/>
      <c r="AQ172" s="84"/>
      <c r="AR172" s="78"/>
    </row>
    <row r="173" spans="2:44" x14ac:dyDescent="0.2">
      <c r="B173" s="81"/>
      <c r="Y173" s="86"/>
      <c r="Z173" s="86"/>
      <c r="AJ173" s="78"/>
      <c r="AK173" s="78"/>
      <c r="AL173" s="78"/>
      <c r="AM173" s="78"/>
      <c r="AN173" s="78"/>
      <c r="AO173" s="78"/>
      <c r="AP173" s="84"/>
      <c r="AQ173" s="84"/>
      <c r="AR173" s="78"/>
    </row>
    <row r="174" spans="2:44" x14ac:dyDescent="0.2">
      <c r="B174" s="81"/>
      <c r="Y174" s="86"/>
      <c r="Z174" s="86"/>
      <c r="AJ174" s="78"/>
      <c r="AK174" s="78"/>
      <c r="AL174" s="78"/>
      <c r="AM174" s="78"/>
      <c r="AN174" s="78"/>
      <c r="AO174" s="78"/>
      <c r="AP174" s="84"/>
      <c r="AQ174" s="84"/>
      <c r="AR174" s="78"/>
    </row>
    <row r="175" spans="2:44" x14ac:dyDescent="0.2">
      <c r="B175" s="81"/>
      <c r="Y175" s="86"/>
      <c r="Z175" s="86"/>
      <c r="AJ175" s="78"/>
      <c r="AK175" s="78"/>
      <c r="AL175" s="78"/>
      <c r="AM175" s="78"/>
      <c r="AN175" s="78"/>
      <c r="AO175" s="78"/>
      <c r="AP175" s="84"/>
      <c r="AQ175" s="84"/>
      <c r="AR175" s="78"/>
    </row>
    <row r="176" spans="2:44" x14ac:dyDescent="0.2">
      <c r="B176" s="81"/>
      <c r="Y176" s="86"/>
      <c r="Z176" s="86"/>
      <c r="AJ176" s="78"/>
      <c r="AK176" s="78"/>
      <c r="AL176" s="78"/>
      <c r="AM176" s="78"/>
      <c r="AN176" s="78"/>
      <c r="AO176" s="78"/>
      <c r="AP176" s="84"/>
      <c r="AQ176" s="84"/>
      <c r="AR176" s="78"/>
    </row>
    <row r="177" spans="2:44" x14ac:dyDescent="0.2">
      <c r="B177" s="81"/>
      <c r="Y177" s="86"/>
      <c r="Z177" s="86"/>
      <c r="AJ177" s="78"/>
      <c r="AK177" s="78"/>
      <c r="AL177" s="78"/>
      <c r="AM177" s="78"/>
      <c r="AN177" s="78"/>
      <c r="AO177" s="78"/>
      <c r="AP177" s="84"/>
      <c r="AQ177" s="84"/>
      <c r="AR177" s="78"/>
    </row>
    <row r="178" spans="2:44" x14ac:dyDescent="0.2">
      <c r="B178" s="81"/>
      <c r="Y178" s="86"/>
      <c r="Z178" s="86"/>
      <c r="AJ178" s="78"/>
      <c r="AK178" s="78"/>
      <c r="AL178" s="78"/>
      <c r="AM178" s="78"/>
      <c r="AN178" s="78"/>
      <c r="AO178" s="78"/>
      <c r="AP178" s="84"/>
      <c r="AQ178" s="84"/>
      <c r="AR178" s="78"/>
    </row>
    <row r="179" spans="2:44" x14ac:dyDescent="0.2">
      <c r="B179" s="81"/>
      <c r="Y179" s="86"/>
      <c r="Z179" s="86"/>
      <c r="AJ179" s="78"/>
      <c r="AK179" s="78"/>
      <c r="AL179" s="78"/>
      <c r="AM179" s="78"/>
      <c r="AN179" s="78"/>
      <c r="AO179" s="78"/>
      <c r="AP179" s="84"/>
      <c r="AQ179" s="84"/>
      <c r="AR179" s="78"/>
    </row>
    <row r="180" spans="2:44" x14ac:dyDescent="0.2">
      <c r="B180" s="81"/>
      <c r="Y180" s="86"/>
      <c r="Z180" s="86"/>
      <c r="AJ180" s="78"/>
      <c r="AK180" s="78"/>
      <c r="AL180" s="78"/>
      <c r="AM180" s="78"/>
      <c r="AN180" s="78"/>
      <c r="AO180" s="78"/>
      <c r="AP180" s="84"/>
      <c r="AQ180" s="84"/>
      <c r="AR180" s="78"/>
    </row>
    <row r="181" spans="2:44" x14ac:dyDescent="0.2">
      <c r="B181" s="81"/>
      <c r="Y181" s="86"/>
      <c r="Z181" s="86"/>
      <c r="AJ181" s="78"/>
      <c r="AK181" s="78"/>
      <c r="AL181" s="78"/>
      <c r="AM181" s="78"/>
      <c r="AN181" s="78"/>
      <c r="AO181" s="78"/>
      <c r="AP181" s="84"/>
      <c r="AQ181" s="84"/>
      <c r="AR181" s="78"/>
    </row>
    <row r="182" spans="2:44" x14ac:dyDescent="0.2">
      <c r="B182" s="81"/>
      <c r="Y182" s="86"/>
      <c r="Z182" s="86"/>
      <c r="AJ182" s="78"/>
      <c r="AK182" s="78"/>
      <c r="AL182" s="78"/>
      <c r="AM182" s="78"/>
      <c r="AN182" s="78"/>
      <c r="AO182" s="78"/>
      <c r="AP182" s="84"/>
      <c r="AQ182" s="84"/>
      <c r="AR182" s="78"/>
    </row>
    <row r="183" spans="2:44" x14ac:dyDescent="0.2">
      <c r="B183" s="81"/>
      <c r="Y183" s="86"/>
      <c r="Z183" s="86"/>
      <c r="AJ183" s="78"/>
      <c r="AK183" s="78"/>
      <c r="AL183" s="78"/>
      <c r="AM183" s="78"/>
      <c r="AN183" s="78"/>
      <c r="AO183" s="78"/>
      <c r="AP183" s="84"/>
      <c r="AQ183" s="84"/>
      <c r="AR183" s="78"/>
    </row>
    <row r="184" spans="2:44" x14ac:dyDescent="0.2">
      <c r="B184" s="81"/>
      <c r="Y184" s="86"/>
      <c r="Z184" s="86"/>
      <c r="AJ184" s="78"/>
      <c r="AK184" s="78"/>
      <c r="AL184" s="78"/>
      <c r="AM184" s="78"/>
      <c r="AN184" s="78"/>
      <c r="AO184" s="78"/>
      <c r="AP184" s="84"/>
      <c r="AQ184" s="84"/>
      <c r="AR184" s="78"/>
    </row>
    <row r="185" spans="2:44" x14ac:dyDescent="0.2">
      <c r="B185" s="81"/>
      <c r="Y185" s="86"/>
      <c r="Z185" s="86"/>
      <c r="AJ185" s="78"/>
      <c r="AK185" s="78"/>
      <c r="AL185" s="78"/>
      <c r="AM185" s="78"/>
      <c r="AN185" s="78"/>
      <c r="AO185" s="78"/>
      <c r="AP185" s="84"/>
      <c r="AQ185" s="84"/>
      <c r="AR185" s="78"/>
    </row>
    <row r="186" spans="2:44" x14ac:dyDescent="0.2">
      <c r="B186" s="81"/>
      <c r="Y186" s="86"/>
      <c r="Z186" s="86"/>
      <c r="AJ186" s="78"/>
      <c r="AK186" s="78"/>
      <c r="AL186" s="78"/>
      <c r="AM186" s="78"/>
      <c r="AN186" s="78"/>
      <c r="AO186" s="78"/>
      <c r="AP186" s="84"/>
      <c r="AQ186" s="84"/>
      <c r="AR186" s="78"/>
    </row>
    <row r="187" spans="2:44" x14ac:dyDescent="0.2">
      <c r="B187" s="81"/>
      <c r="Y187" s="86"/>
      <c r="Z187" s="86"/>
      <c r="AJ187" s="78"/>
      <c r="AK187" s="78"/>
      <c r="AL187" s="78"/>
      <c r="AM187" s="78"/>
      <c r="AN187" s="78"/>
      <c r="AO187" s="78"/>
      <c r="AP187" s="84"/>
      <c r="AQ187" s="84"/>
      <c r="AR187" s="78"/>
    </row>
    <row r="188" spans="2:44" x14ac:dyDescent="0.2">
      <c r="B188" s="81"/>
      <c r="Y188" s="86"/>
      <c r="Z188" s="86"/>
      <c r="AJ188" s="78"/>
      <c r="AK188" s="78"/>
      <c r="AL188" s="78"/>
      <c r="AM188" s="78"/>
      <c r="AN188" s="78"/>
      <c r="AO188" s="78"/>
      <c r="AP188" s="84"/>
      <c r="AQ188" s="84"/>
      <c r="AR188" s="78"/>
    </row>
    <row r="189" spans="2:44" x14ac:dyDescent="0.2">
      <c r="B189" s="81"/>
      <c r="Y189" s="86"/>
      <c r="Z189" s="86"/>
      <c r="AJ189" s="78"/>
      <c r="AK189" s="78"/>
      <c r="AL189" s="78"/>
      <c r="AM189" s="78"/>
      <c r="AN189" s="78"/>
      <c r="AO189" s="78"/>
      <c r="AP189" s="84"/>
      <c r="AQ189" s="84"/>
      <c r="AR189" s="78"/>
    </row>
    <row r="190" spans="2:44" x14ac:dyDescent="0.2">
      <c r="B190" s="81"/>
      <c r="Y190" s="86"/>
      <c r="Z190" s="86"/>
      <c r="AJ190" s="78"/>
      <c r="AK190" s="78"/>
      <c r="AL190" s="78"/>
      <c r="AM190" s="78"/>
      <c r="AN190" s="78"/>
      <c r="AO190" s="78"/>
      <c r="AP190" s="84"/>
      <c r="AQ190" s="84"/>
      <c r="AR190" s="78"/>
    </row>
    <row r="191" spans="2:44" x14ac:dyDescent="0.2">
      <c r="B191" s="81"/>
      <c r="Y191" s="86"/>
      <c r="Z191" s="86"/>
      <c r="AJ191" s="78"/>
      <c r="AK191" s="78"/>
      <c r="AL191" s="78"/>
      <c r="AM191" s="78"/>
      <c r="AN191" s="78"/>
      <c r="AO191" s="78"/>
      <c r="AP191" s="84"/>
      <c r="AQ191" s="84"/>
      <c r="AR191" s="78"/>
    </row>
    <row r="192" spans="2:44" x14ac:dyDescent="0.2">
      <c r="B192" s="81"/>
      <c r="Y192" s="86"/>
      <c r="Z192" s="86"/>
      <c r="AJ192" s="78"/>
      <c r="AK192" s="78"/>
      <c r="AL192" s="78"/>
      <c r="AM192" s="78"/>
      <c r="AN192" s="78"/>
      <c r="AO192" s="78"/>
      <c r="AP192" s="84"/>
      <c r="AQ192" s="84"/>
      <c r="AR192" s="78"/>
    </row>
    <row r="193" spans="2:44" x14ac:dyDescent="0.2">
      <c r="B193" s="81"/>
      <c r="Y193" s="86"/>
      <c r="Z193" s="86"/>
      <c r="AJ193" s="78"/>
      <c r="AK193" s="78"/>
      <c r="AL193" s="78"/>
      <c r="AM193" s="78"/>
      <c r="AN193" s="78"/>
      <c r="AO193" s="78"/>
      <c r="AP193" s="84"/>
      <c r="AQ193" s="84"/>
      <c r="AR193" s="78"/>
    </row>
    <row r="194" spans="2:44" x14ac:dyDescent="0.2">
      <c r="B194" s="81"/>
      <c r="Y194" s="86"/>
      <c r="Z194" s="86"/>
      <c r="AJ194" s="78"/>
      <c r="AK194" s="78"/>
      <c r="AL194" s="78"/>
      <c r="AM194" s="78"/>
      <c r="AN194" s="78"/>
      <c r="AO194" s="78"/>
      <c r="AP194" s="84"/>
      <c r="AQ194" s="84"/>
      <c r="AR194" s="78"/>
    </row>
    <row r="195" spans="2:44" x14ac:dyDescent="0.2">
      <c r="B195" s="81"/>
      <c r="Y195" s="86"/>
      <c r="Z195" s="86"/>
      <c r="AJ195" s="78"/>
      <c r="AK195" s="78"/>
      <c r="AL195" s="78"/>
      <c r="AM195" s="78"/>
      <c r="AN195" s="78"/>
      <c r="AO195" s="78"/>
      <c r="AP195" s="84"/>
      <c r="AQ195" s="84"/>
      <c r="AR195" s="78"/>
    </row>
    <row r="196" spans="2:44" x14ac:dyDescent="0.2">
      <c r="B196" s="81"/>
      <c r="Y196" s="86"/>
      <c r="Z196" s="86"/>
      <c r="AJ196" s="78"/>
      <c r="AK196" s="78"/>
      <c r="AL196" s="78"/>
      <c r="AM196" s="78"/>
      <c r="AN196" s="78"/>
      <c r="AO196" s="78"/>
      <c r="AP196" s="84"/>
      <c r="AQ196" s="84"/>
      <c r="AR196" s="78"/>
    </row>
    <row r="197" spans="2:44" x14ac:dyDescent="0.2">
      <c r="B197" s="81"/>
      <c r="Y197" s="86"/>
      <c r="Z197" s="86"/>
      <c r="AJ197" s="78"/>
      <c r="AK197" s="78"/>
      <c r="AL197" s="78"/>
      <c r="AM197" s="78"/>
      <c r="AN197" s="78"/>
      <c r="AO197" s="78"/>
      <c r="AP197" s="84"/>
      <c r="AQ197" s="84"/>
      <c r="AR197" s="78"/>
    </row>
    <row r="198" spans="2:44" x14ac:dyDescent="0.2">
      <c r="B198" s="81"/>
      <c r="Y198" s="86"/>
      <c r="Z198" s="86"/>
      <c r="AJ198" s="78"/>
      <c r="AK198" s="78"/>
      <c r="AL198" s="78"/>
      <c r="AM198" s="78"/>
      <c r="AN198" s="78"/>
      <c r="AO198" s="78"/>
      <c r="AP198" s="84"/>
      <c r="AQ198" s="84"/>
      <c r="AR198" s="78"/>
    </row>
    <row r="199" spans="2:44" x14ac:dyDescent="0.2">
      <c r="B199" s="81"/>
      <c r="Y199" s="86"/>
      <c r="Z199" s="86"/>
      <c r="AJ199" s="78"/>
      <c r="AK199" s="78"/>
      <c r="AL199" s="78"/>
      <c r="AM199" s="78"/>
      <c r="AN199" s="78"/>
      <c r="AO199" s="78"/>
      <c r="AP199" s="84"/>
      <c r="AQ199" s="84"/>
      <c r="AR199" s="78"/>
    </row>
    <row r="200" spans="2:44" x14ac:dyDescent="0.2">
      <c r="B200" s="81"/>
      <c r="Y200" s="86"/>
      <c r="Z200" s="86"/>
      <c r="AJ200" s="78"/>
      <c r="AK200" s="78"/>
      <c r="AL200" s="78"/>
      <c r="AM200" s="78"/>
      <c r="AN200" s="78"/>
      <c r="AO200" s="78"/>
      <c r="AP200" s="84"/>
      <c r="AQ200" s="84"/>
      <c r="AR200" s="78"/>
    </row>
    <row r="201" spans="2:44" x14ac:dyDescent="0.2">
      <c r="B201" s="81"/>
      <c r="Y201" s="86"/>
      <c r="Z201" s="86"/>
      <c r="AJ201" s="78"/>
      <c r="AK201" s="78"/>
      <c r="AL201" s="78"/>
      <c r="AM201" s="78"/>
      <c r="AN201" s="78"/>
      <c r="AO201" s="78"/>
      <c r="AP201" s="84"/>
      <c r="AQ201" s="84"/>
      <c r="AR201" s="78"/>
    </row>
    <row r="202" spans="2:44" x14ac:dyDescent="0.2">
      <c r="B202" s="81"/>
      <c r="Y202" s="86"/>
      <c r="Z202" s="86"/>
      <c r="AJ202" s="78"/>
      <c r="AK202" s="78"/>
      <c r="AL202" s="78"/>
      <c r="AM202" s="78"/>
      <c r="AN202" s="78"/>
      <c r="AO202" s="78"/>
      <c r="AP202" s="84"/>
      <c r="AQ202" s="84"/>
      <c r="AR202" s="78"/>
    </row>
    <row r="203" spans="2:44" x14ac:dyDescent="0.2">
      <c r="B203" s="81"/>
      <c r="Y203" s="86"/>
      <c r="Z203" s="86"/>
      <c r="AJ203" s="78"/>
      <c r="AK203" s="78"/>
      <c r="AL203" s="78"/>
      <c r="AM203" s="78"/>
      <c r="AN203" s="78"/>
      <c r="AO203" s="78"/>
      <c r="AP203" s="84"/>
      <c r="AQ203" s="84"/>
      <c r="AR203" s="78"/>
    </row>
    <row r="204" spans="2:44" x14ac:dyDescent="0.2">
      <c r="B204" s="81"/>
      <c r="Y204" s="86"/>
      <c r="Z204" s="86"/>
      <c r="AJ204" s="78"/>
      <c r="AK204" s="78"/>
      <c r="AL204" s="78"/>
      <c r="AM204" s="78"/>
      <c r="AN204" s="78"/>
      <c r="AO204" s="78"/>
      <c r="AP204" s="84"/>
      <c r="AQ204" s="84"/>
      <c r="AR204" s="78"/>
    </row>
    <row r="205" spans="2:44" x14ac:dyDescent="0.2">
      <c r="B205" s="81"/>
      <c r="Y205" s="86"/>
      <c r="Z205" s="86"/>
      <c r="AJ205" s="78"/>
      <c r="AK205" s="78"/>
      <c r="AL205" s="78"/>
      <c r="AM205" s="78"/>
      <c r="AN205" s="78"/>
      <c r="AO205" s="78"/>
      <c r="AP205" s="84"/>
      <c r="AQ205" s="84"/>
      <c r="AR205" s="78"/>
    </row>
    <row r="206" spans="2:44" x14ac:dyDescent="0.2">
      <c r="B206" s="81"/>
      <c r="Y206" s="86"/>
      <c r="Z206" s="86"/>
      <c r="AJ206" s="78"/>
      <c r="AK206" s="78"/>
      <c r="AL206" s="78"/>
      <c r="AM206" s="78"/>
      <c r="AN206" s="78"/>
      <c r="AO206" s="78"/>
      <c r="AP206" s="84"/>
      <c r="AQ206" s="84"/>
      <c r="AR206" s="78"/>
    </row>
    <row r="207" spans="2:44" x14ac:dyDescent="0.2">
      <c r="B207" s="81"/>
      <c r="Y207" s="86"/>
      <c r="Z207" s="86"/>
      <c r="AJ207" s="78"/>
      <c r="AK207" s="78"/>
      <c r="AL207" s="78"/>
      <c r="AM207" s="78"/>
      <c r="AN207" s="78"/>
      <c r="AO207" s="78"/>
      <c r="AP207" s="84"/>
      <c r="AQ207" s="84"/>
      <c r="AR207" s="78"/>
    </row>
    <row r="208" spans="2:44" x14ac:dyDescent="0.2">
      <c r="B208" s="81"/>
      <c r="Y208" s="86"/>
      <c r="Z208" s="86"/>
      <c r="AJ208" s="78"/>
      <c r="AK208" s="78"/>
      <c r="AL208" s="78"/>
      <c r="AM208" s="78"/>
      <c r="AN208" s="78"/>
      <c r="AO208" s="78"/>
      <c r="AP208" s="84"/>
      <c r="AQ208" s="84"/>
      <c r="AR208" s="78"/>
    </row>
    <row r="209" spans="2:44" x14ac:dyDescent="0.2">
      <c r="B209" s="81"/>
      <c r="Y209" s="86"/>
      <c r="Z209" s="86"/>
      <c r="AJ209" s="78"/>
      <c r="AK209" s="78"/>
      <c r="AL209" s="78"/>
      <c r="AM209" s="78"/>
      <c r="AN209" s="78"/>
      <c r="AO209" s="78"/>
      <c r="AP209" s="84"/>
      <c r="AQ209" s="84"/>
      <c r="AR209" s="78"/>
    </row>
    <row r="210" spans="2:44" x14ac:dyDescent="0.2">
      <c r="B210" s="81"/>
      <c r="Y210" s="86"/>
      <c r="Z210" s="86"/>
      <c r="AJ210" s="78"/>
      <c r="AK210" s="78"/>
      <c r="AL210" s="78"/>
      <c r="AM210" s="78"/>
      <c r="AN210" s="78"/>
      <c r="AO210" s="78"/>
      <c r="AP210" s="84"/>
      <c r="AQ210" s="84"/>
      <c r="AR210" s="78"/>
    </row>
    <row r="211" spans="2:44" x14ac:dyDescent="0.2">
      <c r="B211" s="81"/>
      <c r="Y211" s="86"/>
      <c r="Z211" s="86"/>
      <c r="AJ211" s="78"/>
      <c r="AK211" s="78"/>
      <c r="AL211" s="78"/>
      <c r="AM211" s="78"/>
      <c r="AN211" s="78"/>
      <c r="AO211" s="78"/>
      <c r="AP211" s="84"/>
      <c r="AQ211" s="84"/>
      <c r="AR211" s="78"/>
    </row>
    <row r="212" spans="2:44" x14ac:dyDescent="0.2">
      <c r="B212" s="81"/>
      <c r="Y212" s="86"/>
      <c r="Z212" s="86"/>
      <c r="AJ212" s="78"/>
      <c r="AK212" s="78"/>
      <c r="AL212" s="78"/>
      <c r="AM212" s="78"/>
      <c r="AN212" s="78"/>
      <c r="AO212" s="78"/>
      <c r="AP212" s="84"/>
      <c r="AQ212" s="84"/>
      <c r="AR212" s="78"/>
    </row>
    <row r="213" spans="2:44" x14ac:dyDescent="0.2">
      <c r="B213" s="81"/>
      <c r="Y213" s="86"/>
      <c r="Z213" s="86"/>
      <c r="AJ213" s="78"/>
      <c r="AK213" s="78"/>
      <c r="AL213" s="78"/>
      <c r="AM213" s="78"/>
      <c r="AN213" s="78"/>
      <c r="AO213" s="78"/>
      <c r="AP213" s="84"/>
      <c r="AQ213" s="84"/>
      <c r="AR213" s="78"/>
    </row>
    <row r="214" spans="2:44" x14ac:dyDescent="0.2">
      <c r="B214" s="81"/>
      <c r="Y214" s="86"/>
      <c r="Z214" s="86"/>
      <c r="AJ214" s="78"/>
      <c r="AK214" s="78"/>
      <c r="AL214" s="78"/>
      <c r="AM214" s="78"/>
      <c r="AN214" s="78"/>
      <c r="AO214" s="78"/>
      <c r="AP214" s="84"/>
      <c r="AQ214" s="84"/>
      <c r="AR214" s="78"/>
    </row>
    <row r="215" spans="2:44" x14ac:dyDescent="0.2">
      <c r="B215" s="81"/>
      <c r="Y215" s="86"/>
      <c r="Z215" s="86"/>
      <c r="AJ215" s="78"/>
      <c r="AK215" s="78"/>
      <c r="AL215" s="78"/>
      <c r="AM215" s="78"/>
      <c r="AN215" s="78"/>
      <c r="AO215" s="78"/>
      <c r="AP215" s="84"/>
      <c r="AQ215" s="84"/>
      <c r="AR215" s="78"/>
    </row>
    <row r="216" spans="2:44" x14ac:dyDescent="0.2">
      <c r="B216" s="81"/>
      <c r="Y216" s="86"/>
      <c r="Z216" s="86"/>
      <c r="AJ216" s="78"/>
      <c r="AK216" s="78"/>
      <c r="AL216" s="78"/>
      <c r="AM216" s="78"/>
      <c r="AN216" s="78"/>
      <c r="AO216" s="78"/>
      <c r="AP216" s="84"/>
      <c r="AQ216" s="84"/>
      <c r="AR216" s="78"/>
    </row>
    <row r="217" spans="2:44" x14ac:dyDescent="0.2">
      <c r="B217" s="81"/>
      <c r="Y217" s="86"/>
      <c r="Z217" s="86"/>
      <c r="AJ217" s="78"/>
      <c r="AK217" s="78"/>
      <c r="AL217" s="78"/>
      <c r="AM217" s="78"/>
      <c r="AN217" s="78"/>
      <c r="AO217" s="78"/>
      <c r="AP217" s="84"/>
      <c r="AQ217" s="84"/>
      <c r="AR217" s="78"/>
    </row>
    <row r="218" spans="2:44" x14ac:dyDescent="0.2">
      <c r="B218" s="81"/>
      <c r="Y218" s="86"/>
      <c r="Z218" s="86"/>
      <c r="AJ218" s="78"/>
      <c r="AK218" s="78"/>
      <c r="AL218" s="78"/>
      <c r="AM218" s="78"/>
      <c r="AN218" s="78"/>
      <c r="AO218" s="78"/>
      <c r="AP218" s="84"/>
      <c r="AQ218" s="84"/>
      <c r="AR218" s="78"/>
    </row>
    <row r="219" spans="2:44" x14ac:dyDescent="0.2">
      <c r="B219" s="81"/>
      <c r="Y219" s="86"/>
      <c r="Z219" s="86"/>
      <c r="AJ219" s="78"/>
      <c r="AK219" s="78"/>
      <c r="AL219" s="78"/>
      <c r="AM219" s="78"/>
      <c r="AN219" s="78"/>
      <c r="AO219" s="78"/>
      <c r="AP219" s="84"/>
      <c r="AQ219" s="84"/>
      <c r="AR219" s="78"/>
    </row>
    <row r="220" spans="2:44" x14ac:dyDescent="0.2">
      <c r="B220" s="81"/>
      <c r="Y220" s="86"/>
      <c r="Z220" s="86"/>
      <c r="AJ220" s="78"/>
      <c r="AK220" s="78"/>
      <c r="AL220" s="78"/>
      <c r="AM220" s="78"/>
      <c r="AN220" s="78"/>
      <c r="AO220" s="78"/>
      <c r="AP220" s="84"/>
      <c r="AQ220" s="84"/>
      <c r="AR220" s="78"/>
    </row>
    <row r="221" spans="2:44" x14ac:dyDescent="0.2">
      <c r="B221" s="81"/>
      <c r="Y221" s="86"/>
      <c r="Z221" s="86"/>
      <c r="AJ221" s="78"/>
      <c r="AK221" s="78"/>
      <c r="AL221" s="78"/>
      <c r="AM221" s="78"/>
      <c r="AN221" s="78"/>
      <c r="AO221" s="78"/>
      <c r="AP221" s="84"/>
      <c r="AQ221" s="84"/>
      <c r="AR221" s="78"/>
    </row>
    <row r="222" spans="2:44" x14ac:dyDescent="0.2">
      <c r="B222" s="81"/>
      <c r="Y222" s="86"/>
      <c r="Z222" s="86"/>
      <c r="AJ222" s="78"/>
      <c r="AK222" s="78"/>
      <c r="AL222" s="78"/>
      <c r="AM222" s="78"/>
      <c r="AN222" s="78"/>
      <c r="AO222" s="78"/>
      <c r="AP222" s="84"/>
      <c r="AQ222" s="84"/>
      <c r="AR222" s="78"/>
    </row>
    <row r="223" spans="2:44" x14ac:dyDescent="0.2">
      <c r="B223" s="81"/>
      <c r="Y223" s="86"/>
      <c r="Z223" s="86"/>
      <c r="AJ223" s="78"/>
      <c r="AK223" s="78"/>
      <c r="AL223" s="78"/>
      <c r="AM223" s="78"/>
      <c r="AN223" s="78"/>
      <c r="AO223" s="78"/>
      <c r="AP223" s="84"/>
      <c r="AQ223" s="84"/>
      <c r="AR223" s="78"/>
    </row>
    <row r="224" spans="2:44" x14ac:dyDescent="0.2">
      <c r="B224" s="81"/>
      <c r="Y224" s="86"/>
      <c r="Z224" s="86"/>
      <c r="AJ224" s="78"/>
      <c r="AK224" s="78"/>
      <c r="AL224" s="78"/>
      <c r="AM224" s="78"/>
      <c r="AN224" s="78"/>
      <c r="AO224" s="78"/>
      <c r="AP224" s="84"/>
      <c r="AQ224" s="84"/>
      <c r="AR224" s="78"/>
    </row>
    <row r="225" spans="2:44" x14ac:dyDescent="0.2">
      <c r="B225" s="81"/>
      <c r="Y225" s="86"/>
      <c r="Z225" s="86"/>
      <c r="AJ225" s="78"/>
      <c r="AK225" s="78"/>
      <c r="AL225" s="78"/>
      <c r="AM225" s="78"/>
      <c r="AN225" s="78"/>
      <c r="AO225" s="78"/>
      <c r="AP225" s="84"/>
      <c r="AQ225" s="84"/>
      <c r="AR225" s="78"/>
    </row>
    <row r="226" spans="2:44" x14ac:dyDescent="0.2">
      <c r="B226" s="81"/>
      <c r="Y226" s="86"/>
      <c r="Z226" s="86"/>
      <c r="AJ226" s="78"/>
      <c r="AK226" s="78"/>
      <c r="AL226" s="78"/>
      <c r="AM226" s="78"/>
      <c r="AN226" s="78"/>
      <c r="AO226" s="78"/>
      <c r="AP226" s="84"/>
      <c r="AQ226" s="84"/>
      <c r="AR226" s="78"/>
    </row>
    <row r="227" spans="2:44" x14ac:dyDescent="0.2">
      <c r="B227" s="81"/>
      <c r="Y227" s="86"/>
      <c r="Z227" s="86"/>
      <c r="AJ227" s="78"/>
      <c r="AK227" s="78"/>
      <c r="AL227" s="78"/>
      <c r="AM227" s="78"/>
      <c r="AN227" s="78"/>
      <c r="AO227" s="78"/>
      <c r="AP227" s="84"/>
      <c r="AQ227" s="84"/>
      <c r="AR227" s="78"/>
    </row>
    <row r="228" spans="2:44" x14ac:dyDescent="0.2">
      <c r="B228" s="81"/>
      <c r="Y228" s="86"/>
      <c r="Z228" s="86"/>
      <c r="AJ228" s="78"/>
      <c r="AK228" s="78"/>
      <c r="AL228" s="78"/>
      <c r="AM228" s="78"/>
      <c r="AN228" s="78"/>
      <c r="AO228" s="78"/>
      <c r="AP228" s="84"/>
      <c r="AQ228" s="84"/>
      <c r="AR228" s="78"/>
    </row>
    <row r="229" spans="2:44" x14ac:dyDescent="0.2">
      <c r="B229" s="81"/>
      <c r="Y229" s="86"/>
      <c r="Z229" s="86"/>
      <c r="AJ229" s="78"/>
      <c r="AK229" s="78"/>
      <c r="AL229" s="78"/>
      <c r="AM229" s="78"/>
      <c r="AN229" s="78"/>
      <c r="AO229" s="78"/>
      <c r="AP229" s="84"/>
      <c r="AQ229" s="84"/>
      <c r="AR229" s="78"/>
    </row>
    <row r="230" spans="2:44" x14ac:dyDescent="0.2">
      <c r="B230" s="81"/>
      <c r="Y230" s="86"/>
      <c r="Z230" s="86"/>
      <c r="AJ230" s="78"/>
      <c r="AK230" s="78"/>
      <c r="AL230" s="78"/>
      <c r="AM230" s="78"/>
      <c r="AN230" s="78"/>
      <c r="AO230" s="78"/>
      <c r="AP230" s="84"/>
      <c r="AQ230" s="84"/>
      <c r="AR230" s="78"/>
    </row>
    <row r="231" spans="2:44" x14ac:dyDescent="0.2">
      <c r="B231" s="81"/>
      <c r="Y231" s="86"/>
      <c r="Z231" s="86"/>
      <c r="AJ231" s="78"/>
      <c r="AK231" s="78"/>
      <c r="AL231" s="78"/>
      <c r="AM231" s="78"/>
      <c r="AN231" s="78"/>
      <c r="AO231" s="78"/>
      <c r="AP231" s="84"/>
      <c r="AQ231" s="84"/>
      <c r="AR231" s="78"/>
    </row>
    <row r="232" spans="2:44" x14ac:dyDescent="0.2">
      <c r="B232" s="81"/>
      <c r="Y232" s="86"/>
      <c r="Z232" s="86"/>
      <c r="AJ232" s="78"/>
      <c r="AK232" s="78"/>
      <c r="AL232" s="78"/>
      <c r="AM232" s="78"/>
      <c r="AN232" s="78"/>
      <c r="AO232" s="78"/>
      <c r="AP232" s="84"/>
      <c r="AQ232" s="84"/>
      <c r="AR232" s="78"/>
    </row>
    <row r="233" spans="2:44" x14ac:dyDescent="0.2">
      <c r="B233" s="81"/>
      <c r="Y233" s="86"/>
      <c r="Z233" s="86"/>
      <c r="AJ233" s="78"/>
      <c r="AK233" s="78"/>
      <c r="AL233" s="78"/>
      <c r="AM233" s="78"/>
      <c r="AN233" s="78"/>
      <c r="AO233" s="78"/>
      <c r="AP233" s="84"/>
      <c r="AQ233" s="84"/>
      <c r="AR233" s="78"/>
    </row>
    <row r="234" spans="2:44" x14ac:dyDescent="0.2">
      <c r="B234" s="81"/>
      <c r="Y234" s="86"/>
      <c r="Z234" s="86"/>
      <c r="AJ234" s="78"/>
      <c r="AK234" s="78"/>
      <c r="AL234" s="78"/>
      <c r="AM234" s="78"/>
      <c r="AN234" s="78"/>
      <c r="AO234" s="78"/>
      <c r="AP234" s="84"/>
      <c r="AQ234" s="84"/>
      <c r="AR234" s="78"/>
    </row>
    <row r="235" spans="2:44" x14ac:dyDescent="0.2">
      <c r="B235" s="81"/>
      <c r="Y235" s="86"/>
      <c r="Z235" s="86"/>
      <c r="AJ235" s="78"/>
      <c r="AK235" s="78"/>
      <c r="AL235" s="78"/>
      <c r="AM235" s="78"/>
      <c r="AN235" s="78"/>
      <c r="AO235" s="78"/>
      <c r="AP235" s="84"/>
      <c r="AQ235" s="84"/>
      <c r="AR235" s="78"/>
    </row>
    <row r="236" spans="2:44" x14ac:dyDescent="0.2">
      <c r="B236" s="81"/>
      <c r="Y236" s="86"/>
      <c r="Z236" s="86"/>
      <c r="AJ236" s="78"/>
      <c r="AK236" s="78"/>
      <c r="AL236" s="78"/>
      <c r="AM236" s="78"/>
      <c r="AN236" s="78"/>
      <c r="AO236" s="78"/>
      <c r="AP236" s="84"/>
      <c r="AQ236" s="84"/>
      <c r="AR236" s="78"/>
    </row>
    <row r="237" spans="2:44" x14ac:dyDescent="0.2">
      <c r="B237" s="81"/>
      <c r="Y237" s="86"/>
      <c r="Z237" s="86"/>
      <c r="AJ237" s="78"/>
      <c r="AK237" s="78"/>
      <c r="AL237" s="78"/>
      <c r="AM237" s="78"/>
      <c r="AN237" s="78"/>
      <c r="AO237" s="78"/>
      <c r="AP237" s="84"/>
      <c r="AQ237" s="84"/>
      <c r="AR237" s="78"/>
    </row>
    <row r="238" spans="2:44" x14ac:dyDescent="0.2">
      <c r="B238" s="81"/>
      <c r="Y238" s="86"/>
      <c r="Z238" s="86"/>
      <c r="AJ238" s="78"/>
      <c r="AK238" s="78"/>
      <c r="AL238" s="78"/>
      <c r="AM238" s="78"/>
      <c r="AN238" s="78"/>
      <c r="AO238" s="78"/>
      <c r="AP238" s="84"/>
      <c r="AQ238" s="84"/>
      <c r="AR238" s="78"/>
    </row>
    <row r="239" spans="2:44" x14ac:dyDescent="0.2">
      <c r="B239" s="81"/>
      <c r="Y239" s="86"/>
      <c r="Z239" s="86"/>
      <c r="AJ239" s="78"/>
      <c r="AK239" s="78"/>
      <c r="AL239" s="78"/>
      <c r="AM239" s="78"/>
      <c r="AN239" s="78"/>
      <c r="AO239" s="78"/>
      <c r="AP239" s="84"/>
      <c r="AQ239" s="84"/>
      <c r="AR239" s="78"/>
    </row>
    <row r="240" spans="2:44" x14ac:dyDescent="0.2">
      <c r="B240" s="81"/>
      <c r="Y240" s="86"/>
      <c r="Z240" s="86"/>
      <c r="AJ240" s="78"/>
      <c r="AK240" s="78"/>
      <c r="AL240" s="78"/>
      <c r="AM240" s="78"/>
      <c r="AN240" s="78"/>
      <c r="AO240" s="78"/>
      <c r="AP240" s="84"/>
      <c r="AQ240" s="84"/>
      <c r="AR240" s="78"/>
    </row>
    <row r="241" spans="2:44" x14ac:dyDescent="0.2">
      <c r="B241" s="81"/>
      <c r="Y241" s="86"/>
      <c r="Z241" s="86"/>
      <c r="AJ241" s="78"/>
      <c r="AK241" s="78"/>
      <c r="AL241" s="78"/>
      <c r="AM241" s="78"/>
      <c r="AN241" s="78"/>
      <c r="AO241" s="78"/>
      <c r="AP241" s="84"/>
      <c r="AQ241" s="84"/>
      <c r="AR241" s="78"/>
    </row>
    <row r="242" spans="2:44" x14ac:dyDescent="0.2">
      <c r="B242" s="81"/>
      <c r="Y242" s="86"/>
      <c r="Z242" s="86"/>
      <c r="AJ242" s="78"/>
      <c r="AK242" s="78"/>
      <c r="AL242" s="78"/>
      <c r="AM242" s="78"/>
      <c r="AN242" s="78"/>
      <c r="AO242" s="78"/>
      <c r="AP242" s="84"/>
      <c r="AQ242" s="84"/>
      <c r="AR242" s="78"/>
    </row>
    <row r="243" spans="2:44" x14ac:dyDescent="0.2">
      <c r="B243" s="81"/>
      <c r="Y243" s="86"/>
      <c r="Z243" s="86"/>
      <c r="AJ243" s="78"/>
      <c r="AK243" s="78"/>
      <c r="AL243" s="78"/>
      <c r="AM243" s="78"/>
      <c r="AN243" s="78"/>
      <c r="AO243" s="78"/>
      <c r="AP243" s="84"/>
      <c r="AQ243" s="84"/>
      <c r="AR243" s="78"/>
    </row>
    <row r="244" spans="2:44" x14ac:dyDescent="0.2">
      <c r="B244" s="81"/>
      <c r="Y244" s="86"/>
      <c r="Z244" s="86"/>
      <c r="AJ244" s="78"/>
      <c r="AK244" s="78"/>
      <c r="AL244" s="78"/>
      <c r="AM244" s="78"/>
      <c r="AN244" s="78"/>
      <c r="AO244" s="78"/>
      <c r="AP244" s="84"/>
      <c r="AQ244" s="84"/>
      <c r="AR244" s="78"/>
    </row>
    <row r="245" spans="2:44" x14ac:dyDescent="0.2">
      <c r="B245" s="81"/>
      <c r="Y245" s="86"/>
      <c r="Z245" s="86"/>
      <c r="AJ245" s="78"/>
      <c r="AK245" s="78"/>
      <c r="AL245" s="78"/>
      <c r="AM245" s="78"/>
      <c r="AN245" s="78"/>
      <c r="AO245" s="78"/>
      <c r="AP245" s="84"/>
      <c r="AQ245" s="84"/>
      <c r="AR245" s="78"/>
    </row>
    <row r="246" spans="2:44" x14ac:dyDescent="0.2">
      <c r="B246" s="81"/>
      <c r="Y246" s="86"/>
      <c r="Z246" s="86"/>
      <c r="AJ246" s="78"/>
      <c r="AK246" s="78"/>
      <c r="AL246" s="78"/>
      <c r="AM246" s="78"/>
      <c r="AN246" s="78"/>
      <c r="AO246" s="78"/>
      <c r="AP246" s="84"/>
      <c r="AQ246" s="84"/>
      <c r="AR246" s="78"/>
    </row>
    <row r="247" spans="2:44" x14ac:dyDescent="0.2">
      <c r="B247" s="81"/>
      <c r="Y247" s="86"/>
      <c r="Z247" s="86"/>
      <c r="AJ247" s="78"/>
      <c r="AK247" s="78"/>
      <c r="AL247" s="78"/>
      <c r="AM247" s="78"/>
      <c r="AN247" s="78"/>
      <c r="AO247" s="78"/>
      <c r="AP247" s="84"/>
      <c r="AQ247" s="84"/>
      <c r="AR247" s="78"/>
    </row>
    <row r="248" spans="2:44" x14ac:dyDescent="0.2">
      <c r="B248" s="81"/>
      <c r="Y248" s="86"/>
      <c r="Z248" s="86"/>
      <c r="AJ248" s="78"/>
      <c r="AK248" s="78"/>
      <c r="AL248" s="78"/>
      <c r="AM248" s="78"/>
      <c r="AN248" s="78"/>
      <c r="AO248" s="78"/>
      <c r="AP248" s="84"/>
      <c r="AQ248" s="84"/>
      <c r="AR248" s="78"/>
    </row>
    <row r="249" spans="2:44" x14ac:dyDescent="0.2">
      <c r="B249" s="81"/>
      <c r="Y249" s="86"/>
      <c r="Z249" s="86"/>
      <c r="AJ249" s="78"/>
      <c r="AK249" s="78"/>
      <c r="AL249" s="78"/>
      <c r="AM249" s="78"/>
      <c r="AN249" s="78"/>
      <c r="AO249" s="78"/>
      <c r="AP249" s="84"/>
      <c r="AQ249" s="84"/>
      <c r="AR249" s="78"/>
    </row>
    <row r="250" spans="2:44" x14ac:dyDescent="0.2">
      <c r="B250" s="81"/>
      <c r="Y250" s="86"/>
      <c r="Z250" s="86"/>
      <c r="AJ250" s="78"/>
      <c r="AK250" s="78"/>
      <c r="AL250" s="78"/>
      <c r="AM250" s="78"/>
      <c r="AN250" s="78"/>
      <c r="AO250" s="78"/>
      <c r="AP250" s="84"/>
      <c r="AQ250" s="84"/>
      <c r="AR250" s="78"/>
    </row>
    <row r="251" spans="2:44" x14ac:dyDescent="0.2">
      <c r="B251" s="81"/>
      <c r="Y251" s="86"/>
      <c r="Z251" s="86"/>
      <c r="AJ251" s="78"/>
      <c r="AK251" s="78"/>
      <c r="AL251" s="78"/>
      <c r="AM251" s="78"/>
      <c r="AN251" s="78"/>
      <c r="AO251" s="78"/>
      <c r="AP251" s="84"/>
      <c r="AQ251" s="84"/>
      <c r="AR251" s="78"/>
    </row>
    <row r="252" spans="2:44" x14ac:dyDescent="0.2">
      <c r="B252" s="81"/>
      <c r="Y252" s="86"/>
      <c r="Z252" s="86"/>
      <c r="AJ252" s="78"/>
      <c r="AK252" s="78"/>
      <c r="AL252" s="78"/>
      <c r="AM252" s="78"/>
      <c r="AN252" s="78"/>
      <c r="AO252" s="78"/>
      <c r="AP252" s="84"/>
      <c r="AQ252" s="84"/>
      <c r="AR252" s="78"/>
    </row>
    <row r="253" spans="2:44" x14ac:dyDescent="0.2">
      <c r="B253" s="81"/>
      <c r="Y253" s="86"/>
      <c r="Z253" s="86"/>
      <c r="AJ253" s="78"/>
      <c r="AK253" s="78"/>
      <c r="AL253" s="78"/>
      <c r="AM253" s="78"/>
      <c r="AN253" s="78"/>
      <c r="AO253" s="78"/>
      <c r="AP253" s="84"/>
      <c r="AQ253" s="84"/>
      <c r="AR253" s="78"/>
    </row>
    <row r="254" spans="2:44" x14ac:dyDescent="0.2">
      <c r="B254" s="81"/>
      <c r="Y254" s="86"/>
      <c r="Z254" s="86"/>
      <c r="AJ254" s="78"/>
      <c r="AK254" s="78"/>
      <c r="AL254" s="78"/>
      <c r="AM254" s="78"/>
      <c r="AN254" s="78"/>
      <c r="AO254" s="78"/>
      <c r="AP254" s="84"/>
      <c r="AQ254" s="84"/>
      <c r="AR254" s="78"/>
    </row>
    <row r="255" spans="2:44" x14ac:dyDescent="0.2">
      <c r="B255" s="81"/>
      <c r="Y255" s="86"/>
      <c r="Z255" s="86"/>
      <c r="AJ255" s="78"/>
      <c r="AK255" s="78"/>
      <c r="AL255" s="78"/>
      <c r="AM255" s="78"/>
      <c r="AN255" s="78"/>
      <c r="AO255" s="78"/>
      <c r="AP255" s="84"/>
      <c r="AQ255" s="84"/>
      <c r="AR255" s="78"/>
    </row>
    <row r="256" spans="2:44" x14ac:dyDescent="0.2">
      <c r="B256" s="81"/>
      <c r="Y256" s="86"/>
      <c r="Z256" s="86"/>
      <c r="AJ256" s="78"/>
      <c r="AK256" s="78"/>
      <c r="AL256" s="78"/>
      <c r="AM256" s="78"/>
      <c r="AN256" s="78"/>
      <c r="AO256" s="78"/>
      <c r="AP256" s="84"/>
      <c r="AQ256" s="84"/>
      <c r="AR256" s="78"/>
    </row>
    <row r="257" spans="2:44" x14ac:dyDescent="0.2">
      <c r="B257" s="81"/>
      <c r="Y257" s="86"/>
      <c r="Z257" s="86"/>
      <c r="AJ257" s="78"/>
      <c r="AK257" s="78"/>
      <c r="AL257" s="78"/>
      <c r="AM257" s="78"/>
      <c r="AN257" s="78"/>
      <c r="AO257" s="78"/>
      <c r="AP257" s="84"/>
      <c r="AQ257" s="84"/>
      <c r="AR257" s="78"/>
    </row>
    <row r="258" spans="2:44" x14ac:dyDescent="0.2">
      <c r="B258" s="81"/>
      <c r="Y258" s="86"/>
      <c r="Z258" s="86"/>
      <c r="AJ258" s="78"/>
      <c r="AK258" s="78"/>
      <c r="AL258" s="78"/>
      <c r="AM258" s="78"/>
      <c r="AN258" s="78"/>
      <c r="AO258" s="78"/>
      <c r="AP258" s="84"/>
      <c r="AQ258" s="84"/>
      <c r="AR258" s="78"/>
    </row>
    <row r="259" spans="2:44" x14ac:dyDescent="0.2">
      <c r="B259" s="81"/>
      <c r="Y259" s="86"/>
      <c r="Z259" s="86"/>
      <c r="AJ259" s="78"/>
      <c r="AK259" s="78"/>
      <c r="AL259" s="78"/>
      <c r="AM259" s="78"/>
      <c r="AN259" s="78"/>
      <c r="AO259" s="78"/>
      <c r="AP259" s="84"/>
      <c r="AQ259" s="84"/>
      <c r="AR259" s="78"/>
    </row>
    <row r="260" spans="2:44" x14ac:dyDescent="0.2">
      <c r="B260" s="81"/>
      <c r="Y260" s="86"/>
      <c r="Z260" s="86"/>
      <c r="AJ260" s="78"/>
      <c r="AK260" s="78"/>
      <c r="AL260" s="78"/>
      <c r="AM260" s="78"/>
      <c r="AN260" s="78"/>
      <c r="AO260" s="78"/>
      <c r="AP260" s="84"/>
      <c r="AQ260" s="84"/>
      <c r="AR260" s="78"/>
    </row>
    <row r="261" spans="2:44" x14ac:dyDescent="0.2">
      <c r="B261" s="81"/>
      <c r="Y261" s="86"/>
      <c r="Z261" s="86"/>
      <c r="AJ261" s="78"/>
      <c r="AK261" s="78"/>
      <c r="AL261" s="78"/>
      <c r="AM261" s="78"/>
      <c r="AN261" s="78"/>
      <c r="AO261" s="78"/>
      <c r="AP261" s="84"/>
      <c r="AQ261" s="84"/>
      <c r="AR261" s="78"/>
    </row>
    <row r="262" spans="2:44" x14ac:dyDescent="0.2">
      <c r="B262" s="81"/>
      <c r="Y262" s="86"/>
      <c r="Z262" s="86"/>
      <c r="AJ262" s="78"/>
      <c r="AK262" s="78"/>
      <c r="AL262" s="78"/>
      <c r="AM262" s="78"/>
      <c r="AN262" s="78"/>
      <c r="AO262" s="78"/>
      <c r="AP262" s="84"/>
      <c r="AQ262" s="84"/>
      <c r="AR262" s="78"/>
    </row>
    <row r="263" spans="2:44" x14ac:dyDescent="0.2">
      <c r="B263" s="81"/>
      <c r="Y263" s="86"/>
      <c r="Z263" s="86"/>
      <c r="AJ263" s="78"/>
      <c r="AK263" s="78"/>
      <c r="AL263" s="78"/>
      <c r="AM263" s="78"/>
      <c r="AN263" s="78"/>
      <c r="AO263" s="78"/>
      <c r="AP263" s="84"/>
      <c r="AQ263" s="84"/>
      <c r="AR263" s="78"/>
    </row>
    <row r="264" spans="2:44" x14ac:dyDescent="0.2">
      <c r="B264" s="81"/>
      <c r="Y264" s="86"/>
      <c r="Z264" s="86"/>
      <c r="AJ264" s="78"/>
      <c r="AK264" s="78"/>
      <c r="AL264" s="78"/>
      <c r="AM264" s="78"/>
      <c r="AN264" s="78"/>
      <c r="AO264" s="78"/>
      <c r="AP264" s="84"/>
      <c r="AQ264" s="84"/>
      <c r="AR264" s="78"/>
    </row>
    <row r="265" spans="2:44" x14ac:dyDescent="0.2">
      <c r="B265" s="81"/>
      <c r="Y265" s="86"/>
      <c r="Z265" s="86"/>
      <c r="AJ265" s="78"/>
      <c r="AK265" s="78"/>
      <c r="AL265" s="78"/>
      <c r="AM265" s="78"/>
      <c r="AN265" s="78"/>
      <c r="AO265" s="78"/>
      <c r="AP265" s="84"/>
      <c r="AQ265" s="84"/>
      <c r="AR265" s="78"/>
    </row>
    <row r="266" spans="2:44" x14ac:dyDescent="0.2">
      <c r="B266" s="81"/>
      <c r="Y266" s="86"/>
      <c r="Z266" s="86"/>
      <c r="AJ266" s="78"/>
      <c r="AK266" s="78"/>
      <c r="AL266" s="78"/>
      <c r="AM266" s="78"/>
      <c r="AN266" s="78"/>
      <c r="AO266" s="78"/>
      <c r="AP266" s="84"/>
      <c r="AQ266" s="84"/>
      <c r="AR266" s="78"/>
    </row>
    <row r="267" spans="2:44" x14ac:dyDescent="0.2">
      <c r="B267" s="81"/>
      <c r="Y267" s="86"/>
      <c r="Z267" s="86"/>
      <c r="AJ267" s="78"/>
      <c r="AK267" s="78"/>
      <c r="AL267" s="78"/>
      <c r="AM267" s="78"/>
      <c r="AN267" s="78"/>
      <c r="AO267" s="78"/>
      <c r="AP267" s="84"/>
      <c r="AQ267" s="84"/>
      <c r="AR267" s="78"/>
    </row>
    <row r="268" spans="2:44" x14ac:dyDescent="0.2">
      <c r="B268" s="81"/>
      <c r="Y268" s="86"/>
      <c r="Z268" s="86"/>
      <c r="AJ268" s="78"/>
      <c r="AK268" s="78"/>
      <c r="AL268" s="78"/>
      <c r="AM268" s="78"/>
      <c r="AN268" s="78"/>
      <c r="AO268" s="78"/>
      <c r="AP268" s="84"/>
      <c r="AQ268" s="84"/>
      <c r="AR268" s="78"/>
    </row>
    <row r="269" spans="2:44" x14ac:dyDescent="0.2">
      <c r="B269" s="81"/>
      <c r="Y269" s="86"/>
      <c r="Z269" s="86"/>
      <c r="AJ269" s="78"/>
      <c r="AK269" s="78"/>
      <c r="AL269" s="78"/>
      <c r="AM269" s="78"/>
      <c r="AN269" s="78"/>
      <c r="AO269" s="78"/>
      <c r="AP269" s="84"/>
      <c r="AQ269" s="84"/>
      <c r="AR269" s="78"/>
    </row>
    <row r="270" spans="2:44" x14ac:dyDescent="0.2">
      <c r="B270" s="81"/>
      <c r="Y270" s="86"/>
      <c r="Z270" s="86"/>
      <c r="AJ270" s="78"/>
      <c r="AK270" s="78"/>
      <c r="AL270" s="78"/>
      <c r="AM270" s="78"/>
      <c r="AN270" s="78"/>
      <c r="AO270" s="78"/>
      <c r="AP270" s="84"/>
      <c r="AQ270" s="84"/>
      <c r="AR270" s="78"/>
    </row>
    <row r="271" spans="2:44" x14ac:dyDescent="0.2">
      <c r="B271" s="81"/>
      <c r="Y271" s="86"/>
      <c r="Z271" s="86"/>
      <c r="AJ271" s="78"/>
      <c r="AK271" s="78"/>
      <c r="AL271" s="78"/>
      <c r="AM271" s="78"/>
      <c r="AN271" s="78"/>
      <c r="AO271" s="78"/>
      <c r="AP271" s="84"/>
      <c r="AQ271" s="84"/>
      <c r="AR271" s="78"/>
    </row>
    <row r="272" spans="2:44" x14ac:dyDescent="0.2">
      <c r="B272" s="81"/>
      <c r="Y272" s="86"/>
      <c r="Z272" s="86"/>
      <c r="AJ272" s="78"/>
      <c r="AK272" s="78"/>
      <c r="AL272" s="78"/>
      <c r="AM272" s="78"/>
      <c r="AN272" s="78"/>
      <c r="AO272" s="78"/>
      <c r="AP272" s="84"/>
      <c r="AQ272" s="84"/>
      <c r="AR272" s="78"/>
    </row>
    <row r="273" spans="2:44" x14ac:dyDescent="0.2">
      <c r="B273" s="81"/>
      <c r="Y273" s="86"/>
      <c r="Z273" s="86"/>
      <c r="AJ273" s="78"/>
      <c r="AK273" s="78"/>
      <c r="AL273" s="78"/>
      <c r="AM273" s="78"/>
      <c r="AN273" s="78"/>
      <c r="AO273" s="78"/>
      <c r="AP273" s="84"/>
      <c r="AQ273" s="84"/>
      <c r="AR273" s="78"/>
    </row>
    <row r="274" spans="2:44" x14ac:dyDescent="0.2">
      <c r="B274" s="81"/>
      <c r="Y274" s="86"/>
      <c r="Z274" s="86"/>
      <c r="AJ274" s="78"/>
      <c r="AK274" s="78"/>
      <c r="AL274" s="78"/>
      <c r="AM274" s="78"/>
      <c r="AN274" s="78"/>
      <c r="AO274" s="78"/>
      <c r="AP274" s="84"/>
      <c r="AQ274" s="84"/>
      <c r="AR274" s="78"/>
    </row>
    <row r="275" spans="2:44" x14ac:dyDescent="0.2">
      <c r="B275" s="81"/>
      <c r="Y275" s="86"/>
      <c r="Z275" s="86"/>
      <c r="AJ275" s="78"/>
      <c r="AK275" s="78"/>
      <c r="AL275" s="78"/>
      <c r="AM275" s="78"/>
      <c r="AN275" s="78"/>
      <c r="AO275" s="78"/>
      <c r="AP275" s="84"/>
      <c r="AQ275" s="84"/>
      <c r="AR275" s="78"/>
    </row>
    <row r="276" spans="2:44" x14ac:dyDescent="0.2">
      <c r="B276" s="81"/>
      <c r="Y276" s="86"/>
      <c r="Z276" s="86"/>
      <c r="AJ276" s="78"/>
      <c r="AK276" s="78"/>
      <c r="AL276" s="78"/>
      <c r="AM276" s="78"/>
      <c r="AN276" s="78"/>
      <c r="AO276" s="78"/>
      <c r="AP276" s="84"/>
      <c r="AQ276" s="84"/>
      <c r="AR276" s="78"/>
    </row>
    <row r="277" spans="2:44" x14ac:dyDescent="0.2">
      <c r="B277" s="81"/>
      <c r="Y277" s="86"/>
      <c r="Z277" s="86"/>
      <c r="AJ277" s="78"/>
      <c r="AK277" s="78"/>
      <c r="AL277" s="78"/>
      <c r="AM277" s="78"/>
      <c r="AN277" s="78"/>
      <c r="AO277" s="78"/>
      <c r="AP277" s="84"/>
      <c r="AQ277" s="84"/>
      <c r="AR277" s="78"/>
    </row>
    <row r="278" spans="2:44" x14ac:dyDescent="0.2">
      <c r="B278" s="81"/>
      <c r="Y278" s="86"/>
      <c r="Z278" s="86"/>
      <c r="AJ278" s="78"/>
      <c r="AK278" s="78"/>
      <c r="AL278" s="78"/>
      <c r="AM278" s="78"/>
      <c r="AN278" s="78"/>
      <c r="AO278" s="78"/>
      <c r="AP278" s="84"/>
      <c r="AQ278" s="84"/>
      <c r="AR278" s="78"/>
    </row>
    <row r="279" spans="2:44" x14ac:dyDescent="0.2">
      <c r="B279" s="81"/>
      <c r="Y279" s="86"/>
      <c r="Z279" s="86"/>
      <c r="AJ279" s="78"/>
      <c r="AK279" s="78"/>
      <c r="AL279" s="78"/>
      <c r="AM279" s="78"/>
      <c r="AN279" s="78"/>
      <c r="AO279" s="78"/>
      <c r="AP279" s="84"/>
      <c r="AQ279" s="84"/>
      <c r="AR279" s="78"/>
    </row>
    <row r="280" spans="2:44" x14ac:dyDescent="0.2">
      <c r="B280" s="81"/>
      <c r="Y280" s="86"/>
      <c r="Z280" s="86"/>
      <c r="AJ280" s="78"/>
      <c r="AK280" s="78"/>
      <c r="AL280" s="78"/>
      <c r="AM280" s="78"/>
      <c r="AN280" s="78"/>
      <c r="AO280" s="78"/>
      <c r="AP280" s="84"/>
      <c r="AQ280" s="84"/>
      <c r="AR280" s="78"/>
    </row>
    <row r="281" spans="2:44" x14ac:dyDescent="0.2">
      <c r="B281" s="81"/>
      <c r="Y281" s="86"/>
      <c r="Z281" s="86"/>
      <c r="AJ281" s="78"/>
      <c r="AK281" s="78"/>
      <c r="AL281" s="78"/>
      <c r="AM281" s="78"/>
      <c r="AN281" s="78"/>
      <c r="AO281" s="78"/>
      <c r="AP281" s="84"/>
      <c r="AQ281" s="84"/>
      <c r="AR281" s="78"/>
    </row>
    <row r="282" spans="2:44" x14ac:dyDescent="0.2">
      <c r="B282" s="81"/>
      <c r="Y282" s="86"/>
      <c r="Z282" s="86"/>
      <c r="AJ282" s="78"/>
      <c r="AK282" s="78"/>
      <c r="AL282" s="78"/>
      <c r="AM282" s="78"/>
      <c r="AN282" s="78"/>
      <c r="AO282" s="78"/>
      <c r="AP282" s="84"/>
      <c r="AQ282" s="84"/>
      <c r="AR282" s="78"/>
    </row>
    <row r="283" spans="2:44" x14ac:dyDescent="0.2">
      <c r="B283" s="81"/>
      <c r="Y283" s="86"/>
      <c r="Z283" s="86"/>
      <c r="AJ283" s="78"/>
      <c r="AK283" s="78"/>
      <c r="AL283" s="78"/>
      <c r="AM283" s="78"/>
      <c r="AN283" s="78"/>
      <c r="AO283" s="78"/>
      <c r="AP283" s="84"/>
      <c r="AQ283" s="84"/>
      <c r="AR283" s="78"/>
    </row>
    <row r="284" spans="2:44" x14ac:dyDescent="0.2">
      <c r="B284" s="81"/>
      <c r="Y284" s="86"/>
      <c r="Z284" s="86"/>
      <c r="AJ284" s="78"/>
      <c r="AK284" s="78"/>
      <c r="AL284" s="78"/>
      <c r="AM284" s="78"/>
      <c r="AN284" s="78"/>
      <c r="AO284" s="78"/>
      <c r="AP284" s="84"/>
      <c r="AQ284" s="84"/>
      <c r="AR284" s="78"/>
    </row>
    <row r="285" spans="2:44" x14ac:dyDescent="0.2">
      <c r="B285" s="81"/>
      <c r="Y285" s="86"/>
      <c r="Z285" s="86"/>
      <c r="AJ285" s="78"/>
      <c r="AK285" s="78"/>
      <c r="AL285" s="78"/>
      <c r="AM285" s="78"/>
      <c r="AN285" s="78"/>
      <c r="AO285" s="78"/>
      <c r="AP285" s="84"/>
      <c r="AQ285" s="84"/>
      <c r="AR285" s="78"/>
    </row>
    <row r="286" spans="2:44" x14ac:dyDescent="0.2">
      <c r="B286" s="81"/>
      <c r="Y286" s="86"/>
      <c r="Z286" s="86"/>
      <c r="AJ286" s="78"/>
      <c r="AK286" s="78"/>
      <c r="AL286" s="78"/>
      <c r="AM286" s="78"/>
      <c r="AN286" s="78"/>
      <c r="AO286" s="78"/>
      <c r="AP286" s="84"/>
      <c r="AQ286" s="84"/>
      <c r="AR286" s="78"/>
    </row>
    <row r="287" spans="2:44" x14ac:dyDescent="0.2">
      <c r="B287" s="81"/>
      <c r="Y287" s="86"/>
      <c r="Z287" s="86"/>
      <c r="AJ287" s="78"/>
      <c r="AK287" s="78"/>
      <c r="AL287" s="78"/>
      <c r="AM287" s="78"/>
      <c r="AN287" s="78"/>
      <c r="AO287" s="78"/>
      <c r="AP287" s="84"/>
      <c r="AQ287" s="84"/>
      <c r="AR287" s="78"/>
    </row>
    <row r="288" spans="2:44" x14ac:dyDescent="0.2">
      <c r="B288" s="81"/>
      <c r="Y288" s="86"/>
      <c r="Z288" s="86"/>
      <c r="AJ288" s="78"/>
      <c r="AK288" s="78"/>
      <c r="AL288" s="78"/>
      <c r="AM288" s="78"/>
      <c r="AN288" s="78"/>
      <c r="AO288" s="78"/>
      <c r="AP288" s="84"/>
      <c r="AQ288" s="84"/>
      <c r="AR288" s="78"/>
    </row>
    <row r="289" spans="2:44" x14ac:dyDescent="0.2">
      <c r="B289" s="81"/>
      <c r="Y289" s="86"/>
      <c r="Z289" s="86"/>
      <c r="AJ289" s="78"/>
      <c r="AK289" s="78"/>
      <c r="AL289" s="78"/>
      <c r="AM289" s="78"/>
      <c r="AN289" s="78"/>
      <c r="AO289" s="78"/>
      <c r="AP289" s="84"/>
      <c r="AQ289" s="84"/>
      <c r="AR289" s="78"/>
    </row>
    <row r="290" spans="2:44" x14ac:dyDescent="0.2">
      <c r="B290" s="81"/>
      <c r="Y290" s="86"/>
      <c r="Z290" s="86"/>
      <c r="AJ290" s="78"/>
      <c r="AK290" s="78"/>
      <c r="AL290" s="78"/>
      <c r="AM290" s="78"/>
      <c r="AN290" s="78"/>
      <c r="AO290" s="78"/>
      <c r="AP290" s="84"/>
      <c r="AQ290" s="84"/>
      <c r="AR290" s="78"/>
    </row>
    <row r="291" spans="2:44" x14ac:dyDescent="0.2">
      <c r="B291" s="81"/>
      <c r="Y291" s="86"/>
      <c r="Z291" s="86"/>
      <c r="AJ291" s="78"/>
      <c r="AK291" s="78"/>
      <c r="AL291" s="78"/>
      <c r="AM291" s="78"/>
      <c r="AN291" s="78"/>
      <c r="AO291" s="78"/>
      <c r="AP291" s="84"/>
      <c r="AQ291" s="84"/>
      <c r="AR291" s="78"/>
    </row>
    <row r="292" spans="2:44" x14ac:dyDescent="0.2">
      <c r="B292" s="81"/>
      <c r="Y292" s="86"/>
      <c r="Z292" s="86"/>
      <c r="AJ292" s="78"/>
      <c r="AK292" s="78"/>
      <c r="AL292" s="78"/>
      <c r="AM292" s="78"/>
      <c r="AN292" s="78"/>
      <c r="AO292" s="78"/>
      <c r="AP292" s="84"/>
      <c r="AQ292" s="84"/>
      <c r="AR292" s="78"/>
    </row>
    <row r="293" spans="2:44" x14ac:dyDescent="0.2">
      <c r="B293" s="81"/>
      <c r="Y293" s="86"/>
      <c r="Z293" s="86"/>
      <c r="AJ293" s="78"/>
      <c r="AK293" s="78"/>
      <c r="AL293" s="78"/>
      <c r="AM293" s="78"/>
      <c r="AN293" s="78"/>
      <c r="AO293" s="78"/>
      <c r="AP293" s="84"/>
      <c r="AQ293" s="84"/>
      <c r="AR293" s="78"/>
    </row>
    <row r="294" spans="2:44" x14ac:dyDescent="0.2">
      <c r="B294" s="81"/>
      <c r="Y294" s="86"/>
      <c r="Z294" s="86"/>
      <c r="AJ294" s="78"/>
      <c r="AK294" s="78"/>
      <c r="AL294" s="78"/>
      <c r="AM294" s="78"/>
      <c r="AN294" s="78"/>
      <c r="AO294" s="78"/>
      <c r="AP294" s="84"/>
      <c r="AQ294" s="84"/>
      <c r="AR294" s="78"/>
    </row>
    <row r="295" spans="2:44" x14ac:dyDescent="0.2">
      <c r="B295" s="81"/>
      <c r="Y295" s="86"/>
      <c r="Z295" s="86"/>
      <c r="AJ295" s="78"/>
      <c r="AK295" s="78"/>
      <c r="AL295" s="78"/>
      <c r="AM295" s="78"/>
      <c r="AN295" s="78"/>
      <c r="AO295" s="78"/>
      <c r="AP295" s="84"/>
      <c r="AQ295" s="84"/>
      <c r="AR295" s="78"/>
    </row>
    <row r="296" spans="2:44" x14ac:dyDescent="0.2">
      <c r="B296" s="81"/>
      <c r="Y296" s="86"/>
      <c r="Z296" s="86"/>
      <c r="AJ296" s="78"/>
      <c r="AK296" s="78"/>
      <c r="AL296" s="78"/>
      <c r="AM296" s="78"/>
      <c r="AN296" s="78"/>
      <c r="AO296" s="78"/>
      <c r="AP296" s="84"/>
      <c r="AQ296" s="84"/>
      <c r="AR296" s="78"/>
    </row>
    <row r="297" spans="2:44" x14ac:dyDescent="0.2">
      <c r="B297" s="81"/>
      <c r="Y297" s="86"/>
      <c r="Z297" s="86"/>
      <c r="AJ297" s="78"/>
      <c r="AK297" s="78"/>
      <c r="AL297" s="78"/>
      <c r="AM297" s="78"/>
      <c r="AN297" s="78"/>
      <c r="AO297" s="78"/>
      <c r="AP297" s="84"/>
      <c r="AQ297" s="84"/>
      <c r="AR297" s="78"/>
    </row>
    <row r="298" spans="2:44" x14ac:dyDescent="0.2">
      <c r="B298" s="81"/>
      <c r="Y298" s="86"/>
      <c r="Z298" s="86"/>
      <c r="AJ298" s="78"/>
      <c r="AK298" s="78"/>
      <c r="AL298" s="78"/>
      <c r="AM298" s="78"/>
      <c r="AN298" s="78"/>
      <c r="AO298" s="78"/>
      <c r="AP298" s="84"/>
      <c r="AQ298" s="84"/>
      <c r="AR298" s="78"/>
    </row>
    <row r="299" spans="2:44" x14ac:dyDescent="0.2">
      <c r="B299" s="81"/>
      <c r="Y299" s="86"/>
      <c r="Z299" s="86"/>
      <c r="AJ299" s="78"/>
      <c r="AK299" s="78"/>
      <c r="AL299" s="78"/>
      <c r="AM299" s="78"/>
      <c r="AN299" s="78"/>
      <c r="AO299" s="78"/>
      <c r="AP299" s="84"/>
      <c r="AQ299" s="84"/>
      <c r="AR299" s="78"/>
    </row>
    <row r="300" spans="2:44" x14ac:dyDescent="0.2">
      <c r="B300" s="81"/>
      <c r="Y300" s="86"/>
      <c r="Z300" s="86"/>
      <c r="AJ300" s="78"/>
      <c r="AK300" s="78"/>
      <c r="AL300" s="78"/>
      <c r="AM300" s="78"/>
      <c r="AN300" s="78"/>
      <c r="AO300" s="78"/>
      <c r="AP300" s="84"/>
      <c r="AQ300" s="84"/>
      <c r="AR300" s="78"/>
    </row>
    <row r="301" spans="2:44" x14ac:dyDescent="0.2">
      <c r="B301" s="81"/>
      <c r="Y301" s="86"/>
      <c r="Z301" s="86"/>
      <c r="AJ301" s="78"/>
      <c r="AK301" s="78"/>
      <c r="AL301" s="78"/>
      <c r="AM301" s="78"/>
      <c r="AN301" s="78"/>
      <c r="AO301" s="78"/>
      <c r="AP301" s="84"/>
      <c r="AQ301" s="84"/>
      <c r="AR301" s="78"/>
    </row>
    <row r="302" spans="2:44" x14ac:dyDescent="0.2">
      <c r="B302" s="81"/>
      <c r="Y302" s="86"/>
      <c r="Z302" s="86"/>
      <c r="AJ302" s="78"/>
      <c r="AK302" s="78"/>
      <c r="AL302" s="78"/>
      <c r="AM302" s="78"/>
      <c r="AN302" s="78"/>
      <c r="AO302" s="78"/>
      <c r="AP302" s="84"/>
      <c r="AQ302" s="84"/>
      <c r="AR302" s="78"/>
    </row>
    <row r="303" spans="2:44" x14ac:dyDescent="0.2">
      <c r="B303" s="81"/>
      <c r="Y303" s="86"/>
      <c r="Z303" s="86"/>
      <c r="AJ303" s="78"/>
      <c r="AK303" s="78"/>
      <c r="AL303" s="78"/>
      <c r="AM303" s="78"/>
      <c r="AN303" s="78"/>
      <c r="AO303" s="78"/>
      <c r="AP303" s="84"/>
      <c r="AQ303" s="84"/>
      <c r="AR303" s="78"/>
    </row>
    <row r="304" spans="2:44" x14ac:dyDescent="0.2">
      <c r="B304" s="81"/>
      <c r="Y304" s="86"/>
      <c r="Z304" s="86"/>
      <c r="AJ304" s="78"/>
      <c r="AK304" s="78"/>
      <c r="AL304" s="78"/>
      <c r="AM304" s="78"/>
      <c r="AN304" s="78"/>
      <c r="AO304" s="78"/>
      <c r="AP304" s="84"/>
      <c r="AQ304" s="84"/>
      <c r="AR304" s="78"/>
    </row>
    <row r="305" spans="2:44" x14ac:dyDescent="0.2">
      <c r="B305" s="81"/>
      <c r="Y305" s="86"/>
      <c r="Z305" s="86"/>
      <c r="AJ305" s="78"/>
      <c r="AK305" s="78"/>
      <c r="AL305" s="78"/>
      <c r="AM305" s="78"/>
      <c r="AN305" s="78"/>
      <c r="AO305" s="78"/>
      <c r="AP305" s="84"/>
      <c r="AQ305" s="84"/>
      <c r="AR305" s="78"/>
    </row>
    <row r="306" spans="2:44" x14ac:dyDescent="0.2">
      <c r="B306" s="81"/>
      <c r="Y306" s="86"/>
      <c r="Z306" s="86"/>
      <c r="AJ306" s="78"/>
      <c r="AK306" s="78"/>
      <c r="AL306" s="78"/>
      <c r="AM306" s="78"/>
      <c r="AN306" s="78"/>
      <c r="AO306" s="78"/>
      <c r="AP306" s="84"/>
      <c r="AQ306" s="84"/>
      <c r="AR306" s="78"/>
    </row>
    <row r="307" spans="2:44" x14ac:dyDescent="0.2">
      <c r="B307" s="81"/>
      <c r="Y307" s="86"/>
      <c r="Z307" s="86"/>
      <c r="AJ307" s="78"/>
      <c r="AK307" s="78"/>
      <c r="AL307" s="78"/>
      <c r="AM307" s="78"/>
      <c r="AN307" s="78"/>
      <c r="AO307" s="78"/>
      <c r="AP307" s="84"/>
      <c r="AQ307" s="84"/>
      <c r="AR307" s="78"/>
    </row>
    <row r="308" spans="2:44" x14ac:dyDescent="0.2">
      <c r="B308" s="81"/>
      <c r="Y308" s="86"/>
      <c r="Z308" s="86"/>
      <c r="AJ308" s="78"/>
      <c r="AK308" s="78"/>
      <c r="AL308" s="78"/>
      <c r="AM308" s="78"/>
      <c r="AN308" s="78"/>
      <c r="AO308" s="78"/>
      <c r="AP308" s="84"/>
      <c r="AQ308" s="84"/>
      <c r="AR308" s="78"/>
    </row>
    <row r="309" spans="2:44" x14ac:dyDescent="0.2">
      <c r="B309" s="81"/>
      <c r="Y309" s="86"/>
      <c r="Z309" s="86"/>
      <c r="AJ309" s="78"/>
      <c r="AK309" s="78"/>
      <c r="AL309" s="78"/>
      <c r="AM309" s="78"/>
      <c r="AN309" s="78"/>
      <c r="AO309" s="78"/>
      <c r="AP309" s="84"/>
      <c r="AQ309" s="84"/>
      <c r="AR309" s="78"/>
    </row>
    <row r="310" spans="2:44" x14ac:dyDescent="0.2">
      <c r="B310" s="81"/>
      <c r="Y310" s="86"/>
      <c r="Z310" s="86"/>
      <c r="AJ310" s="78"/>
      <c r="AK310" s="78"/>
      <c r="AL310" s="78"/>
      <c r="AM310" s="78"/>
      <c r="AN310" s="78"/>
      <c r="AO310" s="78"/>
      <c r="AP310" s="84"/>
      <c r="AQ310" s="84"/>
      <c r="AR310" s="78"/>
    </row>
    <row r="311" spans="2:44" x14ac:dyDescent="0.2">
      <c r="B311" s="81"/>
      <c r="Y311" s="86"/>
      <c r="Z311" s="86"/>
      <c r="AJ311" s="78"/>
      <c r="AK311" s="78"/>
      <c r="AL311" s="78"/>
      <c r="AM311" s="78"/>
      <c r="AN311" s="78"/>
      <c r="AO311" s="78"/>
      <c r="AP311" s="84"/>
      <c r="AQ311" s="84"/>
      <c r="AR311" s="78"/>
    </row>
    <row r="312" spans="2:44" x14ac:dyDescent="0.2">
      <c r="B312" s="81"/>
      <c r="Y312" s="86"/>
      <c r="Z312" s="86"/>
      <c r="AJ312" s="78"/>
      <c r="AK312" s="78"/>
      <c r="AL312" s="78"/>
      <c r="AM312" s="78"/>
      <c r="AN312" s="78"/>
      <c r="AO312" s="78"/>
      <c r="AP312" s="84"/>
      <c r="AQ312" s="84"/>
      <c r="AR312" s="78"/>
    </row>
    <row r="313" spans="2:44" x14ac:dyDescent="0.2">
      <c r="B313" s="81"/>
      <c r="Y313" s="86"/>
      <c r="Z313" s="86"/>
      <c r="AJ313" s="78"/>
      <c r="AK313" s="78"/>
      <c r="AL313" s="78"/>
      <c r="AM313" s="78"/>
      <c r="AN313" s="78"/>
      <c r="AO313" s="78"/>
      <c r="AP313" s="84"/>
      <c r="AQ313" s="84"/>
      <c r="AR313" s="78"/>
    </row>
    <row r="314" spans="2:44" x14ac:dyDescent="0.2">
      <c r="B314" s="81"/>
      <c r="Y314" s="86"/>
      <c r="Z314" s="86"/>
      <c r="AJ314" s="78"/>
      <c r="AK314" s="78"/>
      <c r="AL314" s="78"/>
      <c r="AM314" s="78"/>
      <c r="AN314" s="78"/>
      <c r="AO314" s="78"/>
      <c r="AP314" s="84"/>
      <c r="AQ314" s="84"/>
      <c r="AR314" s="78"/>
    </row>
    <row r="315" spans="2:44" x14ac:dyDescent="0.2">
      <c r="B315" s="81"/>
      <c r="Y315" s="86"/>
      <c r="Z315" s="86"/>
      <c r="AJ315" s="78"/>
      <c r="AK315" s="78"/>
      <c r="AL315" s="78"/>
      <c r="AM315" s="78"/>
      <c r="AN315" s="78"/>
      <c r="AO315" s="78"/>
      <c r="AP315" s="84"/>
      <c r="AQ315" s="84"/>
      <c r="AR315" s="78"/>
    </row>
    <row r="316" spans="2:44" x14ac:dyDescent="0.2">
      <c r="B316" s="81"/>
      <c r="Y316" s="86"/>
      <c r="Z316" s="86"/>
      <c r="AJ316" s="78"/>
      <c r="AK316" s="78"/>
      <c r="AL316" s="78"/>
      <c r="AM316" s="78"/>
      <c r="AN316" s="78"/>
      <c r="AO316" s="78"/>
      <c r="AP316" s="84"/>
      <c r="AQ316" s="84"/>
      <c r="AR316" s="78"/>
    </row>
    <row r="317" spans="2:44" x14ac:dyDescent="0.2">
      <c r="B317" s="81"/>
      <c r="Y317" s="86"/>
      <c r="Z317" s="86"/>
      <c r="AJ317" s="78"/>
      <c r="AK317" s="78"/>
      <c r="AL317" s="78"/>
      <c r="AM317" s="78"/>
      <c r="AN317" s="78"/>
      <c r="AO317" s="78"/>
      <c r="AP317" s="84"/>
      <c r="AQ317" s="84"/>
      <c r="AR317" s="78"/>
    </row>
    <row r="318" spans="2:44" x14ac:dyDescent="0.2">
      <c r="B318" s="81"/>
      <c r="Y318" s="86"/>
      <c r="Z318" s="86"/>
      <c r="AJ318" s="78"/>
      <c r="AK318" s="78"/>
      <c r="AL318" s="78"/>
      <c r="AM318" s="78"/>
      <c r="AN318" s="78"/>
      <c r="AO318" s="78"/>
      <c r="AP318" s="84"/>
      <c r="AQ318" s="84"/>
      <c r="AR318" s="78"/>
    </row>
    <row r="319" spans="2:44" x14ac:dyDescent="0.2">
      <c r="B319" s="81"/>
      <c r="Y319" s="86"/>
      <c r="Z319" s="86"/>
      <c r="AJ319" s="78"/>
      <c r="AK319" s="78"/>
      <c r="AL319" s="78"/>
      <c r="AM319" s="78"/>
      <c r="AN319" s="78"/>
      <c r="AO319" s="78"/>
      <c r="AP319" s="84"/>
      <c r="AQ319" s="84"/>
      <c r="AR319" s="78"/>
    </row>
    <row r="320" spans="2:44" x14ac:dyDescent="0.2">
      <c r="B320" s="81"/>
      <c r="Y320" s="86"/>
      <c r="Z320" s="86"/>
      <c r="AJ320" s="78"/>
      <c r="AK320" s="78"/>
      <c r="AL320" s="78"/>
      <c r="AM320" s="78"/>
      <c r="AN320" s="78"/>
      <c r="AO320" s="78"/>
      <c r="AP320" s="84"/>
      <c r="AQ320" s="84"/>
      <c r="AR320" s="78"/>
    </row>
    <row r="321" spans="2:44" x14ac:dyDescent="0.2">
      <c r="B321" s="81"/>
      <c r="Y321" s="86"/>
      <c r="Z321" s="86"/>
      <c r="AJ321" s="78"/>
      <c r="AK321" s="78"/>
      <c r="AL321" s="78"/>
      <c r="AM321" s="78"/>
      <c r="AN321" s="78"/>
      <c r="AO321" s="78"/>
      <c r="AP321" s="84"/>
      <c r="AQ321" s="84"/>
      <c r="AR321" s="78"/>
    </row>
    <row r="322" spans="2:44" x14ac:dyDescent="0.2">
      <c r="B322" s="81"/>
      <c r="Y322" s="86"/>
      <c r="Z322" s="86"/>
      <c r="AJ322" s="78"/>
      <c r="AK322" s="78"/>
      <c r="AL322" s="78"/>
      <c r="AM322" s="78"/>
      <c r="AN322" s="78"/>
      <c r="AO322" s="78"/>
      <c r="AP322" s="84"/>
      <c r="AQ322" s="84"/>
      <c r="AR322" s="78"/>
    </row>
    <row r="323" spans="2:44" x14ac:dyDescent="0.2">
      <c r="B323" s="81"/>
      <c r="Y323" s="86"/>
      <c r="Z323" s="86"/>
      <c r="AJ323" s="78"/>
      <c r="AK323" s="78"/>
      <c r="AL323" s="78"/>
      <c r="AM323" s="78"/>
      <c r="AN323" s="78"/>
      <c r="AO323" s="78"/>
      <c r="AP323" s="84"/>
      <c r="AQ323" s="84"/>
      <c r="AR323" s="78"/>
    </row>
    <row r="324" spans="2:44" x14ac:dyDescent="0.2">
      <c r="B324" s="81"/>
      <c r="Y324" s="86"/>
      <c r="Z324" s="86"/>
      <c r="AJ324" s="78"/>
      <c r="AK324" s="78"/>
      <c r="AL324" s="78"/>
      <c r="AM324" s="78"/>
      <c r="AN324" s="78"/>
      <c r="AO324" s="78"/>
      <c r="AP324" s="84"/>
      <c r="AQ324" s="84"/>
      <c r="AR324" s="78"/>
    </row>
    <row r="325" spans="2:44" x14ac:dyDescent="0.2">
      <c r="B325" s="81"/>
      <c r="Y325" s="86"/>
      <c r="Z325" s="86"/>
      <c r="AJ325" s="78"/>
      <c r="AK325" s="78"/>
      <c r="AL325" s="78"/>
      <c r="AM325" s="78"/>
      <c r="AN325" s="78"/>
      <c r="AO325" s="78"/>
      <c r="AP325" s="84"/>
      <c r="AQ325" s="84"/>
      <c r="AR325" s="78"/>
    </row>
    <row r="326" spans="2:44" x14ac:dyDescent="0.2">
      <c r="B326" s="81"/>
      <c r="Y326" s="86"/>
      <c r="Z326" s="86"/>
      <c r="AJ326" s="78"/>
      <c r="AK326" s="78"/>
      <c r="AL326" s="78"/>
      <c r="AM326" s="78"/>
      <c r="AN326" s="78"/>
      <c r="AO326" s="78"/>
      <c r="AP326" s="84"/>
      <c r="AQ326" s="84"/>
      <c r="AR326" s="78"/>
    </row>
    <row r="327" spans="2:44" x14ac:dyDescent="0.2">
      <c r="B327" s="81"/>
      <c r="Y327" s="86"/>
      <c r="Z327" s="86"/>
      <c r="AJ327" s="78"/>
      <c r="AK327" s="78"/>
      <c r="AL327" s="78"/>
      <c r="AM327" s="78"/>
      <c r="AN327" s="78"/>
      <c r="AO327" s="78"/>
      <c r="AP327" s="84"/>
      <c r="AQ327" s="84"/>
      <c r="AR327" s="78"/>
    </row>
    <row r="328" spans="2:44" x14ac:dyDescent="0.2">
      <c r="B328" s="81"/>
      <c r="Y328" s="86"/>
      <c r="Z328" s="86"/>
      <c r="AJ328" s="78"/>
      <c r="AK328" s="78"/>
      <c r="AL328" s="78"/>
      <c r="AM328" s="78"/>
      <c r="AN328" s="78"/>
      <c r="AO328" s="78"/>
      <c r="AP328" s="84"/>
      <c r="AQ328" s="84"/>
      <c r="AR328" s="78"/>
    </row>
    <row r="329" spans="2:44" x14ac:dyDescent="0.2">
      <c r="B329" s="81"/>
      <c r="Y329" s="86"/>
      <c r="Z329" s="86"/>
      <c r="AJ329" s="78"/>
      <c r="AK329" s="78"/>
      <c r="AL329" s="78"/>
      <c r="AM329" s="78"/>
      <c r="AN329" s="78"/>
      <c r="AO329" s="78"/>
      <c r="AP329" s="84"/>
      <c r="AQ329" s="84"/>
      <c r="AR329" s="78"/>
    </row>
    <row r="330" spans="2:44" x14ac:dyDescent="0.2">
      <c r="B330" s="81"/>
      <c r="Y330" s="86"/>
      <c r="Z330" s="86"/>
      <c r="AJ330" s="78"/>
      <c r="AK330" s="78"/>
      <c r="AL330" s="78"/>
      <c r="AM330" s="78"/>
      <c r="AN330" s="78"/>
      <c r="AO330" s="78"/>
      <c r="AP330" s="84"/>
      <c r="AQ330" s="84"/>
      <c r="AR330" s="78"/>
    </row>
    <row r="331" spans="2:44" x14ac:dyDescent="0.2">
      <c r="B331" s="81"/>
      <c r="Y331" s="86"/>
      <c r="Z331" s="86"/>
      <c r="AJ331" s="78"/>
      <c r="AK331" s="78"/>
      <c r="AL331" s="78"/>
      <c r="AM331" s="78"/>
      <c r="AN331" s="78"/>
      <c r="AO331" s="78"/>
      <c r="AP331" s="84"/>
      <c r="AQ331" s="84"/>
      <c r="AR331" s="78"/>
    </row>
    <row r="332" spans="2:44" x14ac:dyDescent="0.2">
      <c r="B332" s="81"/>
      <c r="Y332" s="86"/>
      <c r="Z332" s="86"/>
      <c r="AJ332" s="78"/>
      <c r="AK332" s="78"/>
      <c r="AL332" s="78"/>
      <c r="AM332" s="78"/>
      <c r="AN332" s="78"/>
      <c r="AO332" s="78"/>
      <c r="AP332" s="84"/>
      <c r="AQ332" s="84"/>
      <c r="AR332" s="78"/>
    </row>
    <row r="333" spans="2:44" x14ac:dyDescent="0.2">
      <c r="B333" s="81"/>
      <c r="Y333" s="86"/>
      <c r="Z333" s="86"/>
      <c r="AJ333" s="78"/>
      <c r="AK333" s="78"/>
      <c r="AL333" s="78"/>
      <c r="AM333" s="78"/>
      <c r="AN333" s="78"/>
      <c r="AO333" s="78"/>
      <c r="AP333" s="84"/>
      <c r="AQ333" s="84"/>
      <c r="AR333" s="78"/>
    </row>
    <row r="334" spans="2:44" x14ac:dyDescent="0.2">
      <c r="B334" s="81"/>
      <c r="Y334" s="86"/>
      <c r="Z334" s="86"/>
      <c r="AJ334" s="78"/>
      <c r="AK334" s="78"/>
      <c r="AL334" s="78"/>
      <c r="AM334" s="78"/>
      <c r="AN334" s="78"/>
      <c r="AO334" s="78"/>
      <c r="AP334" s="84"/>
      <c r="AQ334" s="84"/>
      <c r="AR334" s="78"/>
    </row>
    <row r="335" spans="2:44" x14ac:dyDescent="0.2">
      <c r="B335" s="81"/>
      <c r="Y335" s="86"/>
      <c r="Z335" s="86"/>
      <c r="AJ335" s="78"/>
      <c r="AK335" s="78"/>
      <c r="AL335" s="78"/>
      <c r="AM335" s="78"/>
      <c r="AN335" s="78"/>
      <c r="AO335" s="78"/>
      <c r="AP335" s="84"/>
      <c r="AQ335" s="84"/>
      <c r="AR335" s="78"/>
    </row>
    <row r="336" spans="2:44" x14ac:dyDescent="0.2">
      <c r="B336" s="81"/>
      <c r="Y336" s="86"/>
      <c r="Z336" s="86"/>
      <c r="AJ336" s="78"/>
      <c r="AK336" s="78"/>
      <c r="AL336" s="78"/>
      <c r="AM336" s="78"/>
      <c r="AN336" s="78"/>
      <c r="AO336" s="78"/>
      <c r="AP336" s="84"/>
      <c r="AQ336" s="84"/>
      <c r="AR336" s="78"/>
    </row>
    <row r="337" spans="2:44" x14ac:dyDescent="0.2">
      <c r="B337" s="81"/>
      <c r="Y337" s="86"/>
      <c r="Z337" s="86"/>
      <c r="AJ337" s="78"/>
      <c r="AK337" s="78"/>
      <c r="AL337" s="78"/>
      <c r="AM337" s="78"/>
      <c r="AN337" s="78"/>
      <c r="AO337" s="78"/>
      <c r="AP337" s="84"/>
      <c r="AQ337" s="84"/>
      <c r="AR337" s="78"/>
    </row>
    <row r="338" spans="2:44" x14ac:dyDescent="0.2">
      <c r="B338" s="81"/>
      <c r="Y338" s="86"/>
      <c r="Z338" s="86"/>
      <c r="AJ338" s="78"/>
      <c r="AK338" s="78"/>
      <c r="AL338" s="78"/>
      <c r="AM338" s="78"/>
      <c r="AN338" s="78"/>
      <c r="AO338" s="78"/>
      <c r="AP338" s="84"/>
      <c r="AQ338" s="84"/>
      <c r="AR338" s="78"/>
    </row>
    <row r="339" spans="2:44" x14ac:dyDescent="0.2">
      <c r="B339" s="81"/>
      <c r="Y339" s="86"/>
      <c r="Z339" s="86"/>
      <c r="AJ339" s="78"/>
      <c r="AK339" s="78"/>
      <c r="AL339" s="78"/>
      <c r="AM339" s="78"/>
      <c r="AN339" s="78"/>
      <c r="AO339" s="78"/>
      <c r="AP339" s="84"/>
      <c r="AQ339" s="84"/>
      <c r="AR339" s="78"/>
    </row>
    <row r="340" spans="2:44" x14ac:dyDescent="0.2">
      <c r="B340" s="81"/>
      <c r="Y340" s="86"/>
      <c r="Z340" s="86"/>
      <c r="AJ340" s="78"/>
      <c r="AK340" s="78"/>
      <c r="AL340" s="78"/>
      <c r="AM340" s="78"/>
      <c r="AN340" s="78"/>
      <c r="AO340" s="78"/>
      <c r="AP340" s="84"/>
      <c r="AQ340" s="84"/>
      <c r="AR340" s="78"/>
    </row>
    <row r="341" spans="2:44" x14ac:dyDescent="0.2">
      <c r="B341" s="81"/>
      <c r="Y341" s="86"/>
      <c r="Z341" s="86"/>
      <c r="AJ341" s="78"/>
      <c r="AK341" s="78"/>
      <c r="AL341" s="78"/>
      <c r="AM341" s="78"/>
      <c r="AN341" s="78"/>
      <c r="AO341" s="78"/>
      <c r="AP341" s="84"/>
      <c r="AQ341" s="84"/>
      <c r="AR341" s="78"/>
    </row>
    <row r="342" spans="2:44" x14ac:dyDescent="0.2">
      <c r="B342" s="81"/>
      <c r="Y342" s="86"/>
      <c r="Z342" s="86"/>
      <c r="AJ342" s="78"/>
      <c r="AK342" s="78"/>
      <c r="AL342" s="78"/>
      <c r="AM342" s="78"/>
      <c r="AN342" s="78"/>
      <c r="AO342" s="78"/>
      <c r="AP342" s="84"/>
      <c r="AQ342" s="84"/>
      <c r="AR342" s="78"/>
    </row>
    <row r="343" spans="2:44" x14ac:dyDescent="0.2">
      <c r="B343" s="81"/>
      <c r="Y343" s="86"/>
      <c r="Z343" s="86"/>
      <c r="AJ343" s="78"/>
      <c r="AK343" s="78"/>
      <c r="AL343" s="78"/>
      <c r="AM343" s="78"/>
      <c r="AN343" s="78"/>
      <c r="AO343" s="78"/>
      <c r="AP343" s="84"/>
      <c r="AQ343" s="84"/>
      <c r="AR343" s="78"/>
    </row>
    <row r="344" spans="2:44" x14ac:dyDescent="0.2">
      <c r="B344" s="81"/>
      <c r="Y344" s="86"/>
      <c r="Z344" s="86"/>
      <c r="AJ344" s="78"/>
      <c r="AK344" s="78"/>
      <c r="AL344" s="78"/>
      <c r="AM344" s="78"/>
      <c r="AN344" s="78"/>
      <c r="AO344" s="78"/>
      <c r="AP344" s="84"/>
      <c r="AQ344" s="84"/>
      <c r="AR344" s="78"/>
    </row>
    <row r="345" spans="2:44" x14ac:dyDescent="0.2">
      <c r="B345" s="81"/>
      <c r="Y345" s="86"/>
      <c r="Z345" s="86"/>
      <c r="AJ345" s="78"/>
      <c r="AK345" s="78"/>
      <c r="AL345" s="78"/>
      <c r="AM345" s="78"/>
      <c r="AN345" s="78"/>
      <c r="AO345" s="78"/>
      <c r="AP345" s="84"/>
      <c r="AQ345" s="84"/>
      <c r="AR345" s="78"/>
    </row>
    <row r="346" spans="2:44" x14ac:dyDescent="0.2">
      <c r="B346" s="81"/>
      <c r="Y346" s="86"/>
      <c r="Z346" s="86"/>
      <c r="AJ346" s="78"/>
      <c r="AK346" s="78"/>
      <c r="AL346" s="78"/>
      <c r="AM346" s="78"/>
      <c r="AN346" s="78"/>
      <c r="AO346" s="78"/>
      <c r="AP346" s="84"/>
      <c r="AQ346" s="84"/>
      <c r="AR346" s="78"/>
    </row>
    <row r="347" spans="2:44" x14ac:dyDescent="0.2">
      <c r="B347" s="81"/>
      <c r="Y347" s="86"/>
      <c r="Z347" s="86"/>
      <c r="AJ347" s="78"/>
      <c r="AK347" s="78"/>
      <c r="AL347" s="78"/>
      <c r="AM347" s="78"/>
      <c r="AN347" s="78"/>
      <c r="AO347" s="78"/>
      <c r="AP347" s="84"/>
      <c r="AQ347" s="84"/>
      <c r="AR347" s="78"/>
    </row>
    <row r="348" spans="2:44" x14ac:dyDescent="0.2">
      <c r="B348" s="81"/>
      <c r="Y348" s="86"/>
      <c r="Z348" s="86"/>
      <c r="AJ348" s="78"/>
      <c r="AK348" s="78"/>
      <c r="AL348" s="78"/>
      <c r="AM348" s="78"/>
      <c r="AN348" s="78"/>
      <c r="AO348" s="78"/>
      <c r="AP348" s="84"/>
      <c r="AQ348" s="84"/>
      <c r="AR348" s="78"/>
    </row>
    <row r="349" spans="2:44" x14ac:dyDescent="0.2">
      <c r="B349" s="81"/>
      <c r="Y349" s="86"/>
      <c r="Z349" s="86"/>
      <c r="AJ349" s="78"/>
      <c r="AK349" s="78"/>
      <c r="AL349" s="78"/>
      <c r="AM349" s="78"/>
      <c r="AN349" s="78"/>
      <c r="AO349" s="78"/>
      <c r="AP349" s="84"/>
      <c r="AQ349" s="84"/>
      <c r="AR349" s="78"/>
    </row>
    <row r="350" spans="2:44" x14ac:dyDescent="0.2">
      <c r="B350" s="81"/>
      <c r="Y350" s="86"/>
      <c r="Z350" s="86"/>
      <c r="AJ350" s="78"/>
      <c r="AK350" s="78"/>
      <c r="AL350" s="78"/>
      <c r="AM350" s="78"/>
      <c r="AN350" s="78"/>
      <c r="AO350" s="78"/>
      <c r="AP350" s="84"/>
      <c r="AQ350" s="84"/>
      <c r="AR350" s="78"/>
    </row>
    <row r="351" spans="2:44" x14ac:dyDescent="0.2">
      <c r="B351" s="81"/>
      <c r="Y351" s="86"/>
      <c r="Z351" s="86"/>
      <c r="AJ351" s="78"/>
      <c r="AK351" s="78"/>
      <c r="AL351" s="78"/>
      <c r="AM351" s="78"/>
      <c r="AN351" s="78"/>
      <c r="AO351" s="78"/>
      <c r="AP351" s="84"/>
      <c r="AQ351" s="84"/>
      <c r="AR351" s="78"/>
    </row>
    <row r="352" spans="2:44" x14ac:dyDescent="0.2">
      <c r="B352" s="81"/>
      <c r="Y352" s="86"/>
      <c r="Z352" s="86"/>
      <c r="AJ352" s="78"/>
      <c r="AK352" s="78"/>
      <c r="AL352" s="78"/>
      <c r="AM352" s="78"/>
      <c r="AN352" s="78"/>
      <c r="AO352" s="78"/>
      <c r="AP352" s="84"/>
      <c r="AQ352" s="84"/>
      <c r="AR352" s="78"/>
    </row>
    <row r="353" spans="2:44" x14ac:dyDescent="0.2">
      <c r="B353" s="81"/>
      <c r="Y353" s="86"/>
      <c r="Z353" s="86"/>
      <c r="AJ353" s="78"/>
      <c r="AK353" s="78"/>
      <c r="AL353" s="78"/>
      <c r="AM353" s="78"/>
      <c r="AN353" s="78"/>
      <c r="AO353" s="78"/>
      <c r="AP353" s="84"/>
      <c r="AQ353" s="84"/>
      <c r="AR353" s="78"/>
    </row>
    <row r="354" spans="2:44" x14ac:dyDescent="0.2">
      <c r="B354" s="81"/>
      <c r="Y354" s="86"/>
      <c r="Z354" s="86"/>
      <c r="AJ354" s="78"/>
      <c r="AK354" s="78"/>
      <c r="AL354" s="78"/>
      <c r="AM354" s="78"/>
      <c r="AN354" s="78"/>
      <c r="AO354" s="78"/>
      <c r="AP354" s="84"/>
      <c r="AQ354" s="84"/>
      <c r="AR354" s="78"/>
    </row>
    <row r="355" spans="2:44" x14ac:dyDescent="0.2">
      <c r="B355" s="81"/>
      <c r="Y355" s="86"/>
      <c r="Z355" s="86"/>
      <c r="AJ355" s="78"/>
      <c r="AK355" s="78"/>
      <c r="AL355" s="78"/>
      <c r="AM355" s="78"/>
      <c r="AN355" s="78"/>
      <c r="AO355" s="78"/>
      <c r="AP355" s="84"/>
      <c r="AQ355" s="84"/>
      <c r="AR355" s="78"/>
    </row>
    <row r="356" spans="2:44" x14ac:dyDescent="0.2">
      <c r="B356" s="81"/>
      <c r="Y356" s="86"/>
      <c r="Z356" s="86"/>
      <c r="AJ356" s="78"/>
      <c r="AK356" s="78"/>
      <c r="AL356" s="78"/>
      <c r="AM356" s="78"/>
      <c r="AN356" s="78"/>
      <c r="AO356" s="78"/>
      <c r="AP356" s="84"/>
      <c r="AQ356" s="84"/>
      <c r="AR356" s="78"/>
    </row>
    <row r="357" spans="2:44" x14ac:dyDescent="0.2">
      <c r="B357" s="81"/>
      <c r="Y357" s="86"/>
      <c r="Z357" s="86"/>
      <c r="AJ357" s="78"/>
      <c r="AK357" s="78"/>
      <c r="AL357" s="78"/>
      <c r="AM357" s="78"/>
      <c r="AN357" s="78"/>
      <c r="AO357" s="78"/>
      <c r="AP357" s="84"/>
      <c r="AQ357" s="84"/>
      <c r="AR357" s="78"/>
    </row>
    <row r="358" spans="2:44" x14ac:dyDescent="0.2">
      <c r="B358" s="81"/>
      <c r="Y358" s="86"/>
      <c r="Z358" s="86"/>
      <c r="AJ358" s="78"/>
      <c r="AK358" s="78"/>
      <c r="AL358" s="78"/>
      <c r="AM358" s="78"/>
      <c r="AN358" s="78"/>
      <c r="AO358" s="78"/>
      <c r="AP358" s="84"/>
      <c r="AQ358" s="84"/>
      <c r="AR358" s="78"/>
    </row>
    <row r="359" spans="2:44" x14ac:dyDescent="0.2">
      <c r="B359" s="81"/>
      <c r="Y359" s="86"/>
      <c r="Z359" s="86"/>
      <c r="AJ359" s="78"/>
      <c r="AK359" s="78"/>
      <c r="AL359" s="78"/>
      <c r="AM359" s="78"/>
      <c r="AN359" s="78"/>
      <c r="AO359" s="78"/>
      <c r="AP359" s="84"/>
      <c r="AQ359" s="84"/>
      <c r="AR359" s="78"/>
    </row>
    <row r="360" spans="2:44" x14ac:dyDescent="0.2">
      <c r="B360" s="81"/>
      <c r="Y360" s="86"/>
      <c r="Z360" s="86"/>
      <c r="AJ360" s="78"/>
      <c r="AK360" s="78"/>
      <c r="AL360" s="78"/>
      <c r="AM360" s="78"/>
      <c r="AN360" s="78"/>
      <c r="AO360" s="78"/>
      <c r="AP360" s="84"/>
      <c r="AQ360" s="84"/>
      <c r="AR360" s="78"/>
    </row>
    <row r="361" spans="2:44" x14ac:dyDescent="0.2">
      <c r="B361" s="81"/>
      <c r="Y361" s="86"/>
      <c r="Z361" s="86"/>
      <c r="AJ361" s="78"/>
      <c r="AK361" s="78"/>
      <c r="AL361" s="78"/>
      <c r="AM361" s="78"/>
      <c r="AN361" s="78"/>
      <c r="AO361" s="78"/>
      <c r="AP361" s="84"/>
      <c r="AQ361" s="84"/>
      <c r="AR361" s="78"/>
    </row>
    <row r="362" spans="2:44" x14ac:dyDescent="0.2">
      <c r="B362" s="81"/>
      <c r="Y362" s="86"/>
      <c r="Z362" s="86"/>
      <c r="AJ362" s="78"/>
      <c r="AK362" s="78"/>
      <c r="AL362" s="78"/>
      <c r="AM362" s="78"/>
      <c r="AN362" s="78"/>
      <c r="AO362" s="78"/>
      <c r="AP362" s="84"/>
      <c r="AQ362" s="84"/>
      <c r="AR362" s="78"/>
    </row>
    <row r="363" spans="2:44" x14ac:dyDescent="0.2">
      <c r="B363" s="81"/>
      <c r="Y363" s="86"/>
      <c r="Z363" s="86"/>
      <c r="AJ363" s="78"/>
      <c r="AK363" s="78"/>
      <c r="AL363" s="78"/>
      <c r="AM363" s="78"/>
      <c r="AN363" s="78"/>
      <c r="AO363" s="78"/>
      <c r="AP363" s="84"/>
      <c r="AQ363" s="84"/>
      <c r="AR363" s="78"/>
    </row>
    <row r="364" spans="2:44" x14ac:dyDescent="0.2">
      <c r="B364" s="81"/>
      <c r="Y364" s="86"/>
      <c r="Z364" s="86"/>
      <c r="AJ364" s="78"/>
      <c r="AK364" s="78"/>
      <c r="AL364" s="78"/>
      <c r="AM364" s="78"/>
      <c r="AN364" s="78"/>
      <c r="AO364" s="78"/>
      <c r="AP364" s="84"/>
      <c r="AQ364" s="84"/>
      <c r="AR364" s="78"/>
    </row>
    <row r="365" spans="2:44" x14ac:dyDescent="0.2">
      <c r="B365" s="81"/>
      <c r="Y365" s="86"/>
      <c r="Z365" s="86"/>
      <c r="AJ365" s="78"/>
      <c r="AK365" s="78"/>
      <c r="AL365" s="78"/>
      <c r="AM365" s="78"/>
      <c r="AN365" s="78"/>
      <c r="AO365" s="78"/>
      <c r="AP365" s="84"/>
      <c r="AQ365" s="84"/>
      <c r="AR365" s="78"/>
    </row>
    <row r="366" spans="2:44" x14ac:dyDescent="0.2">
      <c r="B366" s="81"/>
      <c r="Y366" s="86"/>
      <c r="Z366" s="86"/>
      <c r="AJ366" s="78"/>
      <c r="AK366" s="78"/>
      <c r="AL366" s="78"/>
      <c r="AM366" s="78"/>
      <c r="AN366" s="78"/>
      <c r="AO366" s="78"/>
      <c r="AP366" s="84"/>
      <c r="AQ366" s="84"/>
      <c r="AR366" s="78"/>
    </row>
    <row r="367" spans="2:44" x14ac:dyDescent="0.2">
      <c r="B367" s="81"/>
      <c r="Y367" s="86"/>
      <c r="Z367" s="86"/>
      <c r="AJ367" s="78"/>
      <c r="AK367" s="78"/>
      <c r="AL367" s="78"/>
      <c r="AM367" s="78"/>
      <c r="AN367" s="78"/>
      <c r="AO367" s="78"/>
      <c r="AP367" s="84"/>
      <c r="AQ367" s="84"/>
      <c r="AR367" s="78"/>
    </row>
    <row r="368" spans="2:44" x14ac:dyDescent="0.2">
      <c r="B368" s="81"/>
      <c r="Y368" s="86"/>
      <c r="Z368" s="86"/>
      <c r="AJ368" s="78"/>
      <c r="AK368" s="78"/>
      <c r="AL368" s="78"/>
      <c r="AM368" s="78"/>
      <c r="AN368" s="78"/>
      <c r="AO368" s="78"/>
      <c r="AP368" s="84"/>
      <c r="AQ368" s="84"/>
      <c r="AR368" s="78"/>
    </row>
    <row r="369" spans="2:44" x14ac:dyDescent="0.2">
      <c r="B369" s="81"/>
      <c r="Y369" s="86"/>
      <c r="Z369" s="86"/>
      <c r="AJ369" s="78"/>
      <c r="AK369" s="78"/>
      <c r="AL369" s="78"/>
      <c r="AM369" s="78"/>
      <c r="AN369" s="78"/>
      <c r="AO369" s="78"/>
      <c r="AP369" s="84"/>
      <c r="AQ369" s="84"/>
      <c r="AR369" s="78"/>
    </row>
    <row r="370" spans="2:44" x14ac:dyDescent="0.2">
      <c r="B370" s="81"/>
      <c r="Y370" s="86"/>
      <c r="Z370" s="86"/>
      <c r="AJ370" s="78"/>
      <c r="AK370" s="78"/>
      <c r="AL370" s="78"/>
      <c r="AM370" s="78"/>
      <c r="AN370" s="78"/>
      <c r="AO370" s="78"/>
      <c r="AP370" s="84"/>
      <c r="AQ370" s="84"/>
      <c r="AR370" s="78"/>
    </row>
    <row r="371" spans="2:44" x14ac:dyDescent="0.2">
      <c r="B371" s="81"/>
      <c r="Y371" s="86"/>
      <c r="Z371" s="86"/>
      <c r="AJ371" s="78"/>
      <c r="AK371" s="78"/>
      <c r="AL371" s="78"/>
      <c r="AM371" s="78"/>
      <c r="AN371" s="78"/>
      <c r="AO371" s="78"/>
      <c r="AP371" s="84"/>
      <c r="AQ371" s="84"/>
      <c r="AR371" s="78"/>
    </row>
    <row r="372" spans="2:44" x14ac:dyDescent="0.2">
      <c r="B372" s="81"/>
      <c r="Y372" s="86"/>
      <c r="Z372" s="86"/>
      <c r="AJ372" s="78"/>
      <c r="AK372" s="78"/>
      <c r="AL372" s="78"/>
      <c r="AM372" s="78"/>
      <c r="AN372" s="78"/>
      <c r="AO372" s="78"/>
      <c r="AP372" s="84"/>
      <c r="AQ372" s="84"/>
      <c r="AR372" s="78"/>
    </row>
    <row r="373" spans="2:44" x14ac:dyDescent="0.2">
      <c r="B373" s="81"/>
      <c r="Y373" s="86"/>
      <c r="Z373" s="86"/>
      <c r="AJ373" s="78"/>
      <c r="AK373" s="78"/>
      <c r="AL373" s="78"/>
      <c r="AM373" s="78"/>
      <c r="AN373" s="78"/>
      <c r="AO373" s="78"/>
      <c r="AP373" s="84"/>
      <c r="AQ373" s="84"/>
      <c r="AR373" s="78"/>
    </row>
    <row r="374" spans="2:44" x14ac:dyDescent="0.2">
      <c r="B374" s="81"/>
      <c r="Y374" s="86"/>
      <c r="Z374" s="86"/>
      <c r="AJ374" s="78"/>
      <c r="AK374" s="78"/>
      <c r="AL374" s="78"/>
      <c r="AM374" s="78"/>
      <c r="AN374" s="78"/>
      <c r="AO374" s="78"/>
      <c r="AP374" s="84"/>
      <c r="AQ374" s="84"/>
      <c r="AR374" s="78"/>
    </row>
    <row r="375" spans="2:44" x14ac:dyDescent="0.2">
      <c r="B375" s="81"/>
      <c r="Y375" s="86"/>
      <c r="Z375" s="86"/>
      <c r="AJ375" s="78"/>
      <c r="AK375" s="78"/>
      <c r="AL375" s="78"/>
      <c r="AM375" s="78"/>
      <c r="AN375" s="78"/>
      <c r="AO375" s="78"/>
      <c r="AP375" s="84"/>
      <c r="AQ375" s="84"/>
      <c r="AR375" s="78"/>
    </row>
    <row r="376" spans="2:44" x14ac:dyDescent="0.2">
      <c r="B376" s="81"/>
      <c r="Y376" s="86"/>
      <c r="Z376" s="86"/>
      <c r="AJ376" s="78"/>
      <c r="AK376" s="78"/>
      <c r="AL376" s="78"/>
      <c r="AM376" s="78"/>
      <c r="AN376" s="78"/>
      <c r="AO376" s="78"/>
      <c r="AP376" s="84"/>
      <c r="AQ376" s="84"/>
      <c r="AR376" s="78"/>
    </row>
    <row r="377" spans="2:44" x14ac:dyDescent="0.2">
      <c r="B377" s="81"/>
      <c r="Y377" s="86"/>
      <c r="Z377" s="86"/>
      <c r="AJ377" s="78"/>
      <c r="AK377" s="78"/>
      <c r="AL377" s="78"/>
      <c r="AM377" s="78"/>
      <c r="AN377" s="78"/>
      <c r="AO377" s="78"/>
      <c r="AP377" s="84"/>
      <c r="AQ377" s="84"/>
      <c r="AR377" s="78"/>
    </row>
    <row r="378" spans="2:44" x14ac:dyDescent="0.2">
      <c r="B378" s="81"/>
      <c r="Y378" s="86"/>
      <c r="Z378" s="86"/>
      <c r="AJ378" s="78"/>
      <c r="AK378" s="78"/>
      <c r="AL378" s="78"/>
      <c r="AM378" s="78"/>
      <c r="AN378" s="78"/>
      <c r="AO378" s="78"/>
      <c r="AP378" s="84"/>
      <c r="AQ378" s="84"/>
      <c r="AR378" s="78"/>
    </row>
    <row r="379" spans="2:44" x14ac:dyDescent="0.2">
      <c r="B379" s="81"/>
      <c r="Y379" s="86"/>
      <c r="Z379" s="86"/>
      <c r="AJ379" s="78"/>
      <c r="AK379" s="78"/>
      <c r="AL379" s="78"/>
      <c r="AM379" s="78"/>
      <c r="AN379" s="78"/>
      <c r="AO379" s="78"/>
      <c r="AP379" s="84"/>
      <c r="AQ379" s="84"/>
      <c r="AR379" s="78"/>
    </row>
    <row r="380" spans="2:44" x14ac:dyDescent="0.2">
      <c r="B380" s="81"/>
      <c r="Y380" s="86"/>
      <c r="Z380" s="86"/>
      <c r="AJ380" s="78"/>
      <c r="AK380" s="78"/>
      <c r="AL380" s="78"/>
      <c r="AM380" s="78"/>
      <c r="AN380" s="78"/>
      <c r="AO380" s="78"/>
      <c r="AP380" s="84"/>
      <c r="AQ380" s="84"/>
      <c r="AR380" s="78"/>
    </row>
    <row r="381" spans="2:44" x14ac:dyDescent="0.2">
      <c r="B381" s="81"/>
      <c r="Y381" s="86"/>
      <c r="Z381" s="86"/>
      <c r="AJ381" s="78"/>
      <c r="AK381" s="78"/>
      <c r="AL381" s="78"/>
      <c r="AM381" s="78"/>
      <c r="AN381" s="78"/>
      <c r="AO381" s="78"/>
      <c r="AP381" s="84"/>
      <c r="AQ381" s="84"/>
      <c r="AR381" s="78"/>
    </row>
    <row r="382" spans="2:44" x14ac:dyDescent="0.2">
      <c r="B382" s="81"/>
      <c r="Y382" s="86"/>
      <c r="Z382" s="86"/>
      <c r="AJ382" s="78"/>
      <c r="AK382" s="78"/>
      <c r="AL382" s="78"/>
      <c r="AM382" s="78"/>
      <c r="AN382" s="78"/>
      <c r="AO382" s="78"/>
      <c r="AP382" s="84"/>
      <c r="AQ382" s="84"/>
      <c r="AR382" s="78"/>
    </row>
    <row r="383" spans="2:44" x14ac:dyDescent="0.2">
      <c r="B383" s="81"/>
      <c r="Y383" s="86"/>
      <c r="Z383" s="86"/>
      <c r="AJ383" s="78"/>
      <c r="AK383" s="78"/>
      <c r="AL383" s="78"/>
      <c r="AM383" s="78"/>
      <c r="AN383" s="78"/>
      <c r="AO383" s="78"/>
      <c r="AP383" s="84"/>
      <c r="AQ383" s="84"/>
      <c r="AR383" s="78"/>
    </row>
    <row r="384" spans="2:44" x14ac:dyDescent="0.2">
      <c r="B384" s="81"/>
      <c r="Y384" s="86"/>
      <c r="Z384" s="86"/>
      <c r="AJ384" s="78"/>
      <c r="AK384" s="78"/>
      <c r="AL384" s="78"/>
      <c r="AM384" s="78"/>
      <c r="AN384" s="78"/>
      <c r="AO384" s="78"/>
      <c r="AP384" s="84"/>
      <c r="AQ384" s="84"/>
      <c r="AR384" s="78"/>
    </row>
    <row r="385" spans="2:44" x14ac:dyDescent="0.2">
      <c r="B385" s="81"/>
      <c r="Y385" s="86"/>
      <c r="Z385" s="86"/>
      <c r="AJ385" s="78"/>
      <c r="AK385" s="78"/>
      <c r="AL385" s="78"/>
      <c r="AM385" s="78"/>
      <c r="AN385" s="78"/>
      <c r="AO385" s="78"/>
      <c r="AP385" s="84"/>
      <c r="AQ385" s="84"/>
      <c r="AR385" s="78"/>
    </row>
    <row r="386" spans="2:44" x14ac:dyDescent="0.2">
      <c r="B386" s="81"/>
      <c r="Y386" s="86"/>
      <c r="Z386" s="86"/>
      <c r="AJ386" s="78"/>
      <c r="AK386" s="78"/>
      <c r="AL386" s="78"/>
      <c r="AM386" s="78"/>
      <c r="AN386" s="78"/>
      <c r="AO386" s="78"/>
      <c r="AP386" s="84"/>
      <c r="AQ386" s="84"/>
      <c r="AR386" s="78"/>
    </row>
    <row r="387" spans="2:44" x14ac:dyDescent="0.2">
      <c r="B387" s="81"/>
      <c r="Y387" s="86"/>
      <c r="Z387" s="86"/>
      <c r="AJ387" s="78"/>
      <c r="AK387" s="78"/>
      <c r="AL387" s="78"/>
      <c r="AM387" s="78"/>
      <c r="AN387" s="78"/>
      <c r="AO387" s="78"/>
      <c r="AP387" s="84"/>
      <c r="AQ387" s="84"/>
      <c r="AR387" s="78"/>
    </row>
    <row r="388" spans="2:44" x14ac:dyDescent="0.2">
      <c r="B388" s="81"/>
      <c r="Y388" s="86"/>
      <c r="Z388" s="86"/>
      <c r="AJ388" s="78"/>
      <c r="AK388" s="78"/>
      <c r="AL388" s="78"/>
      <c r="AM388" s="78"/>
      <c r="AN388" s="78"/>
      <c r="AO388" s="78"/>
      <c r="AP388" s="84"/>
      <c r="AQ388" s="84"/>
      <c r="AR388" s="78"/>
    </row>
    <row r="389" spans="2:44" x14ac:dyDescent="0.2">
      <c r="B389" s="81"/>
      <c r="Y389" s="86"/>
      <c r="Z389" s="86"/>
      <c r="AJ389" s="78"/>
      <c r="AK389" s="78"/>
      <c r="AL389" s="78"/>
      <c r="AM389" s="78"/>
      <c r="AN389" s="78"/>
      <c r="AO389" s="78"/>
      <c r="AP389" s="84"/>
      <c r="AQ389" s="84"/>
      <c r="AR389" s="78"/>
    </row>
    <row r="390" spans="2:44" x14ac:dyDescent="0.2">
      <c r="B390" s="81"/>
      <c r="Y390" s="86"/>
      <c r="Z390" s="86"/>
      <c r="AJ390" s="78"/>
      <c r="AK390" s="78"/>
      <c r="AL390" s="78"/>
      <c r="AM390" s="78"/>
      <c r="AN390" s="78"/>
      <c r="AO390" s="78"/>
      <c r="AP390" s="84"/>
      <c r="AQ390" s="84"/>
      <c r="AR390" s="78"/>
    </row>
    <row r="391" spans="2:44" x14ac:dyDescent="0.2">
      <c r="B391" s="81"/>
      <c r="Y391" s="86"/>
      <c r="Z391" s="86"/>
      <c r="AJ391" s="78"/>
      <c r="AK391" s="78"/>
      <c r="AL391" s="78"/>
      <c r="AM391" s="78"/>
      <c r="AN391" s="78"/>
      <c r="AO391" s="78"/>
      <c r="AP391" s="84"/>
      <c r="AQ391" s="84"/>
      <c r="AR391" s="78"/>
    </row>
    <row r="392" spans="2:44" x14ac:dyDescent="0.2">
      <c r="B392" s="81"/>
      <c r="Y392" s="86"/>
      <c r="Z392" s="86"/>
      <c r="AJ392" s="78"/>
      <c r="AK392" s="78"/>
      <c r="AL392" s="78"/>
      <c r="AM392" s="78"/>
      <c r="AN392" s="78"/>
      <c r="AO392" s="78"/>
      <c r="AP392" s="84"/>
      <c r="AQ392" s="84"/>
      <c r="AR392" s="78"/>
    </row>
    <row r="393" spans="2:44" x14ac:dyDescent="0.2">
      <c r="B393" s="81"/>
      <c r="Y393" s="86"/>
      <c r="Z393" s="86"/>
      <c r="AJ393" s="78"/>
      <c r="AK393" s="78"/>
      <c r="AL393" s="78"/>
      <c r="AM393" s="78"/>
      <c r="AN393" s="78"/>
      <c r="AO393" s="78"/>
      <c r="AP393" s="84"/>
      <c r="AQ393" s="84"/>
      <c r="AR393" s="78"/>
    </row>
    <row r="394" spans="2:44" x14ac:dyDescent="0.2">
      <c r="B394" s="81"/>
      <c r="Y394" s="86"/>
      <c r="Z394" s="86"/>
      <c r="AJ394" s="78"/>
      <c r="AK394" s="78"/>
      <c r="AL394" s="78"/>
      <c r="AM394" s="78"/>
      <c r="AN394" s="78"/>
      <c r="AO394" s="78"/>
      <c r="AP394" s="84"/>
      <c r="AQ394" s="84"/>
      <c r="AR394" s="78"/>
    </row>
    <row r="395" spans="2:44" x14ac:dyDescent="0.2">
      <c r="B395" s="81"/>
      <c r="Y395" s="86"/>
      <c r="Z395" s="86"/>
      <c r="AJ395" s="78"/>
      <c r="AK395" s="78"/>
      <c r="AL395" s="78"/>
      <c r="AM395" s="78"/>
      <c r="AN395" s="78"/>
      <c r="AO395" s="78"/>
      <c r="AP395" s="84"/>
      <c r="AQ395" s="84"/>
      <c r="AR395" s="78"/>
    </row>
    <row r="396" spans="2:44" x14ac:dyDescent="0.2">
      <c r="B396" s="81"/>
      <c r="Y396" s="86"/>
      <c r="Z396" s="86"/>
      <c r="AJ396" s="78"/>
      <c r="AK396" s="78"/>
      <c r="AL396" s="78"/>
      <c r="AM396" s="78"/>
      <c r="AN396" s="78"/>
      <c r="AO396" s="78"/>
      <c r="AP396" s="84"/>
      <c r="AQ396" s="84"/>
      <c r="AR396" s="78"/>
    </row>
    <row r="397" spans="2:44" x14ac:dyDescent="0.2">
      <c r="B397" s="81"/>
      <c r="Y397" s="86"/>
      <c r="Z397" s="86"/>
      <c r="AJ397" s="78"/>
      <c r="AK397" s="78"/>
      <c r="AL397" s="78"/>
      <c r="AM397" s="78"/>
      <c r="AN397" s="78"/>
      <c r="AO397" s="78"/>
      <c r="AP397" s="84"/>
      <c r="AQ397" s="84"/>
      <c r="AR397" s="78"/>
    </row>
    <row r="398" spans="2:44" x14ac:dyDescent="0.2">
      <c r="B398" s="81"/>
      <c r="Y398" s="86"/>
      <c r="Z398" s="86"/>
      <c r="AJ398" s="78"/>
      <c r="AK398" s="78"/>
      <c r="AL398" s="78"/>
      <c r="AM398" s="78"/>
      <c r="AN398" s="78"/>
      <c r="AO398" s="78"/>
      <c r="AP398" s="84"/>
      <c r="AQ398" s="84"/>
      <c r="AR398" s="78"/>
    </row>
    <row r="399" spans="2:44" x14ac:dyDescent="0.2">
      <c r="B399" s="81"/>
      <c r="Y399" s="86"/>
      <c r="Z399" s="86"/>
      <c r="AJ399" s="78"/>
      <c r="AK399" s="78"/>
      <c r="AL399" s="78"/>
      <c r="AM399" s="78"/>
      <c r="AN399" s="78"/>
      <c r="AO399" s="78"/>
      <c r="AP399" s="84"/>
      <c r="AQ399" s="84"/>
      <c r="AR399" s="78"/>
    </row>
    <row r="400" spans="2:44" x14ac:dyDescent="0.2">
      <c r="B400" s="81"/>
      <c r="Y400" s="86"/>
      <c r="Z400" s="86"/>
      <c r="AJ400" s="78"/>
      <c r="AK400" s="78"/>
      <c r="AL400" s="78"/>
      <c r="AM400" s="78"/>
      <c r="AN400" s="78"/>
      <c r="AO400" s="78"/>
      <c r="AP400" s="84"/>
      <c r="AQ400" s="84"/>
      <c r="AR400" s="78"/>
    </row>
    <row r="401" spans="2:44" x14ac:dyDescent="0.2">
      <c r="B401" s="81"/>
      <c r="Y401" s="86"/>
      <c r="Z401" s="86"/>
      <c r="AJ401" s="78"/>
      <c r="AK401" s="78"/>
      <c r="AL401" s="78"/>
      <c r="AM401" s="78"/>
      <c r="AN401" s="78"/>
      <c r="AO401" s="78"/>
      <c r="AP401" s="84"/>
      <c r="AQ401" s="84"/>
      <c r="AR401" s="78"/>
    </row>
    <row r="402" spans="2:44" x14ac:dyDescent="0.2">
      <c r="B402" s="81"/>
      <c r="Y402" s="86"/>
      <c r="Z402" s="86"/>
      <c r="AJ402" s="78"/>
      <c r="AK402" s="78"/>
      <c r="AL402" s="78"/>
      <c r="AM402" s="78"/>
      <c r="AN402" s="78"/>
      <c r="AO402" s="78"/>
      <c r="AP402" s="84"/>
      <c r="AQ402" s="84"/>
      <c r="AR402" s="78"/>
    </row>
    <row r="403" spans="2:44" x14ac:dyDescent="0.2">
      <c r="B403" s="81"/>
      <c r="Y403" s="86"/>
      <c r="Z403" s="86"/>
      <c r="AJ403" s="78"/>
      <c r="AK403" s="78"/>
      <c r="AL403" s="78"/>
      <c r="AM403" s="78"/>
      <c r="AN403" s="78"/>
      <c r="AO403" s="78"/>
      <c r="AP403" s="84"/>
      <c r="AQ403" s="84"/>
      <c r="AR403" s="78"/>
    </row>
    <row r="404" spans="2:44" x14ac:dyDescent="0.2">
      <c r="B404" s="81"/>
      <c r="Y404" s="86"/>
      <c r="Z404" s="86"/>
      <c r="AJ404" s="78"/>
      <c r="AK404" s="78"/>
      <c r="AL404" s="78"/>
      <c r="AM404" s="78"/>
      <c r="AN404" s="78"/>
      <c r="AO404" s="78"/>
      <c r="AP404" s="84"/>
      <c r="AQ404" s="84"/>
      <c r="AR404" s="78"/>
    </row>
    <row r="405" spans="2:44" x14ac:dyDescent="0.2">
      <c r="B405" s="81"/>
      <c r="Y405" s="86"/>
      <c r="Z405" s="86"/>
      <c r="AJ405" s="78"/>
      <c r="AK405" s="78"/>
      <c r="AL405" s="78"/>
      <c r="AM405" s="78"/>
      <c r="AN405" s="78"/>
      <c r="AO405" s="78"/>
      <c r="AP405" s="84"/>
      <c r="AQ405" s="84"/>
      <c r="AR405" s="78"/>
    </row>
    <row r="406" spans="2:44" x14ac:dyDescent="0.2">
      <c r="B406" s="81"/>
      <c r="Y406" s="86"/>
      <c r="Z406" s="86"/>
      <c r="AJ406" s="78"/>
      <c r="AK406" s="78"/>
      <c r="AL406" s="78"/>
      <c r="AM406" s="78"/>
      <c r="AN406" s="78"/>
      <c r="AO406" s="78"/>
      <c r="AP406" s="84"/>
      <c r="AQ406" s="84"/>
      <c r="AR406" s="78"/>
    </row>
    <row r="407" spans="2:44" x14ac:dyDescent="0.2">
      <c r="B407" s="81"/>
      <c r="Y407" s="86"/>
      <c r="Z407" s="86"/>
      <c r="AJ407" s="78"/>
      <c r="AK407" s="78"/>
      <c r="AL407" s="78"/>
      <c r="AM407" s="78"/>
      <c r="AN407" s="78"/>
      <c r="AO407" s="78"/>
      <c r="AP407" s="84"/>
      <c r="AQ407" s="84"/>
      <c r="AR407" s="78"/>
    </row>
    <row r="408" spans="2:44" x14ac:dyDescent="0.2">
      <c r="B408" s="81"/>
      <c r="Y408" s="86"/>
      <c r="Z408" s="86"/>
      <c r="AJ408" s="78"/>
      <c r="AK408" s="78"/>
      <c r="AL408" s="78"/>
      <c r="AM408" s="78"/>
      <c r="AN408" s="78"/>
      <c r="AO408" s="78"/>
      <c r="AP408" s="84"/>
      <c r="AQ408" s="84"/>
      <c r="AR408" s="78"/>
    </row>
    <row r="409" spans="2:44" x14ac:dyDescent="0.2">
      <c r="B409" s="81"/>
      <c r="Y409" s="86"/>
      <c r="Z409" s="86"/>
      <c r="AJ409" s="78"/>
      <c r="AK409" s="78"/>
      <c r="AL409" s="78"/>
      <c r="AM409" s="78"/>
      <c r="AN409" s="78"/>
      <c r="AO409" s="78"/>
      <c r="AP409" s="84"/>
      <c r="AQ409" s="84"/>
      <c r="AR409" s="78"/>
    </row>
    <row r="410" spans="2:44" x14ac:dyDescent="0.2">
      <c r="B410" s="81"/>
      <c r="Y410" s="86"/>
      <c r="Z410" s="86"/>
      <c r="AJ410" s="78"/>
      <c r="AK410" s="78"/>
      <c r="AL410" s="78"/>
      <c r="AM410" s="78"/>
      <c r="AN410" s="78"/>
      <c r="AO410" s="78"/>
      <c r="AP410" s="84"/>
      <c r="AQ410" s="84"/>
      <c r="AR410" s="78"/>
    </row>
    <row r="411" spans="2:44" x14ac:dyDescent="0.2">
      <c r="B411" s="81"/>
      <c r="Y411" s="86"/>
      <c r="Z411" s="86"/>
      <c r="AJ411" s="78"/>
      <c r="AK411" s="78"/>
      <c r="AL411" s="78"/>
      <c r="AM411" s="78"/>
      <c r="AN411" s="78"/>
      <c r="AO411" s="78"/>
      <c r="AP411" s="84"/>
      <c r="AQ411" s="84"/>
      <c r="AR411" s="78"/>
    </row>
    <row r="412" spans="2:44" x14ac:dyDescent="0.2">
      <c r="B412" s="81"/>
      <c r="Y412" s="86"/>
      <c r="Z412" s="86"/>
      <c r="AJ412" s="78"/>
      <c r="AK412" s="78"/>
      <c r="AL412" s="78"/>
      <c r="AM412" s="78"/>
      <c r="AN412" s="78"/>
      <c r="AO412" s="78"/>
      <c r="AP412" s="84"/>
      <c r="AQ412" s="84"/>
      <c r="AR412" s="78"/>
    </row>
    <row r="413" spans="2:44" x14ac:dyDescent="0.2">
      <c r="B413" s="81"/>
      <c r="Y413" s="86"/>
      <c r="Z413" s="86"/>
      <c r="AJ413" s="78"/>
      <c r="AK413" s="78"/>
      <c r="AL413" s="78"/>
      <c r="AM413" s="78"/>
      <c r="AN413" s="78"/>
      <c r="AO413" s="78"/>
      <c r="AP413" s="84"/>
      <c r="AQ413" s="84"/>
      <c r="AR413" s="78"/>
    </row>
    <row r="414" spans="2:44" x14ac:dyDescent="0.2">
      <c r="B414" s="81"/>
      <c r="Y414" s="86"/>
      <c r="Z414" s="86"/>
      <c r="AJ414" s="78"/>
      <c r="AK414" s="78"/>
      <c r="AL414" s="78"/>
      <c r="AM414" s="78"/>
      <c r="AN414" s="78"/>
      <c r="AO414" s="78"/>
      <c r="AP414" s="84"/>
      <c r="AQ414" s="84"/>
      <c r="AR414" s="78"/>
    </row>
    <row r="415" spans="2:44" x14ac:dyDescent="0.2">
      <c r="B415" s="81"/>
      <c r="Y415" s="86"/>
      <c r="Z415" s="86"/>
      <c r="AJ415" s="78"/>
      <c r="AK415" s="78"/>
      <c r="AL415" s="78"/>
      <c r="AM415" s="78"/>
      <c r="AN415" s="78"/>
      <c r="AO415" s="78"/>
      <c r="AP415" s="84"/>
      <c r="AQ415" s="84"/>
      <c r="AR415" s="78"/>
    </row>
    <row r="416" spans="2:44" x14ac:dyDescent="0.2">
      <c r="B416" s="81"/>
      <c r="Y416" s="86"/>
      <c r="Z416" s="86"/>
      <c r="AJ416" s="78"/>
      <c r="AK416" s="78"/>
      <c r="AL416" s="78"/>
      <c r="AM416" s="78"/>
      <c r="AN416" s="78"/>
      <c r="AO416" s="78"/>
      <c r="AP416" s="84"/>
      <c r="AQ416" s="84"/>
      <c r="AR416" s="78"/>
    </row>
    <row r="417" spans="2:44" x14ac:dyDescent="0.2">
      <c r="B417" s="81"/>
      <c r="Y417" s="86"/>
      <c r="Z417" s="86"/>
      <c r="AJ417" s="78"/>
      <c r="AK417" s="78"/>
      <c r="AL417" s="78"/>
      <c r="AM417" s="78"/>
      <c r="AN417" s="78"/>
      <c r="AO417" s="78"/>
      <c r="AP417" s="84"/>
      <c r="AQ417" s="84"/>
      <c r="AR417" s="78"/>
    </row>
    <row r="418" spans="2:44" x14ac:dyDescent="0.2">
      <c r="B418" s="81"/>
      <c r="Y418" s="86"/>
      <c r="Z418" s="86"/>
      <c r="AJ418" s="78"/>
      <c r="AK418" s="78"/>
      <c r="AL418" s="78"/>
      <c r="AM418" s="78"/>
      <c r="AN418" s="78"/>
      <c r="AO418" s="78"/>
      <c r="AP418" s="84"/>
      <c r="AQ418" s="84"/>
      <c r="AR418" s="78"/>
    </row>
    <row r="419" spans="2:44" x14ac:dyDescent="0.2">
      <c r="B419" s="81"/>
      <c r="Y419" s="86"/>
      <c r="Z419" s="86"/>
      <c r="AJ419" s="78"/>
      <c r="AK419" s="78"/>
      <c r="AL419" s="78"/>
      <c r="AM419" s="78"/>
      <c r="AN419" s="78"/>
      <c r="AO419" s="78"/>
      <c r="AP419" s="84"/>
      <c r="AQ419" s="84"/>
      <c r="AR419" s="78"/>
    </row>
    <row r="420" spans="2:44" x14ac:dyDescent="0.2">
      <c r="B420" s="81"/>
      <c r="Y420" s="86"/>
      <c r="Z420" s="86"/>
      <c r="AJ420" s="78"/>
      <c r="AK420" s="78"/>
      <c r="AL420" s="78"/>
      <c r="AM420" s="78"/>
      <c r="AN420" s="78"/>
      <c r="AO420" s="78"/>
      <c r="AP420" s="84"/>
      <c r="AQ420" s="84"/>
      <c r="AR420" s="78"/>
    </row>
    <row r="421" spans="2:44" x14ac:dyDescent="0.2">
      <c r="B421" s="81"/>
      <c r="Y421" s="86"/>
      <c r="Z421" s="86"/>
      <c r="AJ421" s="78"/>
      <c r="AK421" s="78"/>
      <c r="AL421" s="78"/>
      <c r="AM421" s="78"/>
      <c r="AN421" s="78"/>
      <c r="AO421" s="78"/>
      <c r="AP421" s="84"/>
      <c r="AQ421" s="84"/>
      <c r="AR421" s="78"/>
    </row>
    <row r="422" spans="2:44" x14ac:dyDescent="0.2">
      <c r="B422" s="81"/>
      <c r="Y422" s="86"/>
      <c r="Z422" s="86"/>
      <c r="AJ422" s="78"/>
      <c r="AK422" s="78"/>
      <c r="AL422" s="78"/>
      <c r="AM422" s="78"/>
      <c r="AN422" s="78"/>
      <c r="AO422" s="78"/>
      <c r="AP422" s="84"/>
      <c r="AQ422" s="84"/>
      <c r="AR422" s="78"/>
    </row>
    <row r="423" spans="2:44" x14ac:dyDescent="0.2">
      <c r="B423" s="81"/>
      <c r="Y423" s="86"/>
      <c r="Z423" s="86"/>
      <c r="AJ423" s="78"/>
      <c r="AK423" s="78"/>
      <c r="AL423" s="78"/>
      <c r="AM423" s="78"/>
      <c r="AN423" s="78"/>
      <c r="AO423" s="78"/>
      <c r="AP423" s="84"/>
      <c r="AQ423" s="84"/>
      <c r="AR423" s="78"/>
    </row>
    <row r="424" spans="2:44" x14ac:dyDescent="0.2">
      <c r="B424" s="81"/>
      <c r="Y424" s="86"/>
      <c r="Z424" s="86"/>
      <c r="AJ424" s="78"/>
      <c r="AK424" s="78"/>
      <c r="AL424" s="78"/>
      <c r="AM424" s="78"/>
      <c r="AN424" s="78"/>
      <c r="AO424" s="78"/>
      <c r="AP424" s="84"/>
      <c r="AQ424" s="84"/>
      <c r="AR424" s="78"/>
    </row>
    <row r="425" spans="2:44" x14ac:dyDescent="0.2">
      <c r="B425" s="81"/>
      <c r="Y425" s="86"/>
      <c r="Z425" s="86"/>
      <c r="AJ425" s="78"/>
      <c r="AK425" s="78"/>
      <c r="AL425" s="78"/>
      <c r="AM425" s="78"/>
      <c r="AN425" s="78"/>
      <c r="AO425" s="78"/>
      <c r="AP425" s="84"/>
      <c r="AQ425" s="84"/>
      <c r="AR425" s="78"/>
    </row>
    <row r="426" spans="2:44" x14ac:dyDescent="0.2">
      <c r="B426" s="81"/>
      <c r="Y426" s="86"/>
      <c r="Z426" s="86"/>
      <c r="AJ426" s="78"/>
      <c r="AK426" s="78"/>
      <c r="AL426" s="78"/>
      <c r="AM426" s="78"/>
      <c r="AN426" s="78"/>
      <c r="AO426" s="78"/>
      <c r="AP426" s="84"/>
      <c r="AQ426" s="84"/>
      <c r="AR426" s="78"/>
    </row>
    <row r="427" spans="2:44" x14ac:dyDescent="0.2">
      <c r="B427" s="81"/>
      <c r="Y427" s="86"/>
      <c r="Z427" s="86"/>
      <c r="AJ427" s="78"/>
      <c r="AK427" s="78"/>
      <c r="AL427" s="78"/>
      <c r="AM427" s="78"/>
      <c r="AN427" s="78"/>
      <c r="AO427" s="78"/>
      <c r="AP427" s="84"/>
      <c r="AQ427" s="84"/>
      <c r="AR427" s="78"/>
    </row>
    <row r="428" spans="2:44" x14ac:dyDescent="0.2">
      <c r="B428" s="81"/>
      <c r="Y428" s="86"/>
      <c r="Z428" s="86"/>
      <c r="AJ428" s="78"/>
      <c r="AK428" s="78"/>
      <c r="AL428" s="78"/>
      <c r="AM428" s="78"/>
      <c r="AN428" s="78"/>
      <c r="AO428" s="78"/>
      <c r="AP428" s="84"/>
      <c r="AQ428" s="84"/>
      <c r="AR428" s="78"/>
    </row>
    <row r="429" spans="2:44" x14ac:dyDescent="0.2">
      <c r="B429" s="81"/>
      <c r="Y429" s="86"/>
      <c r="Z429" s="86"/>
      <c r="AJ429" s="78"/>
      <c r="AK429" s="78"/>
      <c r="AL429" s="78"/>
      <c r="AM429" s="78"/>
      <c r="AN429" s="78"/>
      <c r="AO429" s="78"/>
      <c r="AP429" s="84"/>
      <c r="AQ429" s="84"/>
      <c r="AR429" s="78"/>
    </row>
    <row r="430" spans="2:44" x14ac:dyDescent="0.2">
      <c r="B430" s="81"/>
      <c r="Y430" s="86"/>
      <c r="Z430" s="86"/>
      <c r="AJ430" s="78"/>
      <c r="AK430" s="78"/>
      <c r="AL430" s="78"/>
      <c r="AM430" s="78"/>
      <c r="AN430" s="78"/>
      <c r="AO430" s="78"/>
      <c r="AP430" s="84"/>
      <c r="AQ430" s="84"/>
      <c r="AR430" s="78"/>
    </row>
    <row r="431" spans="2:44" x14ac:dyDescent="0.2">
      <c r="B431" s="81"/>
      <c r="Y431" s="86"/>
      <c r="Z431" s="86"/>
      <c r="AJ431" s="78"/>
      <c r="AK431" s="78"/>
      <c r="AL431" s="78"/>
      <c r="AM431" s="78"/>
      <c r="AN431" s="78"/>
      <c r="AO431" s="78"/>
      <c r="AP431" s="84"/>
      <c r="AQ431" s="84"/>
      <c r="AR431" s="78"/>
    </row>
    <row r="432" spans="2:44" x14ac:dyDescent="0.2">
      <c r="B432" s="81"/>
      <c r="Y432" s="86"/>
      <c r="Z432" s="86"/>
      <c r="AJ432" s="78"/>
      <c r="AK432" s="78"/>
      <c r="AL432" s="78"/>
      <c r="AM432" s="78"/>
      <c r="AN432" s="78"/>
      <c r="AO432" s="78"/>
      <c r="AP432" s="84"/>
      <c r="AQ432" s="84"/>
      <c r="AR432" s="78"/>
    </row>
    <row r="433" spans="2:44" x14ac:dyDescent="0.2">
      <c r="B433" s="81"/>
      <c r="Y433" s="86"/>
      <c r="Z433" s="86"/>
      <c r="AJ433" s="78"/>
      <c r="AK433" s="78"/>
      <c r="AL433" s="78"/>
      <c r="AM433" s="78"/>
      <c r="AN433" s="78"/>
      <c r="AO433" s="78"/>
      <c r="AP433" s="84"/>
      <c r="AQ433" s="84"/>
      <c r="AR433" s="78"/>
    </row>
    <row r="434" spans="2:44" x14ac:dyDescent="0.2">
      <c r="B434" s="81"/>
      <c r="Y434" s="86"/>
      <c r="Z434" s="86"/>
      <c r="AJ434" s="78"/>
      <c r="AK434" s="78"/>
      <c r="AL434" s="78"/>
      <c r="AM434" s="78"/>
      <c r="AN434" s="78"/>
      <c r="AO434" s="78"/>
      <c r="AP434" s="84"/>
      <c r="AQ434" s="84"/>
      <c r="AR434" s="78"/>
    </row>
    <row r="435" spans="2:44" x14ac:dyDescent="0.2">
      <c r="B435" s="81"/>
      <c r="Y435" s="86"/>
      <c r="Z435" s="86"/>
      <c r="AJ435" s="78"/>
      <c r="AK435" s="78"/>
      <c r="AL435" s="78"/>
      <c r="AM435" s="78"/>
      <c r="AN435" s="78"/>
      <c r="AO435" s="78"/>
      <c r="AP435" s="84"/>
      <c r="AQ435" s="84"/>
      <c r="AR435" s="78"/>
    </row>
    <row r="436" spans="2:44" x14ac:dyDescent="0.2">
      <c r="B436" s="81"/>
      <c r="Y436" s="86"/>
      <c r="Z436" s="86"/>
      <c r="AJ436" s="78"/>
      <c r="AK436" s="78"/>
      <c r="AL436" s="78"/>
      <c r="AM436" s="78"/>
      <c r="AN436" s="78"/>
      <c r="AO436" s="78"/>
      <c r="AP436" s="84"/>
      <c r="AQ436" s="84"/>
      <c r="AR436" s="78"/>
    </row>
    <row r="437" spans="2:44" x14ac:dyDescent="0.2">
      <c r="B437" s="81"/>
      <c r="Y437" s="86"/>
      <c r="Z437" s="86"/>
      <c r="AJ437" s="78"/>
      <c r="AK437" s="78"/>
      <c r="AL437" s="78"/>
      <c r="AM437" s="78"/>
      <c r="AN437" s="78"/>
      <c r="AO437" s="78"/>
      <c r="AP437" s="84"/>
      <c r="AQ437" s="84"/>
      <c r="AR437" s="78"/>
    </row>
    <row r="438" spans="2:44" x14ac:dyDescent="0.2">
      <c r="B438" s="81"/>
      <c r="Y438" s="86"/>
      <c r="Z438" s="86"/>
      <c r="AJ438" s="78"/>
      <c r="AK438" s="78"/>
      <c r="AL438" s="78"/>
      <c r="AM438" s="78"/>
      <c r="AN438" s="78"/>
      <c r="AO438" s="78"/>
      <c r="AP438" s="84"/>
      <c r="AQ438" s="84"/>
      <c r="AR438" s="78"/>
    </row>
    <row r="439" spans="2:44" x14ac:dyDescent="0.2">
      <c r="B439" s="81"/>
      <c r="Y439" s="86"/>
      <c r="Z439" s="86"/>
      <c r="AJ439" s="78"/>
      <c r="AK439" s="78"/>
      <c r="AL439" s="78"/>
      <c r="AM439" s="78"/>
      <c r="AN439" s="78"/>
      <c r="AO439" s="78"/>
      <c r="AP439" s="84"/>
      <c r="AQ439" s="84"/>
      <c r="AR439" s="78"/>
    </row>
    <row r="440" spans="2:44" x14ac:dyDescent="0.2">
      <c r="B440" s="81"/>
      <c r="Y440" s="86"/>
      <c r="Z440" s="86"/>
      <c r="AJ440" s="78"/>
      <c r="AK440" s="78"/>
      <c r="AL440" s="78"/>
      <c r="AM440" s="78"/>
      <c r="AN440" s="78"/>
      <c r="AO440" s="78"/>
      <c r="AP440" s="84"/>
      <c r="AQ440" s="84"/>
      <c r="AR440" s="78"/>
    </row>
    <row r="441" spans="2:44" x14ac:dyDescent="0.2">
      <c r="B441" s="81"/>
      <c r="Y441" s="86"/>
      <c r="Z441" s="86"/>
      <c r="AJ441" s="78"/>
      <c r="AK441" s="78"/>
      <c r="AL441" s="78"/>
      <c r="AM441" s="78"/>
      <c r="AN441" s="78"/>
      <c r="AO441" s="78"/>
      <c r="AP441" s="84"/>
      <c r="AQ441" s="84"/>
      <c r="AR441" s="78"/>
    </row>
    <row r="442" spans="2:44" x14ac:dyDescent="0.2">
      <c r="B442" s="81"/>
      <c r="Y442" s="86"/>
      <c r="Z442" s="86"/>
      <c r="AJ442" s="78"/>
      <c r="AK442" s="78"/>
      <c r="AL442" s="78"/>
      <c r="AM442" s="78"/>
      <c r="AN442" s="78"/>
      <c r="AO442" s="78"/>
      <c r="AP442" s="84"/>
      <c r="AQ442" s="84"/>
      <c r="AR442" s="78"/>
    </row>
    <row r="443" spans="2:44" x14ac:dyDescent="0.2">
      <c r="B443" s="81"/>
      <c r="Y443" s="86"/>
      <c r="Z443" s="86"/>
      <c r="AJ443" s="78"/>
      <c r="AK443" s="78"/>
      <c r="AL443" s="78"/>
      <c r="AM443" s="78"/>
      <c r="AN443" s="78"/>
      <c r="AO443" s="78"/>
      <c r="AP443" s="84"/>
      <c r="AQ443" s="84"/>
      <c r="AR443" s="78"/>
    </row>
    <row r="444" spans="2:44" x14ac:dyDescent="0.2">
      <c r="B444" s="81"/>
      <c r="Y444" s="86"/>
      <c r="Z444" s="86"/>
      <c r="AJ444" s="78"/>
      <c r="AK444" s="78"/>
      <c r="AL444" s="78"/>
      <c r="AM444" s="78"/>
      <c r="AN444" s="78"/>
      <c r="AO444" s="78"/>
      <c r="AP444" s="84"/>
      <c r="AQ444" s="84"/>
      <c r="AR444" s="78"/>
    </row>
    <row r="445" spans="2:44" x14ac:dyDescent="0.2">
      <c r="B445" s="81"/>
      <c r="Y445" s="86"/>
      <c r="Z445" s="86"/>
      <c r="AJ445" s="78"/>
      <c r="AK445" s="78"/>
      <c r="AL445" s="78"/>
      <c r="AM445" s="78"/>
      <c r="AN445" s="78"/>
      <c r="AO445" s="78"/>
      <c r="AP445" s="84"/>
      <c r="AQ445" s="84"/>
      <c r="AR445" s="78"/>
    </row>
    <row r="446" spans="2:44" x14ac:dyDescent="0.2">
      <c r="B446" s="81"/>
      <c r="Y446" s="86"/>
      <c r="Z446" s="86"/>
      <c r="AJ446" s="78"/>
      <c r="AK446" s="78"/>
      <c r="AL446" s="78"/>
      <c r="AM446" s="78"/>
      <c r="AN446" s="78"/>
      <c r="AO446" s="78"/>
      <c r="AP446" s="84"/>
      <c r="AQ446" s="84"/>
      <c r="AR446" s="78"/>
    </row>
    <row r="447" spans="2:44" x14ac:dyDescent="0.2">
      <c r="B447" s="81"/>
      <c r="Y447" s="86"/>
      <c r="Z447" s="86"/>
      <c r="AJ447" s="78"/>
      <c r="AK447" s="78"/>
      <c r="AL447" s="78"/>
      <c r="AM447" s="78"/>
      <c r="AN447" s="78"/>
      <c r="AO447" s="78"/>
      <c r="AP447" s="84"/>
      <c r="AQ447" s="84"/>
      <c r="AR447" s="78"/>
    </row>
    <row r="448" spans="2:44" x14ac:dyDescent="0.2">
      <c r="B448" s="81"/>
      <c r="Y448" s="86"/>
      <c r="Z448" s="86"/>
      <c r="AJ448" s="78"/>
      <c r="AK448" s="78"/>
      <c r="AL448" s="78"/>
      <c r="AM448" s="78"/>
      <c r="AN448" s="78"/>
      <c r="AO448" s="78"/>
      <c r="AP448" s="84"/>
      <c r="AQ448" s="84"/>
      <c r="AR448" s="78"/>
    </row>
    <row r="449" spans="2:44" x14ac:dyDescent="0.2">
      <c r="B449" s="81"/>
      <c r="Y449" s="86"/>
      <c r="Z449" s="86"/>
      <c r="AJ449" s="78"/>
      <c r="AK449" s="78"/>
      <c r="AL449" s="78"/>
      <c r="AM449" s="78"/>
      <c r="AN449" s="78"/>
      <c r="AO449" s="78"/>
      <c r="AP449" s="84"/>
      <c r="AQ449" s="84"/>
      <c r="AR449" s="78"/>
    </row>
    <row r="450" spans="2:44" x14ac:dyDescent="0.2">
      <c r="B450" s="81"/>
      <c r="Y450" s="86"/>
      <c r="Z450" s="86"/>
      <c r="AJ450" s="78"/>
      <c r="AK450" s="78"/>
      <c r="AL450" s="78"/>
      <c r="AM450" s="78"/>
      <c r="AN450" s="78"/>
      <c r="AO450" s="78"/>
      <c r="AP450" s="84"/>
      <c r="AQ450" s="84"/>
      <c r="AR450" s="78"/>
    </row>
    <row r="451" spans="2:44" x14ac:dyDescent="0.2">
      <c r="B451" s="81"/>
      <c r="Y451" s="86"/>
      <c r="Z451" s="86"/>
      <c r="AJ451" s="78"/>
      <c r="AK451" s="78"/>
      <c r="AL451" s="78"/>
      <c r="AM451" s="78"/>
      <c r="AN451" s="78"/>
      <c r="AO451" s="78"/>
      <c r="AP451" s="84"/>
      <c r="AQ451" s="84"/>
      <c r="AR451" s="78"/>
    </row>
    <row r="452" spans="2:44" x14ac:dyDescent="0.2">
      <c r="B452" s="81"/>
      <c r="Y452" s="86"/>
      <c r="Z452" s="86"/>
      <c r="AJ452" s="78"/>
      <c r="AK452" s="78"/>
      <c r="AL452" s="78"/>
      <c r="AM452" s="78"/>
      <c r="AN452" s="78"/>
      <c r="AO452" s="78"/>
      <c r="AP452" s="84"/>
      <c r="AQ452" s="84"/>
      <c r="AR452" s="78"/>
    </row>
    <row r="453" spans="2:44" x14ac:dyDescent="0.2">
      <c r="B453" s="81"/>
      <c r="Y453" s="86"/>
      <c r="Z453" s="86"/>
      <c r="AJ453" s="78"/>
      <c r="AK453" s="78"/>
      <c r="AL453" s="78"/>
      <c r="AM453" s="78"/>
      <c r="AN453" s="78"/>
      <c r="AO453" s="78"/>
      <c r="AP453" s="84"/>
      <c r="AQ453" s="84"/>
      <c r="AR453" s="78"/>
    </row>
    <row r="454" spans="2:44" x14ac:dyDescent="0.2">
      <c r="B454" s="81"/>
      <c r="Y454" s="86"/>
      <c r="Z454" s="86"/>
      <c r="AJ454" s="78"/>
      <c r="AK454" s="78"/>
      <c r="AL454" s="78"/>
      <c r="AM454" s="78"/>
      <c r="AN454" s="78"/>
      <c r="AO454" s="78"/>
      <c r="AP454" s="84"/>
      <c r="AQ454" s="84"/>
      <c r="AR454" s="78"/>
    </row>
    <row r="455" spans="2:44" x14ac:dyDescent="0.2">
      <c r="B455" s="81"/>
      <c r="Y455" s="86"/>
      <c r="Z455" s="86"/>
      <c r="AJ455" s="78"/>
      <c r="AK455" s="78"/>
      <c r="AL455" s="78"/>
      <c r="AM455" s="78"/>
      <c r="AN455" s="78"/>
      <c r="AO455" s="78"/>
      <c r="AP455" s="84"/>
      <c r="AQ455" s="84"/>
      <c r="AR455" s="78"/>
    </row>
    <row r="456" spans="2:44" x14ac:dyDescent="0.2">
      <c r="B456" s="81"/>
      <c r="Y456" s="86"/>
      <c r="Z456" s="86"/>
      <c r="AJ456" s="78"/>
      <c r="AK456" s="78"/>
      <c r="AL456" s="78"/>
      <c r="AM456" s="78"/>
      <c r="AN456" s="78"/>
      <c r="AO456" s="78"/>
      <c r="AP456" s="84"/>
      <c r="AQ456" s="84"/>
      <c r="AR456" s="78"/>
    </row>
    <row r="457" spans="2:44" x14ac:dyDescent="0.2">
      <c r="B457" s="81"/>
      <c r="Y457" s="86"/>
      <c r="Z457" s="86"/>
      <c r="AJ457" s="78"/>
      <c r="AK457" s="78"/>
      <c r="AL457" s="78"/>
      <c r="AM457" s="78"/>
      <c r="AN457" s="78"/>
      <c r="AO457" s="78"/>
      <c r="AP457" s="84"/>
      <c r="AQ457" s="84"/>
      <c r="AR457" s="78"/>
    </row>
    <row r="458" spans="2:44" x14ac:dyDescent="0.2">
      <c r="B458" s="81"/>
      <c r="Y458" s="86"/>
      <c r="Z458" s="86"/>
      <c r="AJ458" s="78"/>
      <c r="AK458" s="78"/>
      <c r="AL458" s="78"/>
      <c r="AM458" s="78"/>
      <c r="AN458" s="78"/>
      <c r="AO458" s="78"/>
      <c r="AP458" s="84"/>
      <c r="AQ458" s="84"/>
      <c r="AR458" s="78"/>
    </row>
    <row r="459" spans="2:44" x14ac:dyDescent="0.2">
      <c r="B459" s="81"/>
      <c r="Y459" s="86"/>
      <c r="Z459" s="86"/>
      <c r="AJ459" s="78"/>
      <c r="AK459" s="78"/>
      <c r="AL459" s="78"/>
      <c r="AM459" s="78"/>
      <c r="AN459" s="78"/>
      <c r="AO459" s="78"/>
      <c r="AP459" s="84"/>
      <c r="AQ459" s="84"/>
      <c r="AR459" s="78"/>
    </row>
    <row r="460" spans="2:44" x14ac:dyDescent="0.2">
      <c r="B460" s="81"/>
      <c r="Y460" s="86"/>
      <c r="Z460" s="86"/>
      <c r="AJ460" s="78"/>
      <c r="AK460" s="78"/>
      <c r="AL460" s="78"/>
      <c r="AM460" s="78"/>
      <c r="AN460" s="78"/>
      <c r="AO460" s="78"/>
      <c r="AP460" s="84"/>
      <c r="AQ460" s="84"/>
      <c r="AR460" s="78"/>
    </row>
    <row r="461" spans="2:44" x14ac:dyDescent="0.2">
      <c r="B461" s="81"/>
      <c r="Y461" s="86"/>
      <c r="Z461" s="86"/>
      <c r="AJ461" s="78"/>
      <c r="AK461" s="78"/>
      <c r="AL461" s="78"/>
      <c r="AM461" s="78"/>
      <c r="AN461" s="78"/>
      <c r="AO461" s="78"/>
      <c r="AP461" s="84"/>
      <c r="AQ461" s="84"/>
      <c r="AR461" s="78"/>
    </row>
    <row r="462" spans="2:44" x14ac:dyDescent="0.2">
      <c r="B462" s="81"/>
      <c r="Y462" s="86"/>
      <c r="Z462" s="86"/>
      <c r="AJ462" s="78"/>
      <c r="AK462" s="78"/>
      <c r="AL462" s="78"/>
      <c r="AM462" s="78"/>
      <c r="AN462" s="78"/>
      <c r="AO462" s="78"/>
      <c r="AP462" s="84"/>
      <c r="AQ462" s="84"/>
      <c r="AR462" s="78"/>
    </row>
    <row r="463" spans="2:44" x14ac:dyDescent="0.2">
      <c r="B463" s="81"/>
      <c r="Y463" s="86"/>
      <c r="Z463" s="86"/>
      <c r="AJ463" s="78"/>
      <c r="AK463" s="78"/>
      <c r="AL463" s="78"/>
      <c r="AM463" s="78"/>
      <c r="AN463" s="78"/>
      <c r="AO463" s="78"/>
      <c r="AP463" s="84"/>
      <c r="AQ463" s="84"/>
      <c r="AR463" s="78"/>
    </row>
    <row r="464" spans="2:44" x14ac:dyDescent="0.2">
      <c r="B464" s="81"/>
      <c r="Y464" s="86"/>
      <c r="Z464" s="86"/>
      <c r="AJ464" s="78"/>
      <c r="AK464" s="78"/>
      <c r="AL464" s="78"/>
      <c r="AM464" s="78"/>
      <c r="AN464" s="78"/>
      <c r="AO464" s="78"/>
      <c r="AP464" s="84"/>
      <c r="AQ464" s="84"/>
      <c r="AR464" s="78"/>
    </row>
    <row r="465" spans="2:44" x14ac:dyDescent="0.2">
      <c r="B465" s="81"/>
      <c r="Y465" s="86"/>
      <c r="Z465" s="86"/>
      <c r="AJ465" s="78"/>
      <c r="AK465" s="78"/>
      <c r="AL465" s="78"/>
      <c r="AM465" s="78"/>
      <c r="AN465" s="78"/>
      <c r="AO465" s="78"/>
      <c r="AP465" s="84"/>
      <c r="AQ465" s="84"/>
      <c r="AR465" s="78"/>
    </row>
    <row r="466" spans="2:44" x14ac:dyDescent="0.2">
      <c r="B466" s="81"/>
      <c r="Y466" s="86"/>
      <c r="Z466" s="86"/>
      <c r="AJ466" s="78"/>
      <c r="AK466" s="78"/>
      <c r="AL466" s="78"/>
      <c r="AM466" s="78"/>
      <c r="AN466" s="78"/>
      <c r="AO466" s="78"/>
      <c r="AP466" s="84"/>
      <c r="AQ466" s="84"/>
      <c r="AR466" s="78"/>
    </row>
    <row r="467" spans="2:44" x14ac:dyDescent="0.2">
      <c r="B467" s="81"/>
      <c r="Y467" s="86"/>
      <c r="Z467" s="86"/>
      <c r="AJ467" s="78"/>
      <c r="AK467" s="78"/>
      <c r="AL467" s="78"/>
      <c r="AM467" s="78"/>
      <c r="AN467" s="78"/>
      <c r="AO467" s="78"/>
      <c r="AP467" s="84"/>
      <c r="AQ467" s="84"/>
      <c r="AR467" s="78"/>
    </row>
    <row r="468" spans="2:44" x14ac:dyDescent="0.2">
      <c r="B468" s="81"/>
      <c r="Y468" s="86"/>
      <c r="Z468" s="86"/>
      <c r="AJ468" s="78"/>
      <c r="AK468" s="78"/>
      <c r="AL468" s="78"/>
      <c r="AM468" s="78"/>
      <c r="AN468" s="78"/>
      <c r="AO468" s="78"/>
      <c r="AP468" s="84"/>
      <c r="AQ468" s="84"/>
      <c r="AR468" s="78"/>
    </row>
    <row r="469" spans="2:44" x14ac:dyDescent="0.2">
      <c r="B469" s="81"/>
      <c r="Y469" s="86"/>
      <c r="Z469" s="86"/>
      <c r="AJ469" s="78"/>
      <c r="AK469" s="78"/>
      <c r="AL469" s="78"/>
      <c r="AM469" s="78"/>
      <c r="AN469" s="78"/>
      <c r="AO469" s="78"/>
      <c r="AP469" s="84"/>
      <c r="AQ469" s="84"/>
      <c r="AR469" s="78"/>
    </row>
    <row r="470" spans="2:44" x14ac:dyDescent="0.2">
      <c r="B470" s="81"/>
      <c r="Y470" s="86"/>
      <c r="Z470" s="86"/>
      <c r="AJ470" s="78"/>
      <c r="AK470" s="78"/>
      <c r="AL470" s="78"/>
      <c r="AM470" s="78"/>
      <c r="AN470" s="78"/>
      <c r="AO470" s="78"/>
      <c r="AP470" s="84"/>
      <c r="AQ470" s="84"/>
      <c r="AR470" s="78"/>
    </row>
    <row r="471" spans="2:44" x14ac:dyDescent="0.2">
      <c r="B471" s="81"/>
      <c r="Y471" s="86"/>
      <c r="Z471" s="86"/>
      <c r="AJ471" s="78"/>
      <c r="AK471" s="78"/>
      <c r="AL471" s="78"/>
      <c r="AM471" s="78"/>
      <c r="AN471" s="78"/>
      <c r="AO471" s="78"/>
      <c r="AP471" s="84"/>
      <c r="AQ471" s="84"/>
      <c r="AR471" s="78"/>
    </row>
    <row r="472" spans="2:44" x14ac:dyDescent="0.2">
      <c r="B472" s="81"/>
      <c r="Y472" s="86"/>
      <c r="Z472" s="86"/>
      <c r="AJ472" s="78"/>
      <c r="AK472" s="78"/>
      <c r="AL472" s="78"/>
      <c r="AM472" s="78"/>
      <c r="AN472" s="78"/>
      <c r="AO472" s="78"/>
      <c r="AP472" s="84"/>
      <c r="AQ472" s="84"/>
      <c r="AR472" s="78"/>
    </row>
    <row r="473" spans="2:44" x14ac:dyDescent="0.2">
      <c r="B473" s="81"/>
      <c r="Y473" s="86"/>
      <c r="Z473" s="86"/>
      <c r="AJ473" s="78"/>
      <c r="AK473" s="78"/>
      <c r="AL473" s="78"/>
      <c r="AM473" s="78"/>
      <c r="AN473" s="78"/>
      <c r="AO473" s="78"/>
      <c r="AP473" s="84"/>
      <c r="AQ473" s="84"/>
      <c r="AR473" s="78"/>
    </row>
    <row r="474" spans="2:44" x14ac:dyDescent="0.2">
      <c r="B474" s="81"/>
      <c r="Y474" s="86"/>
      <c r="Z474" s="86"/>
      <c r="AJ474" s="78"/>
      <c r="AK474" s="78"/>
      <c r="AL474" s="78"/>
      <c r="AM474" s="78"/>
      <c r="AN474" s="78"/>
      <c r="AO474" s="78"/>
      <c r="AP474" s="84"/>
      <c r="AQ474" s="84"/>
      <c r="AR474" s="78"/>
    </row>
    <row r="475" spans="2:44" x14ac:dyDescent="0.2">
      <c r="B475" s="81"/>
      <c r="Y475" s="86"/>
      <c r="Z475" s="86"/>
      <c r="AJ475" s="78"/>
      <c r="AK475" s="78"/>
      <c r="AL475" s="78"/>
      <c r="AM475" s="78"/>
      <c r="AN475" s="78"/>
      <c r="AO475" s="78"/>
      <c r="AP475" s="84"/>
      <c r="AQ475" s="84"/>
      <c r="AR475" s="78"/>
    </row>
    <row r="476" spans="2:44" x14ac:dyDescent="0.2">
      <c r="B476" s="81"/>
      <c r="Y476" s="86"/>
      <c r="Z476" s="86"/>
      <c r="AJ476" s="78"/>
      <c r="AK476" s="78"/>
      <c r="AL476" s="78"/>
      <c r="AM476" s="78"/>
      <c r="AN476" s="78"/>
      <c r="AO476" s="78"/>
      <c r="AP476" s="84"/>
      <c r="AQ476" s="84"/>
      <c r="AR476" s="78"/>
    </row>
    <row r="477" spans="2:44" x14ac:dyDescent="0.2">
      <c r="B477" s="81"/>
      <c r="Y477" s="86"/>
      <c r="Z477" s="86"/>
      <c r="AJ477" s="78"/>
      <c r="AK477" s="78"/>
      <c r="AL477" s="78"/>
      <c r="AM477" s="78"/>
      <c r="AN477" s="78"/>
      <c r="AO477" s="78"/>
      <c r="AP477" s="84"/>
      <c r="AQ477" s="84"/>
      <c r="AR477" s="78"/>
    </row>
    <row r="478" spans="2:44" x14ac:dyDescent="0.2">
      <c r="B478" s="81"/>
      <c r="Y478" s="86"/>
      <c r="Z478" s="86"/>
      <c r="AJ478" s="78"/>
      <c r="AK478" s="78"/>
      <c r="AL478" s="78"/>
      <c r="AM478" s="78"/>
      <c r="AN478" s="78"/>
      <c r="AO478" s="78"/>
      <c r="AP478" s="84"/>
      <c r="AQ478" s="84"/>
      <c r="AR478" s="78"/>
    </row>
    <row r="479" spans="2:44" x14ac:dyDescent="0.2">
      <c r="B479" s="81"/>
      <c r="Y479" s="86"/>
      <c r="Z479" s="86"/>
      <c r="AJ479" s="78"/>
      <c r="AK479" s="78"/>
      <c r="AL479" s="78"/>
      <c r="AM479" s="78"/>
      <c r="AN479" s="78"/>
      <c r="AO479" s="78"/>
      <c r="AP479" s="84"/>
      <c r="AQ479" s="84"/>
      <c r="AR479" s="78"/>
    </row>
    <row r="480" spans="2:44" x14ac:dyDescent="0.2">
      <c r="B480" s="81"/>
      <c r="Y480" s="86"/>
      <c r="Z480" s="86"/>
      <c r="AJ480" s="78"/>
      <c r="AK480" s="78"/>
      <c r="AL480" s="78"/>
      <c r="AM480" s="78"/>
      <c r="AN480" s="78"/>
      <c r="AO480" s="78"/>
      <c r="AP480" s="84"/>
      <c r="AQ480" s="84"/>
      <c r="AR480" s="78"/>
    </row>
    <row r="481" spans="2:44" x14ac:dyDescent="0.2">
      <c r="B481" s="81"/>
      <c r="Y481" s="86"/>
      <c r="Z481" s="86"/>
      <c r="AJ481" s="78"/>
      <c r="AK481" s="78"/>
      <c r="AL481" s="78"/>
      <c r="AM481" s="78"/>
      <c r="AN481" s="78"/>
      <c r="AO481" s="78"/>
      <c r="AP481" s="84"/>
      <c r="AQ481" s="84"/>
      <c r="AR481" s="78"/>
    </row>
    <row r="482" spans="2:44" x14ac:dyDescent="0.2">
      <c r="B482" s="81"/>
      <c r="Y482" s="86"/>
      <c r="Z482" s="86"/>
      <c r="AJ482" s="78"/>
      <c r="AK482" s="78"/>
      <c r="AL482" s="78"/>
      <c r="AM482" s="78"/>
      <c r="AN482" s="78"/>
      <c r="AO482" s="78"/>
      <c r="AP482" s="84"/>
      <c r="AQ482" s="84"/>
      <c r="AR482" s="78"/>
    </row>
    <row r="483" spans="2:44" x14ac:dyDescent="0.2">
      <c r="B483" s="81"/>
      <c r="Y483" s="86"/>
      <c r="Z483" s="86"/>
      <c r="AJ483" s="78"/>
      <c r="AK483" s="78"/>
      <c r="AL483" s="78"/>
      <c r="AM483" s="78"/>
      <c r="AN483" s="78"/>
      <c r="AO483" s="78"/>
      <c r="AP483" s="84"/>
      <c r="AQ483" s="84"/>
      <c r="AR483" s="78"/>
    </row>
    <row r="484" spans="2:44" x14ac:dyDescent="0.2">
      <c r="B484" s="81"/>
      <c r="Y484" s="86"/>
      <c r="Z484" s="86"/>
      <c r="AJ484" s="78"/>
      <c r="AK484" s="78"/>
      <c r="AL484" s="78"/>
      <c r="AM484" s="78"/>
      <c r="AN484" s="78"/>
      <c r="AO484" s="78"/>
      <c r="AP484" s="84"/>
      <c r="AQ484" s="84"/>
      <c r="AR484" s="78"/>
    </row>
    <row r="485" spans="2:44" x14ac:dyDescent="0.2">
      <c r="B485" s="81"/>
      <c r="Y485" s="86"/>
      <c r="Z485" s="86"/>
      <c r="AJ485" s="78"/>
      <c r="AK485" s="78"/>
      <c r="AL485" s="78"/>
      <c r="AM485" s="78"/>
      <c r="AN485" s="78"/>
      <c r="AO485" s="78"/>
      <c r="AP485" s="84"/>
      <c r="AQ485" s="84"/>
      <c r="AR485" s="78"/>
    </row>
    <row r="486" spans="2:44" x14ac:dyDescent="0.2">
      <c r="B486" s="81"/>
      <c r="Y486" s="86"/>
      <c r="Z486" s="86"/>
      <c r="AJ486" s="78"/>
      <c r="AK486" s="78"/>
      <c r="AL486" s="78"/>
      <c r="AM486" s="78"/>
      <c r="AN486" s="78"/>
      <c r="AO486" s="78"/>
      <c r="AP486" s="84"/>
      <c r="AQ486" s="84"/>
      <c r="AR486" s="78"/>
    </row>
    <row r="487" spans="2:44" x14ac:dyDescent="0.2">
      <c r="B487" s="81"/>
      <c r="Y487" s="86"/>
      <c r="Z487" s="86"/>
      <c r="AJ487" s="78"/>
      <c r="AK487" s="78"/>
      <c r="AL487" s="78"/>
      <c r="AM487" s="78"/>
      <c r="AN487" s="78"/>
      <c r="AO487" s="78"/>
      <c r="AP487" s="84"/>
      <c r="AQ487" s="84"/>
      <c r="AR487" s="78"/>
    </row>
    <row r="488" spans="2:44" x14ac:dyDescent="0.2">
      <c r="B488" s="81"/>
      <c r="Y488" s="86"/>
      <c r="Z488" s="86"/>
      <c r="AJ488" s="78"/>
      <c r="AK488" s="78"/>
      <c r="AL488" s="78"/>
      <c r="AM488" s="78"/>
      <c r="AN488" s="78"/>
      <c r="AO488" s="78"/>
      <c r="AP488" s="84"/>
      <c r="AQ488" s="84"/>
      <c r="AR488" s="78"/>
    </row>
    <row r="489" spans="2:44" x14ac:dyDescent="0.2">
      <c r="B489" s="81"/>
      <c r="Y489" s="86"/>
      <c r="Z489" s="86"/>
      <c r="AJ489" s="78"/>
      <c r="AK489" s="78"/>
      <c r="AL489" s="78"/>
      <c r="AM489" s="78"/>
      <c r="AN489" s="78"/>
      <c r="AO489" s="78"/>
      <c r="AP489" s="84"/>
      <c r="AQ489" s="84"/>
      <c r="AR489" s="78"/>
    </row>
    <row r="490" spans="2:44" x14ac:dyDescent="0.2">
      <c r="B490" s="81"/>
      <c r="Y490" s="86"/>
      <c r="Z490" s="86"/>
      <c r="AJ490" s="78"/>
      <c r="AK490" s="78"/>
      <c r="AL490" s="78"/>
      <c r="AM490" s="78"/>
      <c r="AN490" s="78"/>
      <c r="AO490" s="78"/>
      <c r="AP490" s="84"/>
      <c r="AQ490" s="84"/>
      <c r="AR490" s="78"/>
    </row>
    <row r="491" spans="2:44" x14ac:dyDescent="0.2">
      <c r="B491" s="81"/>
      <c r="Y491" s="86"/>
      <c r="Z491" s="86"/>
      <c r="AJ491" s="78"/>
      <c r="AK491" s="78"/>
      <c r="AL491" s="78"/>
      <c r="AM491" s="78"/>
      <c r="AN491" s="78"/>
      <c r="AO491" s="78"/>
      <c r="AP491" s="84"/>
      <c r="AQ491" s="84"/>
      <c r="AR491" s="78"/>
    </row>
    <row r="492" spans="2:44" x14ac:dyDescent="0.2">
      <c r="B492" s="81"/>
      <c r="Y492" s="86"/>
      <c r="Z492" s="86"/>
      <c r="AJ492" s="78"/>
      <c r="AK492" s="78"/>
      <c r="AL492" s="78"/>
      <c r="AM492" s="78"/>
      <c r="AN492" s="78"/>
      <c r="AO492" s="78"/>
      <c r="AP492" s="84"/>
      <c r="AQ492" s="84"/>
      <c r="AR492" s="78"/>
    </row>
    <row r="493" spans="2:44" x14ac:dyDescent="0.2">
      <c r="B493" s="81"/>
      <c r="Y493" s="86"/>
      <c r="Z493" s="86"/>
      <c r="AJ493" s="78"/>
      <c r="AK493" s="78"/>
      <c r="AL493" s="78"/>
      <c r="AM493" s="78"/>
      <c r="AN493" s="78"/>
      <c r="AO493" s="78"/>
      <c r="AP493" s="84"/>
      <c r="AQ493" s="84"/>
      <c r="AR493" s="78"/>
    </row>
    <row r="494" spans="2:44" x14ac:dyDescent="0.2">
      <c r="B494" s="81"/>
      <c r="Y494" s="86"/>
      <c r="Z494" s="86"/>
      <c r="AJ494" s="78"/>
      <c r="AK494" s="78"/>
      <c r="AL494" s="78"/>
      <c r="AM494" s="78"/>
      <c r="AN494" s="78"/>
      <c r="AO494" s="78"/>
      <c r="AP494" s="84"/>
      <c r="AQ494" s="84"/>
      <c r="AR494" s="78"/>
    </row>
    <row r="495" spans="2:44" x14ac:dyDescent="0.2">
      <c r="B495" s="81"/>
      <c r="Y495" s="86"/>
      <c r="Z495" s="86"/>
      <c r="AJ495" s="78"/>
      <c r="AK495" s="78"/>
      <c r="AL495" s="78"/>
      <c r="AM495" s="78"/>
      <c r="AN495" s="78"/>
      <c r="AO495" s="78"/>
      <c r="AP495" s="84"/>
      <c r="AQ495" s="84"/>
      <c r="AR495" s="78"/>
    </row>
    <row r="496" spans="2:44" x14ac:dyDescent="0.2">
      <c r="B496" s="81"/>
      <c r="Y496" s="86"/>
      <c r="Z496" s="86"/>
      <c r="AJ496" s="78"/>
      <c r="AK496" s="78"/>
      <c r="AL496" s="78"/>
      <c r="AM496" s="78"/>
      <c r="AN496" s="78"/>
      <c r="AO496" s="78"/>
      <c r="AP496" s="84"/>
      <c r="AQ496" s="84"/>
      <c r="AR496" s="78"/>
    </row>
    <row r="497" spans="2:44" x14ac:dyDescent="0.2">
      <c r="B497" s="81"/>
      <c r="Y497" s="86"/>
      <c r="Z497" s="86"/>
      <c r="AJ497" s="78"/>
      <c r="AK497" s="78"/>
      <c r="AL497" s="78"/>
      <c r="AM497" s="78"/>
      <c r="AN497" s="78"/>
      <c r="AO497" s="78"/>
      <c r="AP497" s="84"/>
      <c r="AQ497" s="84"/>
      <c r="AR497" s="78"/>
    </row>
    <row r="498" spans="2:44" x14ac:dyDescent="0.2">
      <c r="B498" s="81"/>
      <c r="Y498" s="86"/>
      <c r="Z498" s="86"/>
      <c r="AJ498" s="78"/>
      <c r="AK498" s="78"/>
      <c r="AL498" s="78"/>
      <c r="AM498" s="78"/>
      <c r="AN498" s="78"/>
      <c r="AO498" s="78"/>
      <c r="AP498" s="84"/>
      <c r="AQ498" s="84"/>
      <c r="AR498" s="78"/>
    </row>
    <row r="499" spans="2:44" x14ac:dyDescent="0.2">
      <c r="B499" s="81"/>
      <c r="Y499" s="86"/>
      <c r="Z499" s="86"/>
      <c r="AJ499" s="78"/>
      <c r="AK499" s="78"/>
      <c r="AL499" s="78"/>
      <c r="AM499" s="78"/>
      <c r="AN499" s="78"/>
      <c r="AO499" s="78"/>
      <c r="AP499" s="84"/>
      <c r="AQ499" s="84"/>
      <c r="AR499" s="78"/>
    </row>
    <row r="500" spans="2:44" x14ac:dyDescent="0.2">
      <c r="B500" s="81"/>
      <c r="Y500" s="86"/>
      <c r="Z500" s="86"/>
      <c r="AJ500" s="78"/>
      <c r="AK500" s="78"/>
      <c r="AL500" s="78"/>
      <c r="AM500" s="78"/>
      <c r="AN500" s="78"/>
      <c r="AO500" s="78"/>
      <c r="AP500" s="84"/>
      <c r="AQ500" s="84"/>
      <c r="AR500" s="78"/>
    </row>
    <row r="501" spans="2:44" x14ac:dyDescent="0.2">
      <c r="B501" s="81"/>
      <c r="Y501" s="86"/>
      <c r="Z501" s="86"/>
      <c r="AJ501" s="78"/>
      <c r="AK501" s="78"/>
      <c r="AL501" s="78"/>
      <c r="AM501" s="78"/>
      <c r="AN501" s="78"/>
      <c r="AO501" s="78"/>
      <c r="AP501" s="84"/>
      <c r="AQ501" s="84"/>
      <c r="AR501" s="78"/>
    </row>
    <row r="502" spans="2:44" x14ac:dyDescent="0.2">
      <c r="B502" s="81"/>
      <c r="Y502" s="86"/>
      <c r="Z502" s="86"/>
      <c r="AJ502" s="78"/>
      <c r="AK502" s="78"/>
      <c r="AL502" s="78"/>
      <c r="AM502" s="78"/>
      <c r="AN502" s="78"/>
      <c r="AO502" s="78"/>
      <c r="AP502" s="84"/>
      <c r="AQ502" s="84"/>
      <c r="AR502" s="78"/>
    </row>
    <row r="503" spans="2:44" x14ac:dyDescent="0.2">
      <c r="B503" s="81"/>
      <c r="Y503" s="86"/>
      <c r="Z503" s="86"/>
      <c r="AJ503" s="78"/>
      <c r="AK503" s="78"/>
      <c r="AL503" s="78"/>
      <c r="AM503" s="78"/>
      <c r="AN503" s="78"/>
      <c r="AO503" s="78"/>
      <c r="AP503" s="84"/>
      <c r="AQ503" s="84"/>
      <c r="AR503" s="78"/>
    </row>
    <row r="504" spans="2:44" x14ac:dyDescent="0.2">
      <c r="B504" s="81"/>
      <c r="Y504" s="86"/>
      <c r="Z504" s="86"/>
      <c r="AJ504" s="78"/>
      <c r="AK504" s="78"/>
      <c r="AL504" s="78"/>
      <c r="AM504" s="78"/>
      <c r="AN504" s="78"/>
      <c r="AO504" s="78"/>
      <c r="AP504" s="84"/>
      <c r="AQ504" s="84"/>
      <c r="AR504" s="78"/>
    </row>
    <row r="505" spans="2:44" x14ac:dyDescent="0.2">
      <c r="B505" s="81"/>
      <c r="Y505" s="86"/>
      <c r="Z505" s="86"/>
      <c r="AJ505" s="78"/>
      <c r="AK505" s="78"/>
      <c r="AL505" s="78"/>
      <c r="AM505" s="78"/>
      <c r="AN505" s="78"/>
      <c r="AO505" s="78"/>
      <c r="AP505" s="84"/>
      <c r="AQ505" s="84"/>
      <c r="AR505" s="78"/>
    </row>
    <row r="506" spans="2:44" x14ac:dyDescent="0.2">
      <c r="B506" s="81"/>
      <c r="Y506" s="86"/>
      <c r="Z506" s="86"/>
      <c r="AJ506" s="78"/>
      <c r="AK506" s="78"/>
      <c r="AL506" s="78"/>
      <c r="AM506" s="78"/>
      <c r="AN506" s="78"/>
      <c r="AO506" s="78"/>
      <c r="AP506" s="84"/>
      <c r="AQ506" s="84"/>
      <c r="AR506" s="78"/>
    </row>
    <row r="507" spans="2:44" x14ac:dyDescent="0.2">
      <c r="B507" s="81"/>
      <c r="Y507" s="86"/>
      <c r="Z507" s="86"/>
      <c r="AJ507" s="78"/>
      <c r="AK507" s="78"/>
      <c r="AL507" s="78"/>
      <c r="AM507" s="78"/>
      <c r="AN507" s="78"/>
      <c r="AO507" s="78"/>
      <c r="AP507" s="84"/>
      <c r="AQ507" s="84"/>
      <c r="AR507" s="78"/>
    </row>
    <row r="508" spans="2:44" x14ac:dyDescent="0.2">
      <c r="B508" s="81"/>
      <c r="Y508" s="86"/>
      <c r="Z508" s="86"/>
      <c r="AJ508" s="78"/>
      <c r="AK508" s="78"/>
      <c r="AL508" s="78"/>
      <c r="AM508" s="78"/>
      <c r="AN508" s="78"/>
      <c r="AO508" s="78"/>
      <c r="AP508" s="84"/>
      <c r="AQ508" s="84"/>
      <c r="AR508" s="78"/>
    </row>
    <row r="509" spans="2:44" x14ac:dyDescent="0.2">
      <c r="B509" s="81"/>
      <c r="Y509" s="86"/>
      <c r="Z509" s="86"/>
      <c r="AJ509" s="78"/>
      <c r="AK509" s="78"/>
      <c r="AL509" s="78"/>
      <c r="AM509" s="78"/>
      <c r="AN509" s="78"/>
      <c r="AO509" s="78"/>
      <c r="AP509" s="84"/>
      <c r="AQ509" s="84"/>
      <c r="AR509" s="78"/>
    </row>
    <row r="510" spans="2:44" x14ac:dyDescent="0.2">
      <c r="B510" s="81"/>
      <c r="Y510" s="86"/>
      <c r="Z510" s="86"/>
      <c r="AJ510" s="78"/>
      <c r="AK510" s="78"/>
      <c r="AL510" s="78"/>
      <c r="AM510" s="78"/>
      <c r="AN510" s="78"/>
      <c r="AO510" s="78"/>
      <c r="AP510" s="84"/>
      <c r="AQ510" s="84"/>
      <c r="AR510" s="78"/>
    </row>
    <row r="511" spans="2:44" x14ac:dyDescent="0.2">
      <c r="B511" s="81"/>
      <c r="Y511" s="86"/>
      <c r="Z511" s="86"/>
      <c r="AJ511" s="78"/>
      <c r="AK511" s="78"/>
      <c r="AL511" s="78"/>
      <c r="AM511" s="78"/>
      <c r="AN511" s="78"/>
      <c r="AO511" s="78"/>
      <c r="AP511" s="84"/>
      <c r="AQ511" s="84"/>
      <c r="AR511" s="78"/>
    </row>
    <row r="512" spans="2:44" x14ac:dyDescent="0.2">
      <c r="B512" s="81"/>
      <c r="Y512" s="86"/>
      <c r="Z512" s="86"/>
      <c r="AJ512" s="78"/>
      <c r="AK512" s="78"/>
      <c r="AL512" s="78"/>
      <c r="AM512" s="78"/>
      <c r="AN512" s="78"/>
      <c r="AO512" s="78"/>
      <c r="AP512" s="84"/>
      <c r="AQ512" s="84"/>
      <c r="AR512" s="78"/>
    </row>
    <row r="513" spans="2:44" x14ac:dyDescent="0.2">
      <c r="B513" s="81"/>
      <c r="Y513" s="86"/>
      <c r="Z513" s="86"/>
      <c r="AJ513" s="78"/>
      <c r="AK513" s="78"/>
      <c r="AL513" s="78"/>
      <c r="AM513" s="78"/>
      <c r="AN513" s="78"/>
      <c r="AO513" s="78"/>
      <c r="AP513" s="84"/>
      <c r="AQ513" s="84"/>
      <c r="AR513" s="78"/>
    </row>
    <row r="514" spans="2:44" x14ac:dyDescent="0.2">
      <c r="B514" s="81"/>
      <c r="Y514" s="86"/>
      <c r="Z514" s="86"/>
      <c r="AJ514" s="78"/>
      <c r="AK514" s="78"/>
      <c r="AL514" s="78"/>
      <c r="AM514" s="78"/>
      <c r="AN514" s="78"/>
      <c r="AO514" s="78"/>
      <c r="AP514" s="84"/>
      <c r="AQ514" s="84"/>
      <c r="AR514" s="78"/>
    </row>
    <row r="515" spans="2:44" x14ac:dyDescent="0.2">
      <c r="B515" s="81"/>
      <c r="Y515" s="86"/>
      <c r="Z515" s="86"/>
      <c r="AJ515" s="78"/>
      <c r="AK515" s="78"/>
      <c r="AL515" s="78"/>
      <c r="AM515" s="78"/>
      <c r="AN515" s="78"/>
      <c r="AO515" s="78"/>
      <c r="AP515" s="84"/>
      <c r="AQ515" s="84"/>
      <c r="AR515" s="78"/>
    </row>
    <row r="516" spans="2:44" x14ac:dyDescent="0.2">
      <c r="B516" s="81"/>
      <c r="Y516" s="86"/>
      <c r="Z516" s="86"/>
      <c r="AJ516" s="78"/>
      <c r="AK516" s="78"/>
      <c r="AL516" s="78"/>
      <c r="AM516" s="78"/>
      <c r="AN516" s="78"/>
      <c r="AO516" s="78"/>
      <c r="AP516" s="84"/>
      <c r="AQ516" s="84"/>
      <c r="AR516" s="78"/>
    </row>
    <row r="517" spans="2:44" x14ac:dyDescent="0.2">
      <c r="B517" s="81"/>
      <c r="Y517" s="86"/>
      <c r="Z517" s="86"/>
      <c r="AJ517" s="78"/>
      <c r="AK517" s="78"/>
      <c r="AL517" s="78"/>
      <c r="AM517" s="78"/>
      <c r="AN517" s="78"/>
      <c r="AO517" s="78"/>
      <c r="AP517" s="84"/>
      <c r="AQ517" s="84"/>
      <c r="AR517" s="78"/>
    </row>
    <row r="518" spans="2:44" x14ac:dyDescent="0.2">
      <c r="B518" s="81"/>
      <c r="Y518" s="86"/>
      <c r="Z518" s="86"/>
      <c r="AJ518" s="78"/>
      <c r="AK518" s="78"/>
      <c r="AL518" s="78"/>
      <c r="AM518" s="78"/>
      <c r="AN518" s="78"/>
      <c r="AO518" s="78"/>
      <c r="AP518" s="84"/>
      <c r="AQ518" s="84"/>
      <c r="AR518" s="78"/>
    </row>
    <row r="519" spans="2:44" x14ac:dyDescent="0.2">
      <c r="B519" s="81"/>
      <c r="Y519" s="86"/>
      <c r="Z519" s="86"/>
      <c r="AJ519" s="78"/>
      <c r="AK519" s="78"/>
      <c r="AL519" s="78"/>
      <c r="AM519" s="78"/>
      <c r="AN519" s="78"/>
      <c r="AO519" s="78"/>
      <c r="AP519" s="84"/>
      <c r="AQ519" s="84"/>
      <c r="AR519" s="78"/>
    </row>
    <row r="520" spans="2:44" x14ac:dyDescent="0.2">
      <c r="B520" s="81"/>
      <c r="Y520" s="86"/>
      <c r="Z520" s="86"/>
      <c r="AJ520" s="78"/>
      <c r="AK520" s="78"/>
      <c r="AL520" s="78"/>
      <c r="AM520" s="78"/>
      <c r="AN520" s="78"/>
      <c r="AO520" s="78"/>
      <c r="AP520" s="84"/>
      <c r="AQ520" s="84"/>
      <c r="AR520" s="78"/>
    </row>
    <row r="521" spans="2:44" x14ac:dyDescent="0.2">
      <c r="B521" s="81"/>
      <c r="Y521" s="86"/>
      <c r="Z521" s="86"/>
      <c r="AJ521" s="78"/>
      <c r="AK521" s="78"/>
      <c r="AL521" s="78"/>
      <c r="AM521" s="78"/>
      <c r="AN521" s="78"/>
      <c r="AO521" s="78"/>
      <c r="AP521" s="84"/>
      <c r="AQ521" s="84"/>
      <c r="AR521" s="78"/>
    </row>
    <row r="522" spans="2:44" x14ac:dyDescent="0.2">
      <c r="B522" s="81"/>
      <c r="Y522" s="86"/>
      <c r="Z522" s="86"/>
      <c r="AJ522" s="78"/>
      <c r="AK522" s="78"/>
      <c r="AL522" s="78"/>
      <c r="AM522" s="78"/>
      <c r="AN522" s="78"/>
      <c r="AO522" s="78"/>
      <c r="AP522" s="84"/>
      <c r="AQ522" s="84"/>
      <c r="AR522" s="78"/>
    </row>
    <row r="523" spans="2:44" x14ac:dyDescent="0.2">
      <c r="B523" s="81"/>
      <c r="Y523" s="86"/>
      <c r="Z523" s="86"/>
      <c r="AJ523" s="78"/>
      <c r="AK523" s="78"/>
      <c r="AL523" s="78"/>
      <c r="AM523" s="78"/>
      <c r="AN523" s="78"/>
      <c r="AO523" s="78"/>
      <c r="AP523" s="84"/>
      <c r="AQ523" s="84"/>
      <c r="AR523" s="78"/>
    </row>
    <row r="524" spans="2:44" x14ac:dyDescent="0.2">
      <c r="B524" s="81"/>
      <c r="Y524" s="86"/>
      <c r="Z524" s="86"/>
      <c r="AJ524" s="78"/>
      <c r="AK524" s="78"/>
      <c r="AL524" s="78"/>
      <c r="AM524" s="78"/>
      <c r="AN524" s="78"/>
      <c r="AO524" s="78"/>
      <c r="AP524" s="84"/>
      <c r="AQ524" s="84"/>
      <c r="AR524" s="78"/>
    </row>
    <row r="525" spans="2:44" x14ac:dyDescent="0.2">
      <c r="B525" s="81"/>
      <c r="Y525" s="86"/>
      <c r="Z525" s="86"/>
      <c r="AJ525" s="78"/>
      <c r="AK525" s="78"/>
      <c r="AL525" s="78"/>
      <c r="AM525" s="78"/>
      <c r="AN525" s="78"/>
      <c r="AO525" s="78"/>
      <c r="AP525" s="84"/>
      <c r="AQ525" s="84"/>
      <c r="AR525" s="78"/>
    </row>
    <row r="526" spans="2:44" x14ac:dyDescent="0.2">
      <c r="B526" s="81"/>
      <c r="Y526" s="86"/>
      <c r="Z526" s="86"/>
      <c r="AJ526" s="78"/>
      <c r="AK526" s="78"/>
      <c r="AL526" s="78"/>
      <c r="AM526" s="78"/>
      <c r="AN526" s="78"/>
      <c r="AO526" s="78"/>
      <c r="AP526" s="84"/>
      <c r="AQ526" s="84"/>
      <c r="AR526" s="78"/>
    </row>
    <row r="527" spans="2:44" x14ac:dyDescent="0.2">
      <c r="B527" s="81"/>
      <c r="Y527" s="86"/>
      <c r="Z527" s="86"/>
      <c r="AJ527" s="78"/>
      <c r="AK527" s="78"/>
      <c r="AL527" s="78"/>
      <c r="AM527" s="78"/>
      <c r="AN527" s="78"/>
      <c r="AO527" s="78"/>
      <c r="AP527" s="84"/>
      <c r="AQ527" s="84"/>
      <c r="AR527" s="78"/>
    </row>
    <row r="528" spans="2:44" x14ac:dyDescent="0.2">
      <c r="B528" s="81"/>
      <c r="Y528" s="86"/>
      <c r="Z528" s="86"/>
      <c r="AJ528" s="78"/>
      <c r="AK528" s="78"/>
      <c r="AL528" s="78"/>
      <c r="AM528" s="78"/>
      <c r="AN528" s="78"/>
      <c r="AO528" s="78"/>
      <c r="AP528" s="84"/>
      <c r="AQ528" s="84"/>
      <c r="AR528" s="78"/>
    </row>
    <row r="529" spans="2:44" x14ac:dyDescent="0.2">
      <c r="B529" s="81"/>
      <c r="Y529" s="86"/>
      <c r="Z529" s="86"/>
      <c r="AJ529" s="78"/>
      <c r="AK529" s="78"/>
      <c r="AL529" s="78"/>
      <c r="AM529" s="78"/>
      <c r="AN529" s="78"/>
      <c r="AO529" s="78"/>
      <c r="AP529" s="84"/>
      <c r="AQ529" s="84"/>
      <c r="AR529" s="78"/>
    </row>
    <row r="530" spans="2:44" x14ac:dyDescent="0.2">
      <c r="B530" s="81"/>
      <c r="Y530" s="86"/>
      <c r="Z530" s="86"/>
      <c r="AJ530" s="78"/>
      <c r="AK530" s="78"/>
      <c r="AL530" s="78"/>
      <c r="AM530" s="78"/>
      <c r="AN530" s="78"/>
      <c r="AO530" s="78"/>
      <c r="AP530" s="84"/>
      <c r="AQ530" s="84"/>
      <c r="AR530" s="78"/>
    </row>
    <row r="531" spans="2:44" x14ac:dyDescent="0.2">
      <c r="B531" s="81"/>
      <c r="Y531" s="86"/>
      <c r="Z531" s="86"/>
      <c r="AJ531" s="78"/>
      <c r="AK531" s="78"/>
      <c r="AL531" s="78"/>
      <c r="AM531" s="78"/>
      <c r="AN531" s="78"/>
      <c r="AO531" s="78"/>
      <c r="AP531" s="84"/>
      <c r="AQ531" s="84"/>
      <c r="AR531" s="78"/>
    </row>
    <row r="532" spans="2:44" x14ac:dyDescent="0.2">
      <c r="B532" s="81"/>
      <c r="Y532" s="86"/>
      <c r="Z532" s="86"/>
      <c r="AJ532" s="78"/>
      <c r="AK532" s="78"/>
      <c r="AL532" s="78"/>
      <c r="AM532" s="78"/>
      <c r="AN532" s="78"/>
      <c r="AO532" s="78"/>
      <c r="AP532" s="84"/>
      <c r="AQ532" s="84"/>
      <c r="AR532" s="78"/>
    </row>
    <row r="533" spans="2:44" x14ac:dyDescent="0.2">
      <c r="B533" s="81"/>
      <c r="Y533" s="86"/>
      <c r="Z533" s="86"/>
      <c r="AJ533" s="78"/>
      <c r="AK533" s="78"/>
      <c r="AL533" s="78"/>
      <c r="AM533" s="78"/>
      <c r="AN533" s="78"/>
      <c r="AO533" s="78"/>
      <c r="AP533" s="84"/>
      <c r="AQ533" s="84"/>
      <c r="AR533" s="78"/>
    </row>
    <row r="534" spans="2:44" x14ac:dyDescent="0.2">
      <c r="B534" s="81"/>
      <c r="Y534" s="86"/>
      <c r="Z534" s="86"/>
      <c r="AJ534" s="78"/>
      <c r="AK534" s="78"/>
      <c r="AL534" s="78"/>
      <c r="AM534" s="78"/>
      <c r="AN534" s="78"/>
      <c r="AO534" s="78"/>
      <c r="AP534" s="84"/>
      <c r="AQ534" s="84"/>
      <c r="AR534" s="78"/>
    </row>
    <row r="535" spans="2:44" x14ac:dyDescent="0.2">
      <c r="B535" s="81"/>
      <c r="Y535" s="86"/>
      <c r="Z535" s="86"/>
      <c r="AJ535" s="78"/>
      <c r="AK535" s="78"/>
      <c r="AL535" s="78"/>
      <c r="AM535" s="78"/>
      <c r="AN535" s="78"/>
      <c r="AO535" s="78"/>
      <c r="AP535" s="84"/>
      <c r="AQ535" s="84"/>
      <c r="AR535" s="78"/>
    </row>
    <row r="536" spans="2:44" x14ac:dyDescent="0.2">
      <c r="B536" s="81"/>
      <c r="Y536" s="86"/>
      <c r="Z536" s="86"/>
      <c r="AJ536" s="78"/>
      <c r="AK536" s="78"/>
      <c r="AL536" s="78"/>
      <c r="AM536" s="78"/>
      <c r="AN536" s="78"/>
      <c r="AO536" s="78"/>
      <c r="AP536" s="84"/>
      <c r="AQ536" s="84"/>
      <c r="AR536" s="78"/>
    </row>
    <row r="537" spans="2:44" x14ac:dyDescent="0.2">
      <c r="B537" s="81"/>
      <c r="Y537" s="86"/>
      <c r="Z537" s="86"/>
      <c r="AJ537" s="78"/>
      <c r="AK537" s="78"/>
      <c r="AL537" s="78"/>
      <c r="AM537" s="78"/>
      <c r="AN537" s="78"/>
      <c r="AO537" s="78"/>
      <c r="AP537" s="84"/>
      <c r="AQ537" s="84"/>
      <c r="AR537" s="78"/>
    </row>
    <row r="538" spans="2:44" x14ac:dyDescent="0.2">
      <c r="B538" s="81"/>
      <c r="Y538" s="86"/>
      <c r="Z538" s="86"/>
      <c r="AJ538" s="78"/>
      <c r="AK538" s="78"/>
      <c r="AL538" s="78"/>
      <c r="AM538" s="78"/>
      <c r="AN538" s="78"/>
      <c r="AO538" s="78"/>
      <c r="AP538" s="84"/>
      <c r="AQ538" s="84"/>
      <c r="AR538" s="78"/>
    </row>
    <row r="539" spans="2:44" x14ac:dyDescent="0.2">
      <c r="B539" s="81"/>
      <c r="Y539" s="86"/>
      <c r="Z539" s="86"/>
      <c r="AJ539" s="78"/>
      <c r="AK539" s="78"/>
      <c r="AL539" s="78"/>
      <c r="AM539" s="78"/>
      <c r="AN539" s="78"/>
      <c r="AO539" s="78"/>
      <c r="AP539" s="84"/>
      <c r="AQ539" s="84"/>
      <c r="AR539" s="78"/>
    </row>
    <row r="540" spans="2:44" x14ac:dyDescent="0.2">
      <c r="B540" s="81"/>
      <c r="Y540" s="86"/>
      <c r="Z540" s="86"/>
      <c r="AJ540" s="78"/>
      <c r="AK540" s="78"/>
      <c r="AL540" s="78"/>
      <c r="AM540" s="78"/>
      <c r="AN540" s="78"/>
      <c r="AO540" s="78"/>
      <c r="AP540" s="84"/>
      <c r="AQ540" s="84"/>
      <c r="AR540" s="78"/>
    </row>
    <row r="541" spans="2:44" x14ac:dyDescent="0.2">
      <c r="B541" s="81"/>
      <c r="Y541" s="86"/>
      <c r="Z541" s="86"/>
      <c r="AJ541" s="78"/>
      <c r="AK541" s="78"/>
      <c r="AL541" s="78"/>
      <c r="AM541" s="78"/>
      <c r="AN541" s="78"/>
      <c r="AO541" s="78"/>
      <c r="AP541" s="84"/>
      <c r="AQ541" s="84"/>
      <c r="AR541" s="78"/>
    </row>
    <row r="542" spans="2:44" x14ac:dyDescent="0.2">
      <c r="B542" s="81"/>
      <c r="Y542" s="86"/>
      <c r="Z542" s="86"/>
      <c r="AJ542" s="78"/>
      <c r="AK542" s="78"/>
      <c r="AL542" s="78"/>
      <c r="AM542" s="78"/>
      <c r="AN542" s="78"/>
      <c r="AO542" s="78"/>
      <c r="AP542" s="84"/>
      <c r="AQ542" s="84"/>
      <c r="AR542" s="78"/>
    </row>
    <row r="543" spans="2:44" x14ac:dyDescent="0.2">
      <c r="B543" s="81"/>
      <c r="Y543" s="86"/>
      <c r="Z543" s="86"/>
      <c r="AJ543" s="78"/>
      <c r="AK543" s="78"/>
      <c r="AL543" s="78"/>
      <c r="AM543" s="78"/>
      <c r="AN543" s="78"/>
      <c r="AO543" s="78"/>
      <c r="AP543" s="84"/>
      <c r="AQ543" s="84"/>
      <c r="AR543" s="78"/>
    </row>
    <row r="544" spans="2:44" x14ac:dyDescent="0.2">
      <c r="B544" s="81"/>
      <c r="Y544" s="86"/>
      <c r="Z544" s="86"/>
      <c r="AJ544" s="78"/>
      <c r="AK544" s="78"/>
      <c r="AL544" s="78"/>
      <c r="AM544" s="78"/>
      <c r="AN544" s="78"/>
      <c r="AO544" s="78"/>
      <c r="AP544" s="84"/>
      <c r="AQ544" s="84"/>
      <c r="AR544" s="78"/>
    </row>
    <row r="545" spans="2:44" x14ac:dyDescent="0.2">
      <c r="B545" s="81"/>
      <c r="Y545" s="86"/>
      <c r="Z545" s="86"/>
      <c r="AJ545" s="78"/>
      <c r="AK545" s="78"/>
      <c r="AL545" s="78"/>
      <c r="AM545" s="78"/>
      <c r="AN545" s="78"/>
      <c r="AO545" s="78"/>
      <c r="AP545" s="84"/>
      <c r="AQ545" s="84"/>
      <c r="AR545" s="78"/>
    </row>
    <row r="546" spans="2:44" x14ac:dyDescent="0.2">
      <c r="B546" s="81"/>
      <c r="Y546" s="86"/>
      <c r="Z546" s="86"/>
      <c r="AJ546" s="78"/>
      <c r="AK546" s="78"/>
      <c r="AL546" s="78"/>
      <c r="AM546" s="78"/>
      <c r="AN546" s="78"/>
      <c r="AO546" s="78"/>
      <c r="AP546" s="84"/>
      <c r="AQ546" s="84"/>
      <c r="AR546" s="78"/>
    </row>
    <row r="547" spans="2:44" x14ac:dyDescent="0.2">
      <c r="B547" s="81"/>
      <c r="Y547" s="86"/>
      <c r="Z547" s="86"/>
      <c r="AJ547" s="78"/>
      <c r="AK547" s="78"/>
      <c r="AL547" s="78"/>
      <c r="AM547" s="78"/>
      <c r="AN547" s="78"/>
      <c r="AO547" s="78"/>
      <c r="AP547" s="84"/>
      <c r="AQ547" s="84"/>
      <c r="AR547" s="78"/>
    </row>
    <row r="548" spans="2:44" x14ac:dyDescent="0.2">
      <c r="B548" s="81"/>
      <c r="Y548" s="86"/>
      <c r="Z548" s="86"/>
      <c r="AJ548" s="78"/>
      <c r="AK548" s="78"/>
      <c r="AL548" s="78"/>
      <c r="AM548" s="78"/>
      <c r="AN548" s="78"/>
      <c r="AO548" s="78"/>
      <c r="AP548" s="84"/>
      <c r="AQ548" s="84"/>
      <c r="AR548" s="78"/>
    </row>
    <row r="549" spans="2:44" x14ac:dyDescent="0.2">
      <c r="B549" s="81"/>
      <c r="Y549" s="86"/>
      <c r="Z549" s="86"/>
      <c r="AJ549" s="78"/>
      <c r="AK549" s="78"/>
      <c r="AL549" s="78"/>
      <c r="AM549" s="78"/>
      <c r="AN549" s="78"/>
      <c r="AO549" s="78"/>
      <c r="AP549" s="84"/>
      <c r="AQ549" s="84"/>
      <c r="AR549" s="78"/>
    </row>
    <row r="550" spans="2:44" x14ac:dyDescent="0.2">
      <c r="B550" s="81"/>
      <c r="Y550" s="86"/>
      <c r="Z550" s="86"/>
      <c r="AJ550" s="78"/>
      <c r="AK550" s="78"/>
      <c r="AL550" s="78"/>
      <c r="AM550" s="78"/>
      <c r="AN550" s="78"/>
      <c r="AO550" s="78"/>
      <c r="AP550" s="84"/>
      <c r="AQ550" s="84"/>
      <c r="AR550" s="78"/>
    </row>
    <row r="551" spans="2:44" x14ac:dyDescent="0.2">
      <c r="B551" s="81"/>
      <c r="Y551" s="86"/>
      <c r="Z551" s="86"/>
      <c r="AJ551" s="78"/>
      <c r="AK551" s="78"/>
      <c r="AL551" s="78"/>
      <c r="AM551" s="78"/>
      <c r="AN551" s="78"/>
      <c r="AO551" s="78"/>
      <c r="AP551" s="84"/>
      <c r="AQ551" s="84"/>
      <c r="AR551" s="78"/>
    </row>
    <row r="552" spans="2:44" x14ac:dyDescent="0.2">
      <c r="B552" s="81"/>
      <c r="Y552" s="86"/>
      <c r="Z552" s="86"/>
      <c r="AJ552" s="78"/>
      <c r="AK552" s="78"/>
      <c r="AL552" s="78"/>
      <c r="AM552" s="78"/>
      <c r="AN552" s="78"/>
      <c r="AO552" s="78"/>
      <c r="AP552" s="84"/>
      <c r="AQ552" s="84"/>
      <c r="AR552" s="78"/>
    </row>
    <row r="553" spans="2:44" x14ac:dyDescent="0.2">
      <c r="B553" s="81"/>
      <c r="Y553" s="86"/>
      <c r="Z553" s="86"/>
      <c r="AJ553" s="78"/>
      <c r="AK553" s="78"/>
      <c r="AL553" s="78"/>
      <c r="AM553" s="78"/>
      <c r="AN553" s="78"/>
      <c r="AO553" s="78"/>
      <c r="AP553" s="84"/>
      <c r="AQ553" s="84"/>
      <c r="AR553" s="78"/>
    </row>
    <row r="554" spans="2:44" x14ac:dyDescent="0.2">
      <c r="B554" s="81"/>
      <c r="Y554" s="86"/>
      <c r="Z554" s="86"/>
      <c r="AJ554" s="78"/>
      <c r="AK554" s="78"/>
      <c r="AL554" s="78"/>
      <c r="AM554" s="78"/>
      <c r="AN554" s="78"/>
      <c r="AO554" s="78"/>
      <c r="AP554" s="84"/>
      <c r="AQ554" s="84"/>
      <c r="AR554" s="78"/>
    </row>
    <row r="555" spans="2:44" x14ac:dyDescent="0.2">
      <c r="B555" s="81"/>
      <c r="Y555" s="86"/>
      <c r="Z555" s="86"/>
      <c r="AJ555" s="78"/>
      <c r="AK555" s="78"/>
      <c r="AL555" s="78"/>
      <c r="AM555" s="78"/>
      <c r="AN555" s="78"/>
      <c r="AO555" s="78"/>
      <c r="AP555" s="84"/>
      <c r="AQ555" s="84"/>
      <c r="AR555" s="78"/>
    </row>
    <row r="556" spans="2:44" x14ac:dyDescent="0.2">
      <c r="B556" s="81"/>
      <c r="Y556" s="86"/>
      <c r="Z556" s="86"/>
      <c r="AJ556" s="78"/>
      <c r="AK556" s="78"/>
      <c r="AL556" s="78"/>
      <c r="AM556" s="78"/>
      <c r="AN556" s="78"/>
      <c r="AO556" s="78"/>
      <c r="AP556" s="84"/>
      <c r="AQ556" s="84"/>
      <c r="AR556" s="78"/>
    </row>
    <row r="557" spans="2:44" x14ac:dyDescent="0.2">
      <c r="B557" s="81"/>
      <c r="Y557" s="86"/>
      <c r="Z557" s="86"/>
      <c r="AJ557" s="78"/>
      <c r="AK557" s="78"/>
      <c r="AL557" s="78"/>
      <c r="AM557" s="78"/>
      <c r="AN557" s="78"/>
      <c r="AO557" s="78"/>
      <c r="AP557" s="84"/>
      <c r="AQ557" s="84"/>
      <c r="AR557" s="78"/>
    </row>
    <row r="558" spans="2:44" x14ac:dyDescent="0.2">
      <c r="B558" s="81"/>
      <c r="Y558" s="86"/>
      <c r="Z558" s="86"/>
      <c r="AJ558" s="78"/>
      <c r="AK558" s="78"/>
      <c r="AL558" s="78"/>
      <c r="AM558" s="78"/>
      <c r="AN558" s="78"/>
      <c r="AO558" s="78"/>
      <c r="AP558" s="84"/>
      <c r="AQ558" s="84"/>
      <c r="AR558" s="78"/>
    </row>
    <row r="559" spans="2:44" x14ac:dyDescent="0.2">
      <c r="B559" s="81"/>
      <c r="Y559" s="86"/>
      <c r="Z559" s="86"/>
      <c r="AJ559" s="78"/>
      <c r="AK559" s="78"/>
      <c r="AL559" s="78"/>
      <c r="AM559" s="78"/>
      <c r="AN559" s="78"/>
      <c r="AO559" s="78"/>
      <c r="AP559" s="84"/>
      <c r="AQ559" s="84"/>
      <c r="AR559" s="78"/>
    </row>
    <row r="560" spans="2:44" x14ac:dyDescent="0.2">
      <c r="B560" s="81"/>
      <c r="Y560" s="86"/>
      <c r="Z560" s="86"/>
      <c r="AJ560" s="78"/>
      <c r="AK560" s="78"/>
      <c r="AL560" s="78"/>
      <c r="AM560" s="78"/>
      <c r="AN560" s="78"/>
      <c r="AO560" s="78"/>
      <c r="AP560" s="84"/>
      <c r="AQ560" s="84"/>
      <c r="AR560" s="78"/>
    </row>
    <row r="561" spans="2:44" x14ac:dyDescent="0.2">
      <c r="B561" s="81"/>
      <c r="Y561" s="86"/>
      <c r="Z561" s="86"/>
      <c r="AJ561" s="78"/>
      <c r="AK561" s="78"/>
      <c r="AL561" s="78"/>
      <c r="AM561" s="78"/>
      <c r="AN561" s="78"/>
      <c r="AO561" s="78"/>
      <c r="AP561" s="84"/>
      <c r="AQ561" s="84"/>
      <c r="AR561" s="78"/>
    </row>
    <row r="562" spans="2:44" x14ac:dyDescent="0.2">
      <c r="B562" s="81"/>
      <c r="Y562" s="86"/>
      <c r="Z562" s="86"/>
      <c r="AJ562" s="78"/>
      <c r="AK562" s="78"/>
      <c r="AL562" s="78"/>
      <c r="AM562" s="78"/>
      <c r="AN562" s="78"/>
      <c r="AO562" s="78"/>
      <c r="AP562" s="84"/>
      <c r="AQ562" s="84"/>
      <c r="AR562" s="78"/>
    </row>
    <row r="563" spans="2:44" x14ac:dyDescent="0.2">
      <c r="B563" s="81"/>
      <c r="Y563" s="86"/>
      <c r="Z563" s="86"/>
      <c r="AJ563" s="78"/>
      <c r="AK563" s="78"/>
      <c r="AL563" s="78"/>
      <c r="AM563" s="78"/>
      <c r="AN563" s="78"/>
      <c r="AO563" s="78"/>
      <c r="AP563" s="84"/>
      <c r="AQ563" s="84"/>
      <c r="AR563" s="78"/>
    </row>
    <row r="564" spans="2:44" x14ac:dyDescent="0.2">
      <c r="B564" s="81"/>
      <c r="Y564" s="86"/>
      <c r="Z564" s="86"/>
      <c r="AJ564" s="78"/>
      <c r="AK564" s="78"/>
      <c r="AL564" s="78"/>
      <c r="AM564" s="78"/>
      <c r="AN564" s="78"/>
      <c r="AO564" s="78"/>
      <c r="AP564" s="84"/>
      <c r="AQ564" s="84"/>
      <c r="AR564" s="78"/>
    </row>
    <row r="565" spans="2:44" x14ac:dyDescent="0.2">
      <c r="B565" s="81"/>
      <c r="Y565" s="86"/>
      <c r="Z565" s="86"/>
      <c r="AJ565" s="78"/>
      <c r="AK565" s="78"/>
      <c r="AL565" s="78"/>
      <c r="AM565" s="78"/>
      <c r="AN565" s="78"/>
      <c r="AO565" s="78"/>
      <c r="AP565" s="84"/>
      <c r="AQ565" s="84"/>
      <c r="AR565" s="78"/>
    </row>
    <row r="566" spans="2:44" x14ac:dyDescent="0.2">
      <c r="B566" s="81"/>
      <c r="Y566" s="86"/>
      <c r="Z566" s="86"/>
      <c r="AJ566" s="78"/>
      <c r="AK566" s="78"/>
      <c r="AL566" s="78"/>
      <c r="AM566" s="78"/>
      <c r="AN566" s="78"/>
      <c r="AO566" s="78"/>
      <c r="AP566" s="84"/>
      <c r="AQ566" s="84"/>
      <c r="AR566" s="78"/>
    </row>
    <row r="567" spans="2:44" x14ac:dyDescent="0.2">
      <c r="B567" s="81"/>
      <c r="Y567" s="86"/>
      <c r="Z567" s="86"/>
      <c r="AJ567" s="78"/>
      <c r="AK567" s="78"/>
      <c r="AL567" s="78"/>
      <c r="AM567" s="78"/>
      <c r="AN567" s="78"/>
      <c r="AO567" s="78"/>
      <c r="AP567" s="84"/>
      <c r="AQ567" s="84"/>
      <c r="AR567" s="78"/>
    </row>
    <row r="568" spans="2:44" x14ac:dyDescent="0.2">
      <c r="B568" s="81"/>
      <c r="Y568" s="86"/>
      <c r="Z568" s="86"/>
      <c r="AJ568" s="78"/>
      <c r="AK568" s="78"/>
      <c r="AL568" s="78"/>
      <c r="AM568" s="78"/>
      <c r="AN568" s="78"/>
      <c r="AO568" s="78"/>
      <c r="AP568" s="84"/>
      <c r="AQ568" s="84"/>
      <c r="AR568" s="78"/>
    </row>
    <row r="569" spans="2:44" x14ac:dyDescent="0.2">
      <c r="B569" s="81"/>
      <c r="Y569" s="86"/>
      <c r="Z569" s="86"/>
      <c r="AJ569" s="78"/>
      <c r="AK569" s="78"/>
      <c r="AL569" s="78"/>
      <c r="AM569" s="78"/>
      <c r="AN569" s="78"/>
      <c r="AO569" s="78"/>
      <c r="AP569" s="84"/>
      <c r="AQ569" s="84"/>
      <c r="AR569" s="78"/>
    </row>
    <row r="570" spans="2:44" x14ac:dyDescent="0.2">
      <c r="B570" s="81"/>
      <c r="Y570" s="86"/>
      <c r="Z570" s="86"/>
      <c r="AJ570" s="78"/>
      <c r="AK570" s="78"/>
      <c r="AL570" s="78"/>
      <c r="AM570" s="78"/>
      <c r="AN570" s="78"/>
      <c r="AO570" s="78"/>
      <c r="AP570" s="84"/>
      <c r="AQ570" s="84"/>
      <c r="AR570" s="78"/>
    </row>
    <row r="571" spans="2:44" x14ac:dyDescent="0.2">
      <c r="B571" s="81"/>
      <c r="Y571" s="86"/>
      <c r="Z571" s="86"/>
      <c r="AJ571" s="78"/>
      <c r="AK571" s="78"/>
      <c r="AL571" s="78"/>
      <c r="AM571" s="78"/>
      <c r="AN571" s="78"/>
      <c r="AO571" s="78"/>
      <c r="AP571" s="84"/>
      <c r="AQ571" s="84"/>
      <c r="AR571" s="78"/>
    </row>
    <row r="572" spans="2:44" x14ac:dyDescent="0.2">
      <c r="B572" s="81"/>
      <c r="Y572" s="86"/>
      <c r="Z572" s="86"/>
      <c r="AJ572" s="78"/>
      <c r="AK572" s="78"/>
      <c r="AL572" s="78"/>
      <c r="AM572" s="78"/>
      <c r="AN572" s="78"/>
      <c r="AO572" s="78"/>
      <c r="AP572" s="84"/>
      <c r="AQ572" s="84"/>
      <c r="AR572" s="78"/>
    </row>
    <row r="573" spans="2:44" x14ac:dyDescent="0.2">
      <c r="B573" s="81"/>
      <c r="Y573" s="86"/>
      <c r="Z573" s="86"/>
      <c r="AJ573" s="78"/>
      <c r="AK573" s="78"/>
      <c r="AL573" s="78"/>
      <c r="AM573" s="78"/>
      <c r="AN573" s="78"/>
      <c r="AO573" s="78"/>
      <c r="AP573" s="84"/>
      <c r="AQ573" s="84"/>
      <c r="AR573" s="78"/>
    </row>
    <row r="574" spans="2:44" x14ac:dyDescent="0.2">
      <c r="B574" s="81"/>
      <c r="Y574" s="86"/>
      <c r="Z574" s="86"/>
      <c r="AJ574" s="78"/>
      <c r="AK574" s="78"/>
      <c r="AL574" s="78"/>
      <c r="AM574" s="78"/>
      <c r="AN574" s="78"/>
      <c r="AO574" s="78"/>
      <c r="AP574" s="84"/>
      <c r="AQ574" s="84"/>
      <c r="AR574" s="78"/>
    </row>
    <row r="575" spans="2:44" x14ac:dyDescent="0.2">
      <c r="B575" s="81"/>
      <c r="Y575" s="86"/>
      <c r="Z575" s="86"/>
      <c r="AJ575" s="78"/>
      <c r="AK575" s="78"/>
      <c r="AL575" s="78"/>
      <c r="AM575" s="78"/>
      <c r="AN575" s="78"/>
      <c r="AO575" s="78"/>
      <c r="AP575" s="84"/>
      <c r="AQ575" s="84"/>
      <c r="AR575" s="78"/>
    </row>
    <row r="576" spans="2:44" x14ac:dyDescent="0.2">
      <c r="B576" s="81"/>
      <c r="Y576" s="86"/>
      <c r="Z576" s="86"/>
      <c r="AJ576" s="78"/>
      <c r="AK576" s="78"/>
      <c r="AL576" s="78"/>
      <c r="AM576" s="78"/>
      <c r="AN576" s="78"/>
      <c r="AO576" s="78"/>
      <c r="AP576" s="84"/>
      <c r="AQ576" s="84"/>
      <c r="AR576" s="78"/>
    </row>
    <row r="577" spans="2:44" x14ac:dyDescent="0.2">
      <c r="B577" s="81"/>
      <c r="Y577" s="86"/>
      <c r="Z577" s="86"/>
      <c r="AJ577" s="78"/>
      <c r="AK577" s="78"/>
      <c r="AL577" s="78"/>
      <c r="AM577" s="78"/>
      <c r="AN577" s="78"/>
      <c r="AO577" s="78"/>
      <c r="AP577" s="84"/>
      <c r="AQ577" s="84"/>
      <c r="AR577" s="78"/>
    </row>
    <row r="578" spans="2:44" x14ac:dyDescent="0.2">
      <c r="B578" s="81"/>
      <c r="Y578" s="86"/>
      <c r="Z578" s="86"/>
      <c r="AJ578" s="78"/>
      <c r="AK578" s="78"/>
      <c r="AL578" s="78"/>
      <c r="AM578" s="78"/>
      <c r="AN578" s="78"/>
      <c r="AO578" s="78"/>
      <c r="AP578" s="84"/>
      <c r="AQ578" s="84"/>
      <c r="AR578" s="78"/>
    </row>
    <row r="579" spans="2:44" x14ac:dyDescent="0.2">
      <c r="B579" s="81"/>
      <c r="Y579" s="86"/>
      <c r="Z579" s="86"/>
      <c r="AJ579" s="78"/>
      <c r="AK579" s="78"/>
      <c r="AL579" s="78"/>
      <c r="AM579" s="78"/>
      <c r="AN579" s="78"/>
      <c r="AO579" s="78"/>
      <c r="AP579" s="84"/>
      <c r="AQ579" s="84"/>
      <c r="AR579" s="78"/>
    </row>
    <row r="580" spans="2:44" x14ac:dyDescent="0.2">
      <c r="B580" s="81"/>
      <c r="Y580" s="86"/>
      <c r="Z580" s="86"/>
      <c r="AJ580" s="78"/>
      <c r="AK580" s="78"/>
      <c r="AL580" s="78"/>
      <c r="AM580" s="78"/>
      <c r="AN580" s="78"/>
      <c r="AO580" s="78"/>
      <c r="AP580" s="84"/>
      <c r="AQ580" s="84"/>
      <c r="AR580" s="78"/>
    </row>
    <row r="581" spans="2:44" x14ac:dyDescent="0.2">
      <c r="B581" s="81"/>
      <c r="Y581" s="86"/>
      <c r="Z581" s="86"/>
      <c r="AJ581" s="78"/>
      <c r="AK581" s="78"/>
      <c r="AL581" s="78"/>
      <c r="AM581" s="78"/>
      <c r="AN581" s="78"/>
      <c r="AO581" s="78"/>
      <c r="AP581" s="84"/>
      <c r="AQ581" s="84"/>
      <c r="AR581" s="78"/>
    </row>
    <row r="582" spans="2:44" x14ac:dyDescent="0.2">
      <c r="B582" s="81"/>
      <c r="Y582" s="86"/>
      <c r="Z582" s="86"/>
      <c r="AJ582" s="78"/>
      <c r="AK582" s="78"/>
      <c r="AL582" s="78"/>
      <c r="AM582" s="78"/>
      <c r="AN582" s="78"/>
      <c r="AO582" s="78"/>
      <c r="AP582" s="84"/>
      <c r="AQ582" s="84"/>
      <c r="AR582" s="78"/>
    </row>
    <row r="583" spans="2:44" x14ac:dyDescent="0.2">
      <c r="B583" s="81"/>
      <c r="Y583" s="86"/>
      <c r="Z583" s="86"/>
      <c r="AJ583" s="78"/>
      <c r="AK583" s="78"/>
      <c r="AL583" s="78"/>
      <c r="AM583" s="78"/>
      <c r="AN583" s="78"/>
      <c r="AO583" s="78"/>
      <c r="AP583" s="84"/>
      <c r="AQ583" s="84"/>
      <c r="AR583" s="78"/>
    </row>
    <row r="584" spans="2:44" x14ac:dyDescent="0.2">
      <c r="B584" s="81"/>
      <c r="Y584" s="86"/>
      <c r="Z584" s="86"/>
      <c r="AJ584" s="78"/>
      <c r="AK584" s="78"/>
      <c r="AL584" s="78"/>
      <c r="AM584" s="78"/>
      <c r="AN584" s="78"/>
      <c r="AO584" s="78"/>
      <c r="AP584" s="84"/>
      <c r="AQ584" s="84"/>
      <c r="AR584" s="78"/>
    </row>
    <row r="585" spans="2:44" x14ac:dyDescent="0.2">
      <c r="B585" s="81"/>
      <c r="Y585" s="86"/>
      <c r="Z585" s="86"/>
      <c r="AJ585" s="78"/>
      <c r="AK585" s="78"/>
      <c r="AL585" s="78"/>
      <c r="AM585" s="78"/>
      <c r="AN585" s="78"/>
      <c r="AO585" s="78"/>
      <c r="AP585" s="84"/>
      <c r="AQ585" s="84"/>
      <c r="AR585" s="78"/>
    </row>
    <row r="586" spans="2:44" x14ac:dyDescent="0.2">
      <c r="B586" s="81"/>
      <c r="Y586" s="86"/>
      <c r="Z586" s="86"/>
      <c r="AJ586" s="78"/>
      <c r="AK586" s="78"/>
      <c r="AL586" s="78"/>
      <c r="AM586" s="78"/>
      <c r="AN586" s="78"/>
      <c r="AO586" s="78"/>
      <c r="AP586" s="84"/>
      <c r="AQ586" s="84"/>
      <c r="AR586" s="78"/>
    </row>
    <row r="587" spans="2:44" x14ac:dyDescent="0.2">
      <c r="B587" s="81"/>
      <c r="Y587" s="86"/>
      <c r="Z587" s="86"/>
      <c r="AJ587" s="78"/>
      <c r="AK587" s="78"/>
      <c r="AL587" s="78"/>
      <c r="AM587" s="78"/>
      <c r="AN587" s="78"/>
      <c r="AO587" s="78"/>
      <c r="AP587" s="84"/>
      <c r="AQ587" s="84"/>
      <c r="AR587" s="78"/>
    </row>
    <row r="588" spans="2:44" x14ac:dyDescent="0.2">
      <c r="B588" s="81"/>
      <c r="Y588" s="86"/>
      <c r="Z588" s="86"/>
      <c r="AJ588" s="78"/>
      <c r="AK588" s="78"/>
      <c r="AL588" s="78"/>
      <c r="AM588" s="78"/>
      <c r="AN588" s="78"/>
      <c r="AO588" s="78"/>
      <c r="AP588" s="84"/>
      <c r="AQ588" s="84"/>
      <c r="AR588" s="78"/>
    </row>
    <row r="589" spans="2:44" x14ac:dyDescent="0.2">
      <c r="B589" s="81"/>
      <c r="Y589" s="86"/>
      <c r="Z589" s="86"/>
      <c r="AJ589" s="78"/>
      <c r="AK589" s="78"/>
      <c r="AL589" s="78"/>
      <c r="AM589" s="78"/>
      <c r="AN589" s="78"/>
      <c r="AO589" s="78"/>
      <c r="AP589" s="84"/>
      <c r="AQ589" s="84"/>
      <c r="AR589" s="78"/>
    </row>
    <row r="590" spans="2:44" x14ac:dyDescent="0.2">
      <c r="B590" s="81"/>
      <c r="Y590" s="86"/>
      <c r="Z590" s="86"/>
      <c r="AJ590" s="78"/>
      <c r="AK590" s="78"/>
      <c r="AL590" s="78"/>
      <c r="AM590" s="78"/>
      <c r="AN590" s="78"/>
      <c r="AO590" s="78"/>
      <c r="AP590" s="84"/>
      <c r="AQ590" s="84"/>
      <c r="AR590" s="78"/>
    </row>
    <row r="591" spans="2:44" x14ac:dyDescent="0.2">
      <c r="B591" s="81"/>
      <c r="Y591" s="86"/>
      <c r="Z591" s="86"/>
      <c r="AJ591" s="78"/>
      <c r="AK591" s="78"/>
      <c r="AL591" s="78"/>
      <c r="AM591" s="78"/>
      <c r="AN591" s="78"/>
      <c r="AO591" s="78"/>
      <c r="AP591" s="84"/>
      <c r="AQ591" s="84"/>
      <c r="AR591" s="78"/>
    </row>
    <row r="592" spans="2:44" x14ac:dyDescent="0.2">
      <c r="B592" s="81"/>
      <c r="Y592" s="86"/>
      <c r="Z592" s="86"/>
      <c r="AJ592" s="78"/>
      <c r="AK592" s="78"/>
      <c r="AL592" s="78"/>
      <c r="AM592" s="78"/>
      <c r="AN592" s="78"/>
      <c r="AO592" s="78"/>
      <c r="AP592" s="84"/>
      <c r="AQ592" s="84"/>
      <c r="AR592" s="78"/>
    </row>
    <row r="593" spans="2:44" x14ac:dyDescent="0.2">
      <c r="B593" s="81"/>
      <c r="Y593" s="86"/>
      <c r="Z593" s="86"/>
      <c r="AJ593" s="78"/>
      <c r="AK593" s="78"/>
      <c r="AL593" s="78"/>
      <c r="AM593" s="78"/>
      <c r="AN593" s="78"/>
      <c r="AO593" s="78"/>
      <c r="AP593" s="84"/>
      <c r="AQ593" s="84"/>
      <c r="AR593" s="78"/>
    </row>
    <row r="594" spans="2:44" x14ac:dyDescent="0.2">
      <c r="B594" s="81"/>
      <c r="Y594" s="86"/>
      <c r="Z594" s="86"/>
      <c r="AJ594" s="78"/>
      <c r="AK594" s="78"/>
      <c r="AL594" s="78"/>
      <c r="AM594" s="78"/>
      <c r="AN594" s="78"/>
      <c r="AO594" s="78"/>
      <c r="AP594" s="84"/>
      <c r="AQ594" s="84"/>
      <c r="AR594" s="78"/>
    </row>
    <row r="595" spans="2:44" x14ac:dyDescent="0.2">
      <c r="B595" s="81"/>
      <c r="Y595" s="86"/>
      <c r="Z595" s="86"/>
      <c r="AJ595" s="78"/>
      <c r="AK595" s="78"/>
      <c r="AL595" s="78"/>
      <c r="AM595" s="78"/>
      <c r="AN595" s="78"/>
      <c r="AO595" s="78"/>
      <c r="AP595" s="84"/>
      <c r="AQ595" s="84"/>
      <c r="AR595" s="78"/>
    </row>
    <row r="596" spans="2:44" x14ac:dyDescent="0.2">
      <c r="B596" s="81"/>
      <c r="Y596" s="86"/>
      <c r="Z596" s="86"/>
      <c r="AJ596" s="78"/>
      <c r="AK596" s="78"/>
      <c r="AL596" s="78"/>
      <c r="AM596" s="78"/>
      <c r="AN596" s="78"/>
      <c r="AO596" s="78"/>
      <c r="AP596" s="84"/>
      <c r="AQ596" s="84"/>
      <c r="AR596" s="78"/>
    </row>
    <row r="597" spans="2:44" x14ac:dyDescent="0.2">
      <c r="B597" s="81"/>
      <c r="Y597" s="86"/>
      <c r="Z597" s="86"/>
      <c r="AJ597" s="78"/>
      <c r="AK597" s="78"/>
      <c r="AL597" s="78"/>
      <c r="AM597" s="78"/>
      <c r="AN597" s="78"/>
      <c r="AO597" s="78"/>
      <c r="AP597" s="84"/>
      <c r="AQ597" s="84"/>
      <c r="AR597" s="78"/>
    </row>
    <row r="598" spans="2:44" x14ac:dyDescent="0.2">
      <c r="B598" s="81"/>
      <c r="Y598" s="86"/>
      <c r="Z598" s="86"/>
      <c r="AJ598" s="78"/>
      <c r="AK598" s="78"/>
      <c r="AL598" s="78"/>
      <c r="AM598" s="78"/>
      <c r="AN598" s="78"/>
      <c r="AO598" s="78"/>
      <c r="AP598" s="84"/>
      <c r="AQ598" s="84"/>
      <c r="AR598" s="78"/>
    </row>
    <row r="599" spans="2:44" x14ac:dyDescent="0.2">
      <c r="B599" s="81"/>
      <c r="Y599" s="86"/>
      <c r="Z599" s="86"/>
      <c r="AJ599" s="78"/>
      <c r="AK599" s="78"/>
      <c r="AL599" s="78"/>
      <c r="AM599" s="78"/>
      <c r="AN599" s="78"/>
      <c r="AO599" s="78"/>
      <c r="AP599" s="84"/>
      <c r="AQ599" s="84"/>
      <c r="AR599" s="78"/>
    </row>
    <row r="600" spans="2:44" x14ac:dyDescent="0.2">
      <c r="B600" s="81"/>
      <c r="Y600" s="86"/>
      <c r="Z600" s="86"/>
      <c r="AJ600" s="78"/>
      <c r="AK600" s="78"/>
      <c r="AL600" s="78"/>
      <c r="AM600" s="78"/>
      <c r="AN600" s="78"/>
      <c r="AO600" s="78"/>
      <c r="AP600" s="84"/>
      <c r="AQ600" s="84"/>
      <c r="AR600" s="78"/>
    </row>
    <row r="601" spans="2:44" x14ac:dyDescent="0.2">
      <c r="B601" s="81"/>
      <c r="Y601" s="86"/>
      <c r="Z601" s="86"/>
      <c r="AJ601" s="78"/>
      <c r="AK601" s="78"/>
      <c r="AL601" s="78"/>
      <c r="AM601" s="78"/>
      <c r="AN601" s="78"/>
      <c r="AO601" s="78"/>
      <c r="AP601" s="84"/>
      <c r="AQ601" s="84"/>
      <c r="AR601" s="78"/>
    </row>
    <row r="602" spans="2:44" x14ac:dyDescent="0.2">
      <c r="B602" s="81"/>
      <c r="Y602" s="86"/>
      <c r="Z602" s="86"/>
      <c r="AJ602" s="78"/>
      <c r="AK602" s="78"/>
      <c r="AL602" s="78"/>
      <c r="AM602" s="78"/>
      <c r="AN602" s="78"/>
      <c r="AO602" s="78"/>
      <c r="AP602" s="84"/>
      <c r="AQ602" s="84"/>
      <c r="AR602" s="78"/>
    </row>
    <row r="603" spans="2:44" x14ac:dyDescent="0.2">
      <c r="B603" s="81"/>
      <c r="Y603" s="86"/>
      <c r="Z603" s="86"/>
      <c r="AJ603" s="78"/>
      <c r="AK603" s="78"/>
      <c r="AL603" s="78"/>
      <c r="AM603" s="78"/>
      <c r="AN603" s="78"/>
      <c r="AO603" s="78"/>
      <c r="AP603" s="84"/>
      <c r="AQ603" s="84"/>
      <c r="AR603" s="78"/>
    </row>
    <row r="604" spans="2:44" x14ac:dyDescent="0.2">
      <c r="B604" s="81"/>
      <c r="Y604" s="86"/>
      <c r="Z604" s="86"/>
      <c r="AJ604" s="78"/>
      <c r="AK604" s="78"/>
      <c r="AL604" s="78"/>
      <c r="AM604" s="78"/>
      <c r="AN604" s="78"/>
      <c r="AO604" s="78"/>
      <c r="AP604" s="84"/>
      <c r="AQ604" s="84"/>
      <c r="AR604" s="78"/>
    </row>
    <row r="605" spans="2:44" x14ac:dyDescent="0.2">
      <c r="B605" s="81"/>
      <c r="Y605" s="86"/>
      <c r="Z605" s="86"/>
      <c r="AJ605" s="78"/>
      <c r="AK605" s="78"/>
      <c r="AL605" s="78"/>
      <c r="AM605" s="78"/>
      <c r="AN605" s="78"/>
      <c r="AO605" s="78"/>
      <c r="AP605" s="84"/>
      <c r="AQ605" s="84"/>
      <c r="AR605" s="78"/>
    </row>
    <row r="606" spans="2:44" x14ac:dyDescent="0.2">
      <c r="B606" s="81"/>
      <c r="Y606" s="86"/>
      <c r="Z606" s="86"/>
      <c r="AJ606" s="78"/>
      <c r="AK606" s="78"/>
      <c r="AL606" s="78"/>
      <c r="AM606" s="78"/>
      <c r="AN606" s="78"/>
      <c r="AO606" s="78"/>
      <c r="AP606" s="84"/>
      <c r="AQ606" s="84"/>
      <c r="AR606" s="78"/>
    </row>
    <row r="607" spans="2:44" x14ac:dyDescent="0.2">
      <c r="B607" s="81"/>
      <c r="Y607" s="86"/>
      <c r="Z607" s="86"/>
      <c r="AJ607" s="78"/>
      <c r="AK607" s="78"/>
      <c r="AL607" s="78"/>
      <c r="AM607" s="78"/>
      <c r="AN607" s="78"/>
      <c r="AO607" s="78"/>
      <c r="AP607" s="84"/>
      <c r="AQ607" s="84"/>
      <c r="AR607" s="78"/>
    </row>
    <row r="608" spans="2:44" x14ac:dyDescent="0.2">
      <c r="B608" s="81"/>
      <c r="Y608" s="86"/>
      <c r="Z608" s="86"/>
      <c r="AJ608" s="78"/>
      <c r="AK608" s="78"/>
      <c r="AL608" s="78"/>
      <c r="AM608" s="78"/>
      <c r="AN608" s="78"/>
      <c r="AO608" s="78"/>
      <c r="AP608" s="84"/>
      <c r="AQ608" s="84"/>
      <c r="AR608" s="78"/>
    </row>
    <row r="609" spans="2:44" x14ac:dyDescent="0.2">
      <c r="B609" s="81"/>
      <c r="Y609" s="86"/>
      <c r="Z609" s="86"/>
      <c r="AJ609" s="78"/>
      <c r="AK609" s="78"/>
      <c r="AL609" s="78"/>
      <c r="AM609" s="78"/>
      <c r="AN609" s="78"/>
      <c r="AO609" s="78"/>
      <c r="AP609" s="84"/>
      <c r="AQ609" s="84"/>
      <c r="AR609" s="78"/>
    </row>
    <row r="610" spans="2:44" x14ac:dyDescent="0.2">
      <c r="B610" s="81"/>
      <c r="Y610" s="86"/>
      <c r="Z610" s="86"/>
      <c r="AJ610" s="78"/>
      <c r="AK610" s="78"/>
      <c r="AL610" s="78"/>
      <c r="AM610" s="78"/>
      <c r="AN610" s="78"/>
      <c r="AO610" s="78"/>
      <c r="AP610" s="84"/>
      <c r="AQ610" s="84"/>
      <c r="AR610" s="78"/>
    </row>
    <row r="611" spans="2:44" x14ac:dyDescent="0.2">
      <c r="B611" s="81"/>
      <c r="Y611" s="86"/>
      <c r="Z611" s="86"/>
      <c r="AJ611" s="78"/>
      <c r="AK611" s="78"/>
      <c r="AL611" s="78"/>
      <c r="AM611" s="78"/>
      <c r="AN611" s="78"/>
      <c r="AO611" s="78"/>
      <c r="AP611" s="84"/>
      <c r="AQ611" s="84"/>
      <c r="AR611" s="78"/>
    </row>
    <row r="612" spans="2:44" x14ac:dyDescent="0.2">
      <c r="B612" s="81"/>
      <c r="Y612" s="86"/>
      <c r="Z612" s="86"/>
      <c r="AJ612" s="78"/>
      <c r="AK612" s="78"/>
      <c r="AL612" s="78"/>
      <c r="AM612" s="78"/>
      <c r="AN612" s="78"/>
      <c r="AO612" s="78"/>
      <c r="AP612" s="84"/>
      <c r="AQ612" s="84"/>
      <c r="AR612" s="78"/>
    </row>
    <row r="613" spans="2:44" x14ac:dyDescent="0.2">
      <c r="B613" s="81"/>
      <c r="Y613" s="86"/>
      <c r="Z613" s="86"/>
      <c r="AJ613" s="78"/>
      <c r="AK613" s="78"/>
      <c r="AL613" s="78"/>
      <c r="AM613" s="78"/>
      <c r="AN613" s="78"/>
      <c r="AO613" s="78"/>
      <c r="AP613" s="84"/>
      <c r="AQ613" s="84"/>
      <c r="AR613" s="78"/>
    </row>
    <row r="614" spans="2:44" x14ac:dyDescent="0.2">
      <c r="B614" s="81"/>
      <c r="Y614" s="86"/>
      <c r="Z614" s="86"/>
      <c r="AJ614" s="78"/>
      <c r="AK614" s="78"/>
      <c r="AL614" s="78"/>
      <c r="AM614" s="78"/>
      <c r="AN614" s="78"/>
      <c r="AO614" s="78"/>
      <c r="AP614" s="84"/>
      <c r="AQ614" s="84"/>
      <c r="AR614" s="78"/>
    </row>
    <row r="615" spans="2:44" x14ac:dyDescent="0.2">
      <c r="B615" s="81"/>
      <c r="Y615" s="86"/>
      <c r="Z615" s="86"/>
      <c r="AJ615" s="78"/>
      <c r="AK615" s="78"/>
      <c r="AL615" s="78"/>
      <c r="AM615" s="78"/>
      <c r="AN615" s="78"/>
      <c r="AO615" s="78"/>
      <c r="AP615" s="84"/>
      <c r="AQ615" s="84"/>
      <c r="AR615" s="78"/>
    </row>
    <row r="616" spans="2:44" x14ac:dyDescent="0.2">
      <c r="B616" s="81"/>
      <c r="Y616" s="86"/>
      <c r="Z616" s="86"/>
      <c r="AJ616" s="78"/>
      <c r="AK616" s="78"/>
      <c r="AL616" s="78"/>
      <c r="AM616" s="78"/>
      <c r="AN616" s="78"/>
      <c r="AO616" s="78"/>
      <c r="AP616" s="84"/>
      <c r="AQ616" s="84"/>
      <c r="AR616" s="78"/>
    </row>
    <row r="617" spans="2:44" x14ac:dyDescent="0.2">
      <c r="B617" s="81"/>
      <c r="Y617" s="86"/>
      <c r="Z617" s="86"/>
      <c r="AJ617" s="78"/>
      <c r="AK617" s="78"/>
      <c r="AL617" s="78"/>
      <c r="AM617" s="78"/>
      <c r="AN617" s="78"/>
      <c r="AO617" s="78"/>
      <c r="AP617" s="84"/>
      <c r="AQ617" s="84"/>
      <c r="AR617" s="78"/>
    </row>
    <row r="618" spans="2:44" x14ac:dyDescent="0.2">
      <c r="B618" s="81"/>
      <c r="Y618" s="86"/>
      <c r="Z618" s="86"/>
      <c r="AJ618" s="78"/>
      <c r="AK618" s="78"/>
      <c r="AL618" s="78"/>
      <c r="AM618" s="78"/>
      <c r="AN618" s="78"/>
      <c r="AO618" s="78"/>
      <c r="AP618" s="84"/>
      <c r="AQ618" s="84"/>
      <c r="AR618" s="78"/>
    </row>
    <row r="619" spans="2:44" x14ac:dyDescent="0.2">
      <c r="B619" s="81"/>
      <c r="Y619" s="86"/>
      <c r="Z619" s="86"/>
      <c r="AJ619" s="78"/>
      <c r="AK619" s="78"/>
      <c r="AL619" s="78"/>
      <c r="AM619" s="78"/>
      <c r="AN619" s="78"/>
      <c r="AO619" s="78"/>
      <c r="AP619" s="84"/>
      <c r="AQ619" s="84"/>
      <c r="AR619" s="78"/>
    </row>
    <row r="620" spans="2:44" x14ac:dyDescent="0.2">
      <c r="B620" s="81"/>
      <c r="Y620" s="86"/>
      <c r="Z620" s="86"/>
      <c r="AJ620" s="78"/>
      <c r="AK620" s="78"/>
      <c r="AL620" s="78"/>
      <c r="AM620" s="78"/>
      <c r="AN620" s="78"/>
      <c r="AO620" s="78"/>
      <c r="AP620" s="84"/>
      <c r="AQ620" s="84"/>
      <c r="AR620" s="78"/>
    </row>
    <row r="621" spans="2:44" x14ac:dyDescent="0.2">
      <c r="B621" s="81"/>
      <c r="Y621" s="86"/>
      <c r="Z621" s="86"/>
      <c r="AJ621" s="78"/>
      <c r="AK621" s="78"/>
      <c r="AL621" s="78"/>
      <c r="AM621" s="78"/>
      <c r="AN621" s="78"/>
      <c r="AO621" s="78"/>
      <c r="AP621" s="84"/>
      <c r="AQ621" s="84"/>
      <c r="AR621" s="78"/>
    </row>
    <row r="622" spans="2:44" x14ac:dyDescent="0.2">
      <c r="B622" s="81"/>
      <c r="Y622" s="86"/>
      <c r="Z622" s="86"/>
      <c r="AJ622" s="78"/>
      <c r="AK622" s="78"/>
      <c r="AL622" s="78"/>
      <c r="AM622" s="78"/>
      <c r="AN622" s="78"/>
      <c r="AO622" s="78"/>
      <c r="AP622" s="84"/>
      <c r="AQ622" s="84"/>
      <c r="AR622" s="78"/>
    </row>
    <row r="623" spans="2:44" x14ac:dyDescent="0.2">
      <c r="B623" s="81"/>
      <c r="Y623" s="86"/>
      <c r="Z623" s="86"/>
      <c r="AJ623" s="78"/>
      <c r="AK623" s="78"/>
      <c r="AL623" s="78"/>
      <c r="AM623" s="78"/>
      <c r="AN623" s="78"/>
      <c r="AO623" s="78"/>
      <c r="AP623" s="84"/>
      <c r="AQ623" s="84"/>
      <c r="AR623" s="78"/>
    </row>
    <row r="624" spans="2:44" x14ac:dyDescent="0.2">
      <c r="B624" s="81"/>
      <c r="Y624" s="86"/>
      <c r="Z624" s="86"/>
      <c r="AJ624" s="78"/>
      <c r="AK624" s="78"/>
      <c r="AL624" s="78"/>
      <c r="AM624" s="78"/>
      <c r="AN624" s="78"/>
      <c r="AO624" s="78"/>
      <c r="AP624" s="84"/>
      <c r="AQ624" s="84"/>
      <c r="AR624" s="78"/>
    </row>
    <row r="625" spans="2:44" x14ac:dyDescent="0.2">
      <c r="B625" s="81"/>
      <c r="Y625" s="86"/>
      <c r="Z625" s="86"/>
      <c r="AJ625" s="78"/>
      <c r="AK625" s="78"/>
      <c r="AL625" s="78"/>
      <c r="AM625" s="78"/>
      <c r="AN625" s="78"/>
      <c r="AO625" s="78"/>
      <c r="AP625" s="84"/>
      <c r="AQ625" s="84"/>
      <c r="AR625" s="78"/>
    </row>
    <row r="626" spans="2:44" x14ac:dyDescent="0.2">
      <c r="B626" s="81"/>
      <c r="Y626" s="86"/>
      <c r="Z626" s="86"/>
      <c r="AJ626" s="78"/>
      <c r="AK626" s="78"/>
      <c r="AL626" s="78"/>
      <c r="AM626" s="78"/>
      <c r="AN626" s="78"/>
      <c r="AO626" s="78"/>
      <c r="AP626" s="84"/>
      <c r="AQ626" s="84"/>
      <c r="AR626" s="78"/>
    </row>
    <row r="627" spans="2:44" x14ac:dyDescent="0.2">
      <c r="B627" s="81"/>
      <c r="Y627" s="86"/>
      <c r="Z627" s="86"/>
      <c r="AJ627" s="78"/>
      <c r="AK627" s="78"/>
      <c r="AL627" s="78"/>
      <c r="AM627" s="78"/>
      <c r="AN627" s="78"/>
      <c r="AO627" s="78"/>
      <c r="AP627" s="84"/>
      <c r="AQ627" s="84"/>
      <c r="AR627" s="78"/>
    </row>
    <row r="628" spans="2:44" x14ac:dyDescent="0.2">
      <c r="B628" s="81"/>
      <c r="Y628" s="86"/>
      <c r="Z628" s="86"/>
      <c r="AJ628" s="78"/>
      <c r="AK628" s="78"/>
      <c r="AL628" s="78"/>
      <c r="AM628" s="78"/>
      <c r="AN628" s="78"/>
      <c r="AO628" s="78"/>
      <c r="AP628" s="84"/>
      <c r="AQ628" s="84"/>
      <c r="AR628" s="78"/>
    </row>
    <row r="629" spans="2:44" x14ac:dyDescent="0.2">
      <c r="B629" s="81"/>
      <c r="Y629" s="86"/>
      <c r="Z629" s="86"/>
      <c r="AJ629" s="78"/>
      <c r="AK629" s="78"/>
      <c r="AL629" s="78"/>
      <c r="AM629" s="78"/>
      <c r="AN629" s="78"/>
      <c r="AO629" s="78"/>
      <c r="AP629" s="84"/>
      <c r="AQ629" s="84"/>
      <c r="AR629" s="78"/>
    </row>
    <row r="630" spans="2:44" x14ac:dyDescent="0.2">
      <c r="B630" s="81"/>
      <c r="Y630" s="86"/>
      <c r="Z630" s="86"/>
      <c r="AJ630" s="78"/>
      <c r="AK630" s="78"/>
      <c r="AL630" s="78"/>
      <c r="AM630" s="78"/>
      <c r="AN630" s="78"/>
      <c r="AO630" s="78"/>
      <c r="AP630" s="84"/>
      <c r="AQ630" s="84"/>
      <c r="AR630" s="78"/>
    </row>
    <row r="631" spans="2:44" x14ac:dyDescent="0.2">
      <c r="B631" s="81"/>
      <c r="Y631" s="86"/>
      <c r="Z631" s="86"/>
      <c r="AJ631" s="78"/>
      <c r="AK631" s="78"/>
      <c r="AL631" s="78"/>
      <c r="AM631" s="78"/>
      <c r="AN631" s="78"/>
      <c r="AO631" s="78"/>
      <c r="AP631" s="84"/>
      <c r="AQ631" s="84"/>
      <c r="AR631" s="78"/>
    </row>
    <row r="632" spans="2:44" x14ac:dyDescent="0.2">
      <c r="B632" s="81"/>
      <c r="Y632" s="86"/>
      <c r="Z632" s="86"/>
      <c r="AJ632" s="78"/>
      <c r="AK632" s="78"/>
      <c r="AL632" s="78"/>
      <c r="AM632" s="78"/>
      <c r="AN632" s="78"/>
      <c r="AO632" s="78"/>
      <c r="AP632" s="84"/>
      <c r="AQ632" s="84"/>
      <c r="AR632" s="78"/>
    </row>
    <row r="633" spans="2:44" x14ac:dyDescent="0.2">
      <c r="B633" s="81"/>
      <c r="Y633" s="86"/>
      <c r="Z633" s="86"/>
      <c r="AJ633" s="78"/>
      <c r="AK633" s="78"/>
      <c r="AL633" s="78"/>
      <c r="AM633" s="78"/>
      <c r="AN633" s="78"/>
      <c r="AO633" s="78"/>
      <c r="AP633" s="84"/>
      <c r="AQ633" s="84"/>
      <c r="AR633" s="78"/>
    </row>
    <row r="634" spans="2:44" x14ac:dyDescent="0.2">
      <c r="B634" s="81"/>
      <c r="Y634" s="86"/>
      <c r="Z634" s="86"/>
      <c r="AJ634" s="78"/>
      <c r="AK634" s="78"/>
      <c r="AL634" s="78"/>
      <c r="AM634" s="78"/>
      <c r="AN634" s="78"/>
      <c r="AO634" s="78"/>
      <c r="AP634" s="84"/>
      <c r="AQ634" s="84"/>
      <c r="AR634" s="78"/>
    </row>
    <row r="635" spans="2:44" x14ac:dyDescent="0.2">
      <c r="B635" s="81"/>
      <c r="Y635" s="86"/>
      <c r="Z635" s="86"/>
      <c r="AJ635" s="78"/>
      <c r="AK635" s="78"/>
      <c r="AL635" s="78"/>
      <c r="AM635" s="78"/>
      <c r="AN635" s="78"/>
      <c r="AO635" s="78"/>
      <c r="AP635" s="84"/>
      <c r="AQ635" s="84"/>
      <c r="AR635" s="78"/>
    </row>
    <row r="636" spans="2:44" x14ac:dyDescent="0.2">
      <c r="B636" s="81"/>
      <c r="Y636" s="86"/>
      <c r="Z636" s="86"/>
      <c r="AJ636" s="78"/>
      <c r="AK636" s="78"/>
      <c r="AL636" s="78"/>
      <c r="AM636" s="78"/>
      <c r="AN636" s="78"/>
      <c r="AO636" s="78"/>
      <c r="AP636" s="84"/>
      <c r="AQ636" s="84"/>
      <c r="AR636" s="78"/>
    </row>
    <row r="637" spans="2:44" x14ac:dyDescent="0.2">
      <c r="B637" s="81"/>
      <c r="Y637" s="86"/>
      <c r="Z637" s="86"/>
      <c r="AJ637" s="78"/>
      <c r="AK637" s="78"/>
      <c r="AL637" s="78"/>
      <c r="AM637" s="78"/>
      <c r="AN637" s="78"/>
      <c r="AO637" s="78"/>
      <c r="AP637" s="84"/>
      <c r="AQ637" s="84"/>
      <c r="AR637" s="78"/>
    </row>
    <row r="638" spans="2:44" x14ac:dyDescent="0.2">
      <c r="B638" s="81"/>
      <c r="Y638" s="86"/>
      <c r="Z638" s="86"/>
      <c r="AJ638" s="78"/>
      <c r="AK638" s="78"/>
      <c r="AL638" s="78"/>
      <c r="AM638" s="78"/>
      <c r="AN638" s="78"/>
      <c r="AO638" s="78"/>
      <c r="AP638" s="84"/>
      <c r="AQ638" s="84"/>
      <c r="AR638" s="78"/>
    </row>
    <row r="639" spans="2:44" x14ac:dyDescent="0.2">
      <c r="B639" s="81"/>
      <c r="Y639" s="86"/>
      <c r="Z639" s="86"/>
      <c r="AJ639" s="78"/>
      <c r="AK639" s="78"/>
      <c r="AL639" s="78"/>
      <c r="AM639" s="78"/>
      <c r="AN639" s="78"/>
      <c r="AO639" s="78"/>
      <c r="AP639" s="84"/>
      <c r="AQ639" s="84"/>
      <c r="AR639" s="78"/>
    </row>
    <row r="640" spans="2:44" x14ac:dyDescent="0.2">
      <c r="B640" s="81"/>
      <c r="Y640" s="86"/>
      <c r="Z640" s="86"/>
      <c r="AJ640" s="78"/>
      <c r="AK640" s="78"/>
      <c r="AL640" s="78"/>
      <c r="AM640" s="78"/>
      <c r="AN640" s="78"/>
      <c r="AO640" s="78"/>
      <c r="AP640" s="84"/>
      <c r="AQ640" s="84"/>
      <c r="AR640" s="78"/>
    </row>
    <row r="641" spans="2:44" x14ac:dyDescent="0.2">
      <c r="B641" s="81"/>
      <c r="Y641" s="86"/>
      <c r="Z641" s="86"/>
      <c r="AJ641" s="78"/>
      <c r="AK641" s="78"/>
      <c r="AL641" s="78"/>
      <c r="AM641" s="78"/>
      <c r="AN641" s="78"/>
      <c r="AO641" s="78"/>
      <c r="AP641" s="84"/>
      <c r="AQ641" s="84"/>
      <c r="AR641" s="78"/>
    </row>
    <row r="642" spans="2:44" x14ac:dyDescent="0.2">
      <c r="B642" s="81"/>
      <c r="Y642" s="86"/>
      <c r="Z642" s="86"/>
      <c r="AJ642" s="78"/>
      <c r="AK642" s="78"/>
      <c r="AL642" s="78"/>
      <c r="AM642" s="78"/>
      <c r="AN642" s="78"/>
      <c r="AO642" s="78"/>
      <c r="AP642" s="84"/>
      <c r="AQ642" s="84"/>
      <c r="AR642" s="78"/>
    </row>
    <row r="643" spans="2:44" x14ac:dyDescent="0.2">
      <c r="B643" s="81"/>
      <c r="Y643" s="86"/>
      <c r="Z643" s="86"/>
      <c r="AJ643" s="78"/>
      <c r="AK643" s="78"/>
      <c r="AL643" s="78"/>
      <c r="AM643" s="78"/>
      <c r="AN643" s="78"/>
      <c r="AO643" s="78"/>
      <c r="AP643" s="84"/>
      <c r="AQ643" s="84"/>
      <c r="AR643" s="78"/>
    </row>
    <row r="644" spans="2:44" x14ac:dyDescent="0.2">
      <c r="B644" s="81"/>
      <c r="Y644" s="86"/>
      <c r="Z644" s="86"/>
      <c r="AJ644" s="78"/>
      <c r="AK644" s="78"/>
      <c r="AL644" s="78"/>
      <c r="AM644" s="78"/>
      <c r="AN644" s="78"/>
      <c r="AO644" s="78"/>
      <c r="AP644" s="84"/>
      <c r="AQ644" s="84"/>
      <c r="AR644" s="78"/>
    </row>
    <row r="645" spans="2:44" x14ac:dyDescent="0.2">
      <c r="B645" s="81"/>
      <c r="Y645" s="86"/>
      <c r="Z645" s="86"/>
      <c r="AJ645" s="78"/>
      <c r="AK645" s="78"/>
      <c r="AL645" s="78"/>
      <c r="AM645" s="78"/>
      <c r="AN645" s="78"/>
      <c r="AO645" s="78"/>
      <c r="AP645" s="84"/>
      <c r="AQ645" s="84"/>
      <c r="AR645" s="78"/>
    </row>
    <row r="646" spans="2:44" x14ac:dyDescent="0.2">
      <c r="B646" s="81"/>
      <c r="Y646" s="86"/>
      <c r="Z646" s="86"/>
      <c r="AJ646" s="78"/>
      <c r="AK646" s="78"/>
      <c r="AL646" s="78"/>
      <c r="AM646" s="78"/>
      <c r="AN646" s="78"/>
      <c r="AO646" s="78"/>
      <c r="AP646" s="84"/>
      <c r="AQ646" s="84"/>
      <c r="AR646" s="78"/>
    </row>
    <row r="647" spans="2:44" x14ac:dyDescent="0.2">
      <c r="B647" s="81"/>
      <c r="Y647" s="86"/>
      <c r="Z647" s="86"/>
      <c r="AJ647" s="78"/>
      <c r="AK647" s="78"/>
      <c r="AL647" s="78"/>
      <c r="AM647" s="78"/>
      <c r="AN647" s="78"/>
      <c r="AO647" s="78"/>
      <c r="AP647" s="84"/>
      <c r="AQ647" s="84"/>
      <c r="AR647" s="78"/>
    </row>
    <row r="648" spans="2:44" x14ac:dyDescent="0.2">
      <c r="B648" s="81"/>
      <c r="Y648" s="86"/>
      <c r="Z648" s="86"/>
      <c r="AJ648" s="78"/>
      <c r="AK648" s="78"/>
      <c r="AL648" s="78"/>
      <c r="AM648" s="78"/>
      <c r="AN648" s="78"/>
      <c r="AO648" s="78"/>
      <c r="AP648" s="84"/>
      <c r="AQ648" s="84"/>
      <c r="AR648" s="78"/>
    </row>
    <row r="649" spans="2:44" x14ac:dyDescent="0.2">
      <c r="B649" s="81"/>
      <c r="Y649" s="86"/>
      <c r="Z649" s="86"/>
      <c r="AJ649" s="78"/>
      <c r="AK649" s="78"/>
      <c r="AL649" s="78"/>
      <c r="AM649" s="78"/>
      <c r="AN649" s="78"/>
      <c r="AO649" s="78"/>
      <c r="AP649" s="84"/>
      <c r="AQ649" s="84"/>
      <c r="AR649" s="78"/>
    </row>
    <row r="650" spans="2:44" x14ac:dyDescent="0.2">
      <c r="B650" s="81"/>
      <c r="Y650" s="86"/>
      <c r="Z650" s="86"/>
      <c r="AJ650" s="78"/>
      <c r="AK650" s="78"/>
      <c r="AL650" s="78"/>
      <c r="AM650" s="78"/>
      <c r="AN650" s="78"/>
      <c r="AO650" s="78"/>
      <c r="AP650" s="84"/>
      <c r="AQ650" s="84"/>
      <c r="AR650" s="78"/>
    </row>
    <row r="651" spans="2:44" x14ac:dyDescent="0.2">
      <c r="B651" s="81"/>
      <c r="Y651" s="86"/>
      <c r="Z651" s="86"/>
      <c r="AJ651" s="78"/>
      <c r="AK651" s="78"/>
      <c r="AL651" s="78"/>
      <c r="AM651" s="78"/>
      <c r="AN651" s="78"/>
      <c r="AO651" s="78"/>
      <c r="AP651" s="84"/>
      <c r="AQ651" s="84"/>
      <c r="AR651" s="78"/>
    </row>
    <row r="652" spans="2:44" x14ac:dyDescent="0.2">
      <c r="B652" s="81"/>
      <c r="Y652" s="86"/>
      <c r="Z652" s="86"/>
      <c r="AJ652" s="78"/>
      <c r="AK652" s="78"/>
      <c r="AL652" s="78"/>
      <c r="AM652" s="78"/>
      <c r="AN652" s="78"/>
      <c r="AO652" s="78"/>
      <c r="AP652" s="84"/>
      <c r="AQ652" s="84"/>
      <c r="AR652" s="78"/>
    </row>
    <row r="653" spans="2:44" x14ac:dyDescent="0.2">
      <c r="B653" s="81"/>
      <c r="Y653" s="86"/>
      <c r="Z653" s="86"/>
      <c r="AJ653" s="78"/>
      <c r="AK653" s="78"/>
      <c r="AL653" s="78"/>
      <c r="AM653" s="78"/>
      <c r="AN653" s="78"/>
      <c r="AO653" s="78"/>
      <c r="AP653" s="84"/>
      <c r="AQ653" s="84"/>
      <c r="AR653" s="78"/>
    </row>
    <row r="654" spans="2:44" x14ac:dyDescent="0.2">
      <c r="B654" s="81"/>
      <c r="Y654" s="86"/>
      <c r="Z654" s="86"/>
      <c r="AJ654" s="78"/>
      <c r="AK654" s="78"/>
      <c r="AL654" s="78"/>
      <c r="AM654" s="78"/>
      <c r="AN654" s="78"/>
      <c r="AO654" s="78"/>
      <c r="AP654" s="84"/>
      <c r="AQ654" s="84"/>
      <c r="AR654" s="78"/>
    </row>
    <row r="655" spans="2:44" x14ac:dyDescent="0.2">
      <c r="B655" s="81"/>
      <c r="Y655" s="86"/>
      <c r="Z655" s="86"/>
      <c r="AJ655" s="78"/>
      <c r="AK655" s="78"/>
      <c r="AL655" s="78"/>
      <c r="AM655" s="78"/>
      <c r="AN655" s="78"/>
      <c r="AO655" s="78"/>
      <c r="AP655" s="84"/>
      <c r="AQ655" s="84"/>
      <c r="AR655" s="78"/>
    </row>
    <row r="656" spans="2:44" x14ac:dyDescent="0.2">
      <c r="B656" s="81"/>
      <c r="Y656" s="86"/>
      <c r="Z656" s="86"/>
      <c r="AJ656" s="78"/>
      <c r="AK656" s="78"/>
      <c r="AL656" s="78"/>
      <c r="AM656" s="78"/>
      <c r="AN656" s="78"/>
      <c r="AO656" s="78"/>
      <c r="AP656" s="84"/>
      <c r="AQ656" s="84"/>
      <c r="AR656" s="78"/>
    </row>
    <row r="657" spans="2:44" x14ac:dyDescent="0.2">
      <c r="B657" s="81"/>
      <c r="Y657" s="86"/>
      <c r="Z657" s="86"/>
      <c r="AJ657" s="78"/>
      <c r="AK657" s="78"/>
      <c r="AL657" s="78"/>
      <c r="AM657" s="78"/>
      <c r="AN657" s="78"/>
      <c r="AO657" s="78"/>
      <c r="AP657" s="84"/>
      <c r="AQ657" s="84"/>
      <c r="AR657" s="78"/>
    </row>
    <row r="658" spans="2:44" x14ac:dyDescent="0.2">
      <c r="B658" s="81"/>
      <c r="Y658" s="86"/>
      <c r="Z658" s="86"/>
      <c r="AJ658" s="78"/>
      <c r="AK658" s="78"/>
      <c r="AL658" s="78"/>
      <c r="AM658" s="78"/>
      <c r="AN658" s="78"/>
      <c r="AO658" s="78"/>
      <c r="AP658" s="84"/>
      <c r="AQ658" s="84"/>
      <c r="AR658" s="78"/>
    </row>
    <row r="659" spans="2:44" x14ac:dyDescent="0.2">
      <c r="B659" s="81"/>
      <c r="Y659" s="86"/>
      <c r="Z659" s="86"/>
      <c r="AJ659" s="78"/>
      <c r="AK659" s="78"/>
      <c r="AL659" s="78"/>
      <c r="AM659" s="78"/>
      <c r="AN659" s="78"/>
      <c r="AO659" s="78"/>
      <c r="AP659" s="84"/>
      <c r="AQ659" s="84"/>
      <c r="AR659" s="78"/>
    </row>
    <row r="660" spans="2:44" x14ac:dyDescent="0.2">
      <c r="B660" s="81"/>
      <c r="Y660" s="86"/>
      <c r="Z660" s="86"/>
      <c r="AJ660" s="78"/>
      <c r="AK660" s="78"/>
      <c r="AL660" s="78"/>
      <c r="AM660" s="78"/>
      <c r="AN660" s="78"/>
      <c r="AO660" s="78"/>
      <c r="AP660" s="84"/>
      <c r="AQ660" s="84"/>
      <c r="AR660" s="78"/>
    </row>
    <row r="661" spans="2:44" x14ac:dyDescent="0.2">
      <c r="B661" s="81"/>
      <c r="Y661" s="86"/>
      <c r="Z661" s="86"/>
      <c r="AJ661" s="78"/>
      <c r="AK661" s="78"/>
      <c r="AL661" s="78"/>
      <c r="AM661" s="78"/>
      <c r="AN661" s="78"/>
      <c r="AO661" s="78"/>
      <c r="AP661" s="84"/>
      <c r="AQ661" s="84"/>
      <c r="AR661" s="78"/>
    </row>
    <row r="662" spans="2:44" x14ac:dyDescent="0.2">
      <c r="B662" s="81"/>
      <c r="Y662" s="86"/>
      <c r="Z662" s="86"/>
      <c r="AJ662" s="78"/>
      <c r="AK662" s="78"/>
      <c r="AL662" s="78"/>
      <c r="AM662" s="78"/>
      <c r="AN662" s="78"/>
      <c r="AO662" s="78"/>
      <c r="AP662" s="84"/>
      <c r="AQ662" s="84"/>
      <c r="AR662" s="78"/>
    </row>
    <row r="663" spans="2:44" x14ac:dyDescent="0.2">
      <c r="B663" s="81"/>
      <c r="Y663" s="86"/>
      <c r="Z663" s="86"/>
      <c r="AJ663" s="78"/>
      <c r="AK663" s="78"/>
      <c r="AL663" s="78"/>
      <c r="AM663" s="78"/>
      <c r="AN663" s="78"/>
      <c r="AO663" s="78"/>
      <c r="AP663" s="84"/>
      <c r="AQ663" s="84"/>
      <c r="AR663" s="78"/>
    </row>
    <row r="664" spans="2:44" x14ac:dyDescent="0.2">
      <c r="B664" s="81"/>
      <c r="Y664" s="86"/>
      <c r="Z664" s="86"/>
      <c r="AJ664" s="78"/>
      <c r="AK664" s="78"/>
      <c r="AL664" s="78"/>
      <c r="AM664" s="78"/>
      <c r="AN664" s="78"/>
      <c r="AO664" s="78"/>
      <c r="AP664" s="84"/>
      <c r="AQ664" s="84"/>
      <c r="AR664" s="78"/>
    </row>
    <row r="665" spans="2:44" x14ac:dyDescent="0.2">
      <c r="B665" s="81"/>
      <c r="Y665" s="86"/>
      <c r="Z665" s="86"/>
      <c r="AJ665" s="78"/>
      <c r="AK665" s="78"/>
      <c r="AL665" s="78"/>
      <c r="AM665" s="78"/>
      <c r="AN665" s="78"/>
      <c r="AO665" s="78"/>
      <c r="AP665" s="84"/>
      <c r="AQ665" s="84"/>
      <c r="AR665" s="78"/>
    </row>
    <row r="666" spans="2:44" x14ac:dyDescent="0.2">
      <c r="B666" s="81"/>
      <c r="Y666" s="86"/>
      <c r="Z666" s="86"/>
      <c r="AJ666" s="78"/>
      <c r="AK666" s="78"/>
      <c r="AL666" s="78"/>
      <c r="AM666" s="78"/>
      <c r="AN666" s="78"/>
      <c r="AO666" s="78"/>
      <c r="AP666" s="84"/>
      <c r="AQ666" s="84"/>
      <c r="AR666" s="78"/>
    </row>
    <row r="667" spans="2:44" x14ac:dyDescent="0.2">
      <c r="B667" s="81"/>
      <c r="Y667" s="86"/>
      <c r="Z667" s="86"/>
      <c r="AJ667" s="78"/>
      <c r="AK667" s="78"/>
      <c r="AL667" s="78"/>
      <c r="AM667" s="78"/>
      <c r="AN667" s="78"/>
      <c r="AO667" s="78"/>
      <c r="AP667" s="84"/>
      <c r="AQ667" s="84"/>
      <c r="AR667" s="78"/>
    </row>
    <row r="668" spans="2:44" x14ac:dyDescent="0.2">
      <c r="B668" s="81"/>
      <c r="Y668" s="86"/>
      <c r="Z668" s="86"/>
      <c r="AJ668" s="78"/>
      <c r="AK668" s="78"/>
      <c r="AL668" s="78"/>
      <c r="AM668" s="78"/>
      <c r="AN668" s="78"/>
      <c r="AO668" s="78"/>
      <c r="AP668" s="84"/>
      <c r="AQ668" s="84"/>
      <c r="AR668" s="78"/>
    </row>
    <row r="669" spans="2:44" x14ac:dyDescent="0.2">
      <c r="B669" s="81"/>
      <c r="Y669" s="86"/>
      <c r="Z669" s="86"/>
      <c r="AJ669" s="78"/>
      <c r="AK669" s="78"/>
      <c r="AL669" s="78"/>
      <c r="AM669" s="78"/>
      <c r="AN669" s="78"/>
      <c r="AO669" s="78"/>
      <c r="AP669" s="84"/>
      <c r="AQ669" s="84"/>
      <c r="AR669" s="78"/>
    </row>
    <row r="670" spans="2:44" x14ac:dyDescent="0.2">
      <c r="B670" s="81"/>
      <c r="Y670" s="86"/>
      <c r="Z670" s="86"/>
      <c r="AJ670" s="78"/>
      <c r="AK670" s="78"/>
      <c r="AL670" s="78"/>
      <c r="AM670" s="78"/>
      <c r="AN670" s="78"/>
      <c r="AO670" s="78"/>
      <c r="AP670" s="84"/>
      <c r="AQ670" s="84"/>
      <c r="AR670" s="78"/>
    </row>
    <row r="671" spans="2:44" x14ac:dyDescent="0.2">
      <c r="B671" s="81"/>
      <c r="Y671" s="86"/>
      <c r="Z671" s="86"/>
      <c r="AJ671" s="78"/>
      <c r="AK671" s="78"/>
      <c r="AL671" s="78"/>
      <c r="AM671" s="78"/>
      <c r="AN671" s="78"/>
      <c r="AO671" s="78"/>
      <c r="AP671" s="84"/>
      <c r="AQ671" s="84"/>
      <c r="AR671" s="78"/>
    </row>
    <row r="672" spans="2:44" x14ac:dyDescent="0.2">
      <c r="B672" s="81"/>
      <c r="Y672" s="86"/>
      <c r="Z672" s="86"/>
      <c r="AJ672" s="78"/>
      <c r="AK672" s="78"/>
      <c r="AL672" s="78"/>
      <c r="AM672" s="78"/>
      <c r="AN672" s="78"/>
      <c r="AO672" s="78"/>
      <c r="AP672" s="84"/>
      <c r="AQ672" s="84"/>
      <c r="AR672" s="78"/>
    </row>
    <row r="673" spans="2:44" x14ac:dyDescent="0.2">
      <c r="B673" s="81"/>
      <c r="Y673" s="86"/>
      <c r="Z673" s="86"/>
      <c r="AJ673" s="78"/>
      <c r="AK673" s="78"/>
      <c r="AL673" s="78"/>
      <c r="AM673" s="78"/>
      <c r="AN673" s="78"/>
      <c r="AO673" s="78"/>
      <c r="AP673" s="84"/>
      <c r="AQ673" s="84"/>
      <c r="AR673" s="78"/>
    </row>
    <row r="674" spans="2:44" x14ac:dyDescent="0.2">
      <c r="B674" s="81"/>
      <c r="Y674" s="86"/>
      <c r="Z674" s="86"/>
      <c r="AJ674" s="78"/>
      <c r="AK674" s="78"/>
      <c r="AL674" s="78"/>
      <c r="AM674" s="78"/>
      <c r="AN674" s="78"/>
      <c r="AO674" s="78"/>
      <c r="AP674" s="84"/>
      <c r="AQ674" s="84"/>
      <c r="AR674" s="78"/>
    </row>
    <row r="675" spans="2:44" x14ac:dyDescent="0.2">
      <c r="B675" s="81"/>
      <c r="Y675" s="86"/>
      <c r="Z675" s="86"/>
      <c r="AJ675" s="78"/>
      <c r="AK675" s="78"/>
      <c r="AL675" s="78"/>
      <c r="AM675" s="78"/>
      <c r="AN675" s="78"/>
      <c r="AO675" s="78"/>
      <c r="AP675" s="84"/>
      <c r="AQ675" s="84"/>
      <c r="AR675" s="78"/>
    </row>
    <row r="676" spans="2:44" x14ac:dyDescent="0.2">
      <c r="B676" s="81"/>
      <c r="Y676" s="86"/>
      <c r="Z676" s="86"/>
      <c r="AJ676" s="78"/>
      <c r="AK676" s="78"/>
      <c r="AL676" s="78"/>
      <c r="AM676" s="78"/>
      <c r="AN676" s="78"/>
      <c r="AO676" s="78"/>
      <c r="AP676" s="84"/>
      <c r="AQ676" s="84"/>
      <c r="AR676" s="78"/>
    </row>
    <row r="677" spans="2:44" x14ac:dyDescent="0.2">
      <c r="B677" s="81"/>
      <c r="Y677" s="86"/>
      <c r="Z677" s="86"/>
      <c r="AJ677" s="78"/>
      <c r="AK677" s="78"/>
      <c r="AL677" s="78"/>
      <c r="AM677" s="78"/>
      <c r="AN677" s="78"/>
      <c r="AO677" s="78"/>
      <c r="AP677" s="84"/>
      <c r="AQ677" s="84"/>
      <c r="AR677" s="78"/>
    </row>
    <row r="678" spans="2:44" x14ac:dyDescent="0.2">
      <c r="B678" s="81"/>
      <c r="Y678" s="86"/>
      <c r="Z678" s="86"/>
      <c r="AJ678" s="78"/>
      <c r="AK678" s="78"/>
      <c r="AL678" s="78"/>
      <c r="AM678" s="78"/>
      <c r="AN678" s="78"/>
      <c r="AO678" s="78"/>
      <c r="AP678" s="84"/>
      <c r="AQ678" s="84"/>
      <c r="AR678" s="78"/>
    </row>
    <row r="679" spans="2:44" x14ac:dyDescent="0.2">
      <c r="B679" s="81"/>
      <c r="Y679" s="86"/>
      <c r="Z679" s="86"/>
      <c r="AJ679" s="78"/>
      <c r="AK679" s="78"/>
      <c r="AL679" s="78"/>
      <c r="AM679" s="78"/>
      <c r="AN679" s="78"/>
      <c r="AO679" s="78"/>
      <c r="AP679" s="84"/>
      <c r="AQ679" s="84"/>
      <c r="AR679" s="78"/>
    </row>
    <row r="680" spans="2:44" x14ac:dyDescent="0.2">
      <c r="B680" s="81"/>
      <c r="Y680" s="86"/>
      <c r="Z680" s="86"/>
      <c r="AJ680" s="78"/>
      <c r="AK680" s="78"/>
      <c r="AL680" s="78"/>
      <c r="AM680" s="78"/>
      <c r="AN680" s="78"/>
      <c r="AO680" s="78"/>
      <c r="AP680" s="84"/>
      <c r="AQ680" s="84"/>
      <c r="AR680" s="78"/>
    </row>
    <row r="681" spans="2:44" x14ac:dyDescent="0.2">
      <c r="B681" s="81"/>
      <c r="Y681" s="86"/>
      <c r="Z681" s="86"/>
      <c r="AJ681" s="78"/>
      <c r="AK681" s="78"/>
      <c r="AL681" s="78"/>
      <c r="AM681" s="78"/>
      <c r="AN681" s="78"/>
      <c r="AO681" s="78"/>
      <c r="AP681" s="84"/>
      <c r="AQ681" s="84"/>
      <c r="AR681" s="78"/>
    </row>
    <row r="682" spans="2:44" x14ac:dyDescent="0.2">
      <c r="B682" s="81"/>
      <c r="Y682" s="86"/>
      <c r="Z682" s="86"/>
      <c r="AJ682" s="78"/>
      <c r="AK682" s="78"/>
      <c r="AL682" s="78"/>
      <c r="AM682" s="78"/>
      <c r="AN682" s="78"/>
      <c r="AO682" s="78"/>
      <c r="AP682" s="84"/>
      <c r="AQ682" s="84"/>
      <c r="AR682" s="78"/>
    </row>
    <row r="683" spans="2:44" x14ac:dyDescent="0.2">
      <c r="B683" s="81"/>
      <c r="Y683" s="86"/>
      <c r="Z683" s="86"/>
      <c r="AJ683" s="78"/>
      <c r="AK683" s="78"/>
      <c r="AL683" s="78"/>
      <c r="AM683" s="78"/>
      <c r="AN683" s="78"/>
      <c r="AO683" s="78"/>
      <c r="AP683" s="84"/>
      <c r="AQ683" s="84"/>
      <c r="AR683" s="78"/>
    </row>
    <row r="684" spans="2:44" x14ac:dyDescent="0.2">
      <c r="B684" s="81"/>
      <c r="Y684" s="86"/>
      <c r="Z684" s="86"/>
      <c r="AJ684" s="78"/>
      <c r="AK684" s="78"/>
      <c r="AL684" s="78"/>
      <c r="AM684" s="78"/>
      <c r="AN684" s="78"/>
      <c r="AO684" s="78"/>
      <c r="AP684" s="84"/>
      <c r="AQ684" s="84"/>
      <c r="AR684" s="78"/>
    </row>
    <row r="685" spans="2:44" x14ac:dyDescent="0.2">
      <c r="B685" s="81"/>
      <c r="Y685" s="86"/>
      <c r="Z685" s="86"/>
      <c r="AJ685" s="78"/>
      <c r="AK685" s="78"/>
      <c r="AL685" s="78"/>
      <c r="AM685" s="78"/>
      <c r="AN685" s="78"/>
      <c r="AO685" s="78"/>
      <c r="AP685" s="84"/>
      <c r="AQ685" s="84"/>
      <c r="AR685" s="78"/>
    </row>
    <row r="686" spans="2:44" x14ac:dyDescent="0.2">
      <c r="B686" s="81"/>
      <c r="Y686" s="86"/>
      <c r="Z686" s="86"/>
      <c r="AJ686" s="78"/>
      <c r="AK686" s="78"/>
      <c r="AL686" s="78"/>
      <c r="AM686" s="78"/>
      <c r="AN686" s="78"/>
      <c r="AO686" s="78"/>
      <c r="AP686" s="84"/>
      <c r="AQ686" s="84"/>
      <c r="AR686" s="78"/>
    </row>
    <row r="687" spans="2:44" x14ac:dyDescent="0.2">
      <c r="B687" s="81"/>
      <c r="Y687" s="86"/>
      <c r="Z687" s="86"/>
      <c r="AJ687" s="78"/>
      <c r="AK687" s="78"/>
      <c r="AL687" s="78"/>
      <c r="AM687" s="78"/>
      <c r="AN687" s="78"/>
      <c r="AO687" s="78"/>
      <c r="AP687" s="84"/>
      <c r="AQ687" s="84"/>
      <c r="AR687" s="78"/>
    </row>
    <row r="688" spans="2:44" x14ac:dyDescent="0.2">
      <c r="B688" s="81"/>
      <c r="Y688" s="86"/>
      <c r="Z688" s="86"/>
      <c r="AJ688" s="78"/>
      <c r="AK688" s="78"/>
      <c r="AL688" s="78"/>
      <c r="AM688" s="78"/>
      <c r="AN688" s="78"/>
      <c r="AO688" s="78"/>
      <c r="AP688" s="84"/>
      <c r="AQ688" s="84"/>
      <c r="AR688" s="78"/>
    </row>
    <row r="689" spans="2:44" x14ac:dyDescent="0.2">
      <c r="B689" s="81"/>
      <c r="Y689" s="86"/>
      <c r="Z689" s="86"/>
      <c r="AJ689" s="78"/>
      <c r="AK689" s="78"/>
      <c r="AL689" s="78"/>
      <c r="AM689" s="78"/>
      <c r="AN689" s="78"/>
      <c r="AO689" s="78"/>
      <c r="AP689" s="84"/>
      <c r="AQ689" s="84"/>
      <c r="AR689" s="78"/>
    </row>
    <row r="690" spans="2:44" x14ac:dyDescent="0.2">
      <c r="B690" s="81"/>
      <c r="Y690" s="86"/>
      <c r="Z690" s="86"/>
      <c r="AJ690" s="78"/>
      <c r="AK690" s="78"/>
      <c r="AL690" s="78"/>
      <c r="AM690" s="78"/>
      <c r="AN690" s="78"/>
      <c r="AO690" s="78"/>
      <c r="AP690" s="84"/>
      <c r="AQ690" s="84"/>
      <c r="AR690" s="78"/>
    </row>
    <row r="691" spans="2:44" x14ac:dyDescent="0.2">
      <c r="B691" s="81"/>
      <c r="Y691" s="86"/>
      <c r="Z691" s="86"/>
      <c r="AJ691" s="78"/>
      <c r="AK691" s="78"/>
      <c r="AL691" s="78"/>
      <c r="AM691" s="78"/>
      <c r="AN691" s="78"/>
      <c r="AO691" s="78"/>
      <c r="AP691" s="84"/>
      <c r="AQ691" s="84"/>
      <c r="AR691" s="78"/>
    </row>
    <row r="692" spans="2:44" x14ac:dyDescent="0.2">
      <c r="B692" s="81"/>
      <c r="Y692" s="86"/>
      <c r="Z692" s="86"/>
      <c r="AJ692" s="78"/>
      <c r="AK692" s="78"/>
      <c r="AL692" s="78"/>
      <c r="AM692" s="78"/>
      <c r="AN692" s="78"/>
      <c r="AO692" s="78"/>
      <c r="AP692" s="84"/>
      <c r="AQ692" s="84"/>
      <c r="AR692" s="78"/>
    </row>
    <row r="693" spans="2:44" x14ac:dyDescent="0.2">
      <c r="B693" s="81"/>
      <c r="Y693" s="86"/>
      <c r="Z693" s="86"/>
      <c r="AJ693" s="78"/>
      <c r="AK693" s="78"/>
      <c r="AL693" s="78"/>
      <c r="AM693" s="78"/>
      <c r="AN693" s="78"/>
      <c r="AO693" s="78"/>
      <c r="AP693" s="84"/>
      <c r="AQ693" s="84"/>
      <c r="AR693" s="78"/>
    </row>
    <row r="694" spans="2:44" x14ac:dyDescent="0.2">
      <c r="B694" s="81"/>
      <c r="Y694" s="86"/>
      <c r="Z694" s="86"/>
      <c r="AJ694" s="78"/>
      <c r="AK694" s="78"/>
      <c r="AL694" s="78"/>
      <c r="AM694" s="78"/>
      <c r="AN694" s="78"/>
      <c r="AO694" s="78"/>
      <c r="AP694" s="84"/>
      <c r="AQ694" s="84"/>
      <c r="AR694" s="78"/>
    </row>
    <row r="695" spans="2:44" x14ac:dyDescent="0.2">
      <c r="B695" s="81"/>
      <c r="Y695" s="86"/>
      <c r="Z695" s="86"/>
      <c r="AJ695" s="78"/>
      <c r="AK695" s="78"/>
      <c r="AL695" s="78"/>
      <c r="AM695" s="78"/>
      <c r="AN695" s="78"/>
      <c r="AO695" s="78"/>
      <c r="AP695" s="84"/>
      <c r="AQ695" s="84"/>
      <c r="AR695" s="78"/>
    </row>
    <row r="696" spans="2:44" x14ac:dyDescent="0.2">
      <c r="B696" s="81"/>
      <c r="Y696" s="86"/>
      <c r="Z696" s="86"/>
      <c r="AJ696" s="78"/>
      <c r="AK696" s="78"/>
      <c r="AL696" s="78"/>
      <c r="AM696" s="78"/>
      <c r="AN696" s="78"/>
      <c r="AO696" s="78"/>
      <c r="AP696" s="84"/>
      <c r="AQ696" s="84"/>
      <c r="AR696" s="78"/>
    </row>
    <row r="697" spans="2:44" x14ac:dyDescent="0.2">
      <c r="B697" s="81"/>
      <c r="Y697" s="86"/>
      <c r="Z697" s="86"/>
      <c r="AJ697" s="78"/>
      <c r="AK697" s="78"/>
      <c r="AL697" s="78"/>
      <c r="AM697" s="78"/>
      <c r="AN697" s="78"/>
      <c r="AO697" s="78"/>
      <c r="AP697" s="84"/>
      <c r="AQ697" s="84"/>
      <c r="AR697" s="78"/>
    </row>
    <row r="698" spans="2:44" x14ac:dyDescent="0.2">
      <c r="B698" s="81"/>
      <c r="Y698" s="86"/>
      <c r="Z698" s="86"/>
      <c r="AJ698" s="78"/>
      <c r="AK698" s="78"/>
      <c r="AL698" s="78"/>
      <c r="AM698" s="78"/>
      <c r="AN698" s="78"/>
      <c r="AO698" s="78"/>
      <c r="AP698" s="84"/>
      <c r="AQ698" s="84"/>
      <c r="AR698" s="78"/>
    </row>
    <row r="699" spans="2:44" x14ac:dyDescent="0.2">
      <c r="B699" s="81"/>
      <c r="Y699" s="86"/>
      <c r="Z699" s="86"/>
      <c r="AJ699" s="78"/>
      <c r="AK699" s="78"/>
      <c r="AL699" s="78"/>
      <c r="AM699" s="78"/>
      <c r="AN699" s="78"/>
      <c r="AO699" s="78"/>
      <c r="AP699" s="84"/>
      <c r="AQ699" s="84"/>
      <c r="AR699" s="78"/>
    </row>
    <row r="700" spans="2:44" x14ac:dyDescent="0.2">
      <c r="B700" s="81"/>
      <c r="Y700" s="86"/>
      <c r="Z700" s="86"/>
      <c r="AJ700" s="78"/>
      <c r="AK700" s="78"/>
      <c r="AL700" s="78"/>
      <c r="AM700" s="78"/>
      <c r="AN700" s="78"/>
      <c r="AO700" s="78"/>
      <c r="AP700" s="84"/>
      <c r="AQ700" s="84"/>
      <c r="AR700" s="78"/>
    </row>
    <row r="701" spans="2:44" x14ac:dyDescent="0.2">
      <c r="B701" s="81"/>
      <c r="Y701" s="86"/>
      <c r="Z701" s="86"/>
      <c r="AJ701" s="78"/>
      <c r="AK701" s="78"/>
      <c r="AL701" s="78"/>
      <c r="AM701" s="78"/>
      <c r="AN701" s="78"/>
      <c r="AO701" s="78"/>
      <c r="AP701" s="84"/>
      <c r="AQ701" s="84"/>
      <c r="AR701" s="78"/>
    </row>
    <row r="702" spans="2:44" x14ac:dyDescent="0.2">
      <c r="B702" s="81"/>
      <c r="Y702" s="86"/>
      <c r="Z702" s="86"/>
      <c r="AJ702" s="78"/>
      <c r="AK702" s="78"/>
      <c r="AL702" s="78"/>
      <c r="AM702" s="78"/>
      <c r="AN702" s="78"/>
      <c r="AO702" s="78"/>
      <c r="AP702" s="84"/>
      <c r="AQ702" s="84"/>
      <c r="AR702" s="78"/>
    </row>
    <row r="703" spans="2:44" x14ac:dyDescent="0.2">
      <c r="B703" s="81"/>
      <c r="Y703" s="86"/>
      <c r="Z703" s="86"/>
      <c r="AJ703" s="78"/>
      <c r="AK703" s="78"/>
      <c r="AL703" s="78"/>
      <c r="AM703" s="78"/>
      <c r="AN703" s="78"/>
      <c r="AO703" s="78"/>
      <c r="AP703" s="84"/>
      <c r="AQ703" s="84"/>
      <c r="AR703" s="78"/>
    </row>
    <row r="704" spans="2:44" x14ac:dyDescent="0.2">
      <c r="B704" s="81"/>
      <c r="Y704" s="86"/>
      <c r="Z704" s="86"/>
      <c r="AJ704" s="78"/>
      <c r="AK704" s="78"/>
      <c r="AL704" s="78"/>
      <c r="AM704" s="78"/>
      <c r="AN704" s="78"/>
      <c r="AO704" s="78"/>
      <c r="AP704" s="84"/>
      <c r="AQ704" s="84"/>
      <c r="AR704" s="78"/>
    </row>
    <row r="705" spans="2:44" x14ac:dyDescent="0.2">
      <c r="B705" s="81"/>
      <c r="Y705" s="86"/>
      <c r="Z705" s="86"/>
      <c r="AJ705" s="78"/>
      <c r="AK705" s="78"/>
      <c r="AL705" s="78"/>
      <c r="AM705" s="78"/>
      <c r="AN705" s="78"/>
      <c r="AO705" s="78"/>
      <c r="AP705" s="84"/>
      <c r="AQ705" s="84"/>
      <c r="AR705" s="78"/>
    </row>
    <row r="706" spans="2:44" x14ac:dyDescent="0.2">
      <c r="B706" s="81"/>
      <c r="Y706" s="86"/>
      <c r="Z706" s="86"/>
      <c r="AJ706" s="78"/>
      <c r="AK706" s="78"/>
      <c r="AL706" s="78"/>
      <c r="AM706" s="78"/>
      <c r="AN706" s="78"/>
      <c r="AO706" s="78"/>
      <c r="AP706" s="84"/>
      <c r="AQ706" s="84"/>
      <c r="AR706" s="78"/>
    </row>
    <row r="707" spans="2:44" x14ac:dyDescent="0.2">
      <c r="B707" s="81"/>
      <c r="Y707" s="86"/>
      <c r="Z707" s="86"/>
      <c r="AJ707" s="78"/>
      <c r="AK707" s="78"/>
      <c r="AL707" s="78"/>
      <c r="AM707" s="78"/>
      <c r="AN707" s="78"/>
      <c r="AO707" s="78"/>
      <c r="AP707" s="84"/>
      <c r="AQ707" s="84"/>
      <c r="AR707" s="78"/>
    </row>
    <row r="708" spans="2:44" x14ac:dyDescent="0.2">
      <c r="B708" s="81"/>
      <c r="Y708" s="86"/>
      <c r="Z708" s="86"/>
      <c r="AJ708" s="78"/>
      <c r="AK708" s="78"/>
      <c r="AL708" s="78"/>
      <c r="AM708" s="78"/>
      <c r="AN708" s="78"/>
      <c r="AO708" s="78"/>
      <c r="AP708" s="84"/>
      <c r="AQ708" s="84"/>
      <c r="AR708" s="78"/>
    </row>
    <row r="709" spans="2:44" x14ac:dyDescent="0.2">
      <c r="B709" s="81"/>
      <c r="Y709" s="86"/>
      <c r="Z709" s="86"/>
      <c r="AJ709" s="78"/>
      <c r="AK709" s="78"/>
      <c r="AL709" s="78"/>
      <c r="AM709" s="78"/>
      <c r="AN709" s="78"/>
      <c r="AO709" s="78"/>
      <c r="AP709" s="84"/>
      <c r="AQ709" s="84"/>
      <c r="AR709" s="78"/>
    </row>
    <row r="710" spans="2:44" x14ac:dyDescent="0.2">
      <c r="B710" s="81"/>
      <c r="Y710" s="86"/>
      <c r="Z710" s="86"/>
      <c r="AJ710" s="78"/>
      <c r="AK710" s="78"/>
      <c r="AL710" s="78"/>
      <c r="AM710" s="78"/>
      <c r="AN710" s="78"/>
      <c r="AO710" s="78"/>
      <c r="AP710" s="84"/>
      <c r="AQ710" s="84"/>
      <c r="AR710" s="78"/>
    </row>
    <row r="711" spans="2:44" x14ac:dyDescent="0.2">
      <c r="B711" s="81"/>
      <c r="Y711" s="86"/>
      <c r="Z711" s="86"/>
      <c r="AJ711" s="78"/>
      <c r="AK711" s="78"/>
      <c r="AL711" s="78"/>
      <c r="AM711" s="78"/>
      <c r="AN711" s="78"/>
      <c r="AO711" s="78"/>
      <c r="AP711" s="84"/>
      <c r="AQ711" s="84"/>
      <c r="AR711" s="78"/>
    </row>
    <row r="712" spans="2:44" x14ac:dyDescent="0.2">
      <c r="B712" s="81"/>
      <c r="Y712" s="86"/>
      <c r="Z712" s="86"/>
      <c r="AJ712" s="78"/>
      <c r="AK712" s="78"/>
      <c r="AL712" s="78"/>
      <c r="AM712" s="78"/>
      <c r="AN712" s="78"/>
      <c r="AO712" s="78"/>
      <c r="AP712" s="84"/>
      <c r="AQ712" s="84"/>
      <c r="AR712" s="78"/>
    </row>
    <row r="713" spans="2:44" x14ac:dyDescent="0.2">
      <c r="B713" s="81"/>
      <c r="Y713" s="86"/>
      <c r="Z713" s="86"/>
      <c r="AJ713" s="78"/>
      <c r="AK713" s="78"/>
      <c r="AL713" s="78"/>
      <c r="AM713" s="78"/>
      <c r="AN713" s="78"/>
      <c r="AO713" s="78"/>
      <c r="AP713" s="84"/>
      <c r="AQ713" s="84"/>
      <c r="AR713" s="78"/>
    </row>
    <row r="714" spans="2:44" x14ac:dyDescent="0.2">
      <c r="B714" s="81"/>
      <c r="Y714" s="86"/>
      <c r="Z714" s="86"/>
      <c r="AJ714" s="78"/>
      <c r="AK714" s="78"/>
      <c r="AL714" s="78"/>
      <c r="AM714" s="78"/>
      <c r="AN714" s="78"/>
      <c r="AO714" s="78"/>
      <c r="AP714" s="84"/>
      <c r="AQ714" s="84"/>
      <c r="AR714" s="78"/>
    </row>
    <row r="715" spans="2:44" x14ac:dyDescent="0.2">
      <c r="B715" s="81"/>
      <c r="Y715" s="86"/>
      <c r="Z715" s="86"/>
      <c r="AJ715" s="78"/>
      <c r="AK715" s="78"/>
      <c r="AL715" s="78"/>
      <c r="AM715" s="78"/>
      <c r="AN715" s="78"/>
      <c r="AO715" s="78"/>
      <c r="AP715" s="84"/>
      <c r="AQ715" s="84"/>
      <c r="AR715" s="78"/>
    </row>
    <row r="716" spans="2:44" x14ac:dyDescent="0.2">
      <c r="B716" s="81"/>
      <c r="Y716" s="86"/>
      <c r="Z716" s="86"/>
      <c r="AJ716" s="78"/>
      <c r="AK716" s="78"/>
      <c r="AL716" s="78"/>
      <c r="AM716" s="78"/>
      <c r="AN716" s="78"/>
      <c r="AO716" s="78"/>
      <c r="AP716" s="84"/>
      <c r="AQ716" s="84"/>
      <c r="AR716" s="78"/>
    </row>
    <row r="717" spans="2:44" x14ac:dyDescent="0.2">
      <c r="B717" s="81"/>
      <c r="Y717" s="86"/>
      <c r="Z717" s="86"/>
      <c r="AJ717" s="78"/>
      <c r="AK717" s="78"/>
      <c r="AL717" s="78"/>
      <c r="AM717" s="78"/>
      <c r="AN717" s="78"/>
      <c r="AO717" s="78"/>
      <c r="AP717" s="84"/>
      <c r="AQ717" s="84"/>
      <c r="AR717" s="78"/>
    </row>
    <row r="718" spans="2:44" x14ac:dyDescent="0.2">
      <c r="B718" s="81"/>
      <c r="Y718" s="86"/>
      <c r="Z718" s="86"/>
      <c r="AJ718" s="78"/>
      <c r="AK718" s="78"/>
      <c r="AL718" s="78"/>
      <c r="AM718" s="78"/>
      <c r="AN718" s="78"/>
      <c r="AO718" s="78"/>
      <c r="AP718" s="84"/>
      <c r="AQ718" s="84"/>
      <c r="AR718" s="78"/>
    </row>
    <row r="719" spans="2:44" x14ac:dyDescent="0.2">
      <c r="B719" s="81"/>
      <c r="Y719" s="86"/>
      <c r="Z719" s="86"/>
      <c r="AJ719" s="78"/>
      <c r="AK719" s="78"/>
      <c r="AL719" s="78"/>
      <c r="AM719" s="78"/>
      <c r="AN719" s="78"/>
      <c r="AO719" s="78"/>
      <c r="AP719" s="84"/>
      <c r="AQ719" s="84"/>
      <c r="AR719" s="78"/>
    </row>
    <row r="720" spans="2:44" x14ac:dyDescent="0.2">
      <c r="B720" s="81"/>
      <c r="Y720" s="86"/>
      <c r="Z720" s="86"/>
      <c r="AJ720" s="78"/>
      <c r="AK720" s="78"/>
      <c r="AL720" s="78"/>
      <c r="AM720" s="78"/>
      <c r="AN720" s="78"/>
      <c r="AO720" s="78"/>
      <c r="AP720" s="84"/>
      <c r="AQ720" s="84"/>
      <c r="AR720" s="78"/>
    </row>
    <row r="721" spans="2:44" x14ac:dyDescent="0.2">
      <c r="B721" s="81"/>
      <c r="Y721" s="86"/>
      <c r="Z721" s="86"/>
      <c r="AJ721" s="78"/>
      <c r="AK721" s="78"/>
      <c r="AL721" s="78"/>
      <c r="AM721" s="78"/>
      <c r="AN721" s="78"/>
      <c r="AO721" s="78"/>
      <c r="AP721" s="84"/>
      <c r="AQ721" s="84"/>
      <c r="AR721" s="78"/>
    </row>
    <row r="722" spans="2:44" x14ac:dyDescent="0.2">
      <c r="B722" s="81"/>
      <c r="Y722" s="86"/>
      <c r="Z722" s="86"/>
      <c r="AJ722" s="78"/>
      <c r="AK722" s="78"/>
      <c r="AL722" s="78"/>
      <c r="AM722" s="78"/>
      <c r="AN722" s="78"/>
      <c r="AO722" s="78"/>
      <c r="AP722" s="84"/>
      <c r="AQ722" s="84"/>
      <c r="AR722" s="78"/>
    </row>
    <row r="723" spans="2:44" x14ac:dyDescent="0.2">
      <c r="B723" s="81"/>
      <c r="Y723" s="86"/>
      <c r="Z723" s="86"/>
      <c r="AJ723" s="78"/>
      <c r="AK723" s="78"/>
      <c r="AL723" s="78"/>
      <c r="AM723" s="78"/>
      <c r="AN723" s="78"/>
      <c r="AO723" s="78"/>
      <c r="AP723" s="84"/>
      <c r="AQ723" s="84"/>
      <c r="AR723" s="78"/>
    </row>
    <row r="724" spans="2:44" x14ac:dyDescent="0.2">
      <c r="B724" s="81"/>
      <c r="Y724" s="86"/>
      <c r="Z724" s="86"/>
      <c r="AJ724" s="78"/>
      <c r="AK724" s="78"/>
      <c r="AL724" s="78"/>
      <c r="AM724" s="78"/>
      <c r="AN724" s="78"/>
      <c r="AO724" s="78"/>
      <c r="AP724" s="84"/>
      <c r="AQ724" s="84"/>
      <c r="AR724" s="78"/>
    </row>
    <row r="725" spans="2:44" x14ac:dyDescent="0.2">
      <c r="B725" s="81"/>
      <c r="Y725" s="86"/>
      <c r="Z725" s="86"/>
      <c r="AJ725" s="78"/>
      <c r="AK725" s="78"/>
      <c r="AL725" s="78"/>
      <c r="AM725" s="78"/>
      <c r="AN725" s="78"/>
      <c r="AO725" s="78"/>
      <c r="AP725" s="84"/>
      <c r="AQ725" s="84"/>
      <c r="AR725" s="78"/>
    </row>
    <row r="726" spans="2:44" x14ac:dyDescent="0.2">
      <c r="B726" s="81"/>
      <c r="Y726" s="86"/>
      <c r="Z726" s="86"/>
      <c r="AJ726" s="78"/>
      <c r="AK726" s="78"/>
      <c r="AL726" s="78"/>
      <c r="AM726" s="78"/>
      <c r="AN726" s="78"/>
      <c r="AO726" s="78"/>
      <c r="AP726" s="84"/>
      <c r="AQ726" s="84"/>
      <c r="AR726" s="78"/>
    </row>
    <row r="727" spans="2:44" x14ac:dyDescent="0.2">
      <c r="B727" s="81"/>
      <c r="Y727" s="86"/>
      <c r="Z727" s="86"/>
      <c r="AJ727" s="78"/>
      <c r="AK727" s="78"/>
      <c r="AL727" s="78"/>
      <c r="AM727" s="78"/>
      <c r="AN727" s="78"/>
      <c r="AO727" s="78"/>
      <c r="AP727" s="84"/>
      <c r="AQ727" s="84"/>
      <c r="AR727" s="78"/>
    </row>
    <row r="728" spans="2:44" x14ac:dyDescent="0.2">
      <c r="B728" s="81"/>
      <c r="Y728" s="86"/>
      <c r="Z728" s="86"/>
      <c r="AJ728" s="78"/>
      <c r="AK728" s="78"/>
      <c r="AL728" s="78"/>
      <c r="AM728" s="78"/>
      <c r="AN728" s="78"/>
      <c r="AO728" s="78"/>
      <c r="AP728" s="84"/>
      <c r="AQ728" s="84"/>
      <c r="AR728" s="78"/>
    </row>
    <row r="729" spans="2:44" x14ac:dyDescent="0.2">
      <c r="B729" s="81"/>
      <c r="Y729" s="86"/>
      <c r="Z729" s="86"/>
      <c r="AJ729" s="78"/>
      <c r="AK729" s="78"/>
      <c r="AL729" s="78"/>
      <c r="AM729" s="78"/>
      <c r="AN729" s="78"/>
      <c r="AO729" s="78"/>
      <c r="AP729" s="84"/>
      <c r="AQ729" s="84"/>
      <c r="AR729" s="78"/>
    </row>
    <row r="730" spans="2:44" x14ac:dyDescent="0.2">
      <c r="B730" s="81"/>
      <c r="Y730" s="86"/>
      <c r="Z730" s="86"/>
      <c r="AJ730" s="78"/>
      <c r="AK730" s="78"/>
      <c r="AL730" s="78"/>
      <c r="AM730" s="78"/>
      <c r="AN730" s="78"/>
      <c r="AO730" s="78"/>
      <c r="AP730" s="84"/>
      <c r="AQ730" s="84"/>
      <c r="AR730" s="78"/>
    </row>
    <row r="731" spans="2:44" x14ac:dyDescent="0.2">
      <c r="B731" s="81"/>
      <c r="Y731" s="86"/>
      <c r="Z731" s="86"/>
      <c r="AJ731" s="78"/>
      <c r="AK731" s="78"/>
      <c r="AL731" s="78"/>
      <c r="AM731" s="78"/>
      <c r="AN731" s="78"/>
      <c r="AO731" s="78"/>
      <c r="AP731" s="84"/>
      <c r="AQ731" s="84"/>
      <c r="AR731" s="78"/>
    </row>
    <row r="732" spans="2:44" x14ac:dyDescent="0.2">
      <c r="B732" s="81"/>
      <c r="Y732" s="86"/>
      <c r="Z732" s="86"/>
      <c r="AJ732" s="78"/>
      <c r="AK732" s="78"/>
      <c r="AL732" s="78"/>
      <c r="AM732" s="78"/>
      <c r="AN732" s="78"/>
      <c r="AO732" s="78"/>
      <c r="AP732" s="84"/>
      <c r="AQ732" s="84"/>
      <c r="AR732" s="78"/>
    </row>
    <row r="733" spans="2:44" x14ac:dyDescent="0.2">
      <c r="B733" s="81"/>
      <c r="AJ733" s="78"/>
      <c r="AK733" s="78"/>
      <c r="AL733" s="78"/>
      <c r="AM733" s="78"/>
      <c r="AN733" s="78"/>
      <c r="AO733" s="78"/>
      <c r="AP733" s="84"/>
      <c r="AQ733" s="84"/>
      <c r="AR733" s="78"/>
    </row>
    <row r="734" spans="2:44" x14ac:dyDescent="0.2">
      <c r="B734" s="81"/>
      <c r="AJ734" s="78"/>
      <c r="AK734" s="78"/>
      <c r="AL734" s="78"/>
      <c r="AM734" s="78"/>
      <c r="AN734" s="78"/>
      <c r="AO734" s="78"/>
      <c r="AP734" s="84"/>
      <c r="AQ734" s="84"/>
      <c r="AR734" s="78"/>
    </row>
    <row r="735" spans="2:44" x14ac:dyDescent="0.2">
      <c r="B735" s="81"/>
      <c r="AJ735" s="78"/>
      <c r="AK735" s="78"/>
      <c r="AL735" s="78"/>
      <c r="AM735" s="78"/>
      <c r="AN735" s="78"/>
      <c r="AO735" s="78"/>
      <c r="AP735" s="84"/>
      <c r="AQ735" s="84"/>
      <c r="AR735" s="78"/>
    </row>
    <row r="736" spans="2:44" x14ac:dyDescent="0.2">
      <c r="B736" s="81"/>
      <c r="AJ736" s="78"/>
      <c r="AK736" s="78"/>
      <c r="AL736" s="78"/>
      <c r="AM736" s="78"/>
      <c r="AN736" s="78"/>
      <c r="AO736" s="78"/>
      <c r="AP736" s="84"/>
      <c r="AQ736" s="84"/>
      <c r="AR736" s="78"/>
    </row>
    <row r="737" spans="2:44" x14ac:dyDescent="0.2">
      <c r="B737" s="81"/>
      <c r="AJ737" s="78"/>
      <c r="AK737" s="78"/>
      <c r="AL737" s="78"/>
      <c r="AM737" s="78"/>
      <c r="AN737" s="78"/>
      <c r="AO737" s="78"/>
      <c r="AP737" s="84"/>
      <c r="AQ737" s="84"/>
      <c r="AR737" s="78"/>
    </row>
    <row r="738" spans="2:44" x14ac:dyDescent="0.2">
      <c r="B738" s="81"/>
      <c r="AJ738" s="78"/>
      <c r="AK738" s="78"/>
      <c r="AL738" s="78"/>
      <c r="AM738" s="78"/>
      <c r="AN738" s="78"/>
      <c r="AO738" s="78"/>
      <c r="AP738" s="84"/>
      <c r="AQ738" s="84"/>
      <c r="AR738" s="78"/>
    </row>
    <row r="739" spans="2:44" x14ac:dyDescent="0.2">
      <c r="B739" s="81"/>
      <c r="AJ739" s="78"/>
      <c r="AK739" s="78"/>
      <c r="AL739" s="78"/>
      <c r="AM739" s="78"/>
      <c r="AN739" s="78"/>
      <c r="AO739" s="78"/>
      <c r="AP739" s="84"/>
      <c r="AQ739" s="84"/>
      <c r="AR739" s="78"/>
    </row>
    <row r="740" spans="2:44" x14ac:dyDescent="0.2">
      <c r="B740" s="81"/>
      <c r="AJ740" s="78"/>
      <c r="AK740" s="78"/>
      <c r="AL740" s="78"/>
      <c r="AM740" s="78"/>
      <c r="AN740" s="78"/>
      <c r="AO740" s="78"/>
      <c r="AP740" s="84"/>
      <c r="AQ740" s="84"/>
      <c r="AR740" s="78"/>
    </row>
    <row r="741" spans="2:44" x14ac:dyDescent="0.2">
      <c r="B741" s="81"/>
      <c r="AJ741" s="78"/>
      <c r="AK741" s="78"/>
      <c r="AL741" s="78"/>
      <c r="AM741" s="78"/>
      <c r="AN741" s="78"/>
      <c r="AO741" s="78"/>
      <c r="AP741" s="84"/>
      <c r="AQ741" s="84"/>
      <c r="AR741" s="78"/>
    </row>
    <row r="742" spans="2:44" x14ac:dyDescent="0.2">
      <c r="B742" s="81"/>
      <c r="AJ742" s="78"/>
      <c r="AK742" s="78"/>
      <c r="AL742" s="78"/>
      <c r="AM742" s="78"/>
      <c r="AN742" s="78"/>
      <c r="AO742" s="78"/>
      <c r="AP742" s="84"/>
      <c r="AQ742" s="84"/>
      <c r="AR742" s="78"/>
    </row>
    <row r="743" spans="2:44" x14ac:dyDescent="0.2">
      <c r="B743" s="81"/>
      <c r="AJ743" s="78"/>
      <c r="AK743" s="78"/>
      <c r="AL743" s="78"/>
      <c r="AM743" s="78"/>
      <c r="AN743" s="78"/>
      <c r="AO743" s="78"/>
      <c r="AP743" s="84"/>
      <c r="AQ743" s="84"/>
      <c r="AR743" s="78"/>
    </row>
    <row r="744" spans="2:44" x14ac:dyDescent="0.2">
      <c r="B744" s="81"/>
      <c r="AJ744" s="78"/>
      <c r="AK744" s="78"/>
      <c r="AL744" s="78"/>
      <c r="AM744" s="78"/>
      <c r="AN744" s="78"/>
      <c r="AO744" s="78"/>
      <c r="AP744" s="84"/>
      <c r="AQ744" s="84"/>
      <c r="AR744" s="78"/>
    </row>
    <row r="745" spans="2:44" x14ac:dyDescent="0.2">
      <c r="B745" s="81"/>
      <c r="AJ745" s="78"/>
      <c r="AK745" s="78"/>
      <c r="AL745" s="78"/>
      <c r="AM745" s="78"/>
      <c r="AN745" s="78"/>
      <c r="AO745" s="78"/>
      <c r="AP745" s="84"/>
      <c r="AQ745" s="84"/>
      <c r="AR745" s="78"/>
    </row>
    <row r="746" spans="2:44" x14ac:dyDescent="0.2">
      <c r="B746" s="81"/>
      <c r="AJ746" s="78"/>
      <c r="AK746" s="78"/>
      <c r="AL746" s="78"/>
      <c r="AM746" s="78"/>
      <c r="AN746" s="78"/>
      <c r="AO746" s="78"/>
      <c r="AP746" s="84"/>
      <c r="AQ746" s="84"/>
      <c r="AR746" s="78"/>
    </row>
    <row r="747" spans="2:44" x14ac:dyDescent="0.2">
      <c r="B747" s="81"/>
      <c r="AJ747" s="78"/>
      <c r="AK747" s="78"/>
      <c r="AL747" s="78"/>
      <c r="AM747" s="78"/>
      <c r="AN747" s="78"/>
      <c r="AO747" s="78"/>
      <c r="AP747" s="84"/>
      <c r="AQ747" s="84"/>
      <c r="AR747" s="78"/>
    </row>
    <row r="748" spans="2:44" x14ac:dyDescent="0.2">
      <c r="B748" s="81"/>
      <c r="AJ748" s="78"/>
      <c r="AK748" s="78"/>
      <c r="AL748" s="78"/>
      <c r="AM748" s="78"/>
      <c r="AN748" s="78"/>
      <c r="AO748" s="78"/>
      <c r="AP748" s="84"/>
      <c r="AQ748" s="84"/>
      <c r="AR748" s="78"/>
    </row>
    <row r="749" spans="2:44" x14ac:dyDescent="0.2">
      <c r="B749" s="81"/>
      <c r="AJ749" s="78"/>
      <c r="AK749" s="78"/>
      <c r="AL749" s="78"/>
      <c r="AM749" s="78"/>
      <c r="AN749" s="78"/>
      <c r="AO749" s="78"/>
      <c r="AP749" s="84"/>
      <c r="AQ749" s="84"/>
      <c r="AR749" s="78"/>
    </row>
    <row r="750" spans="2:44" x14ac:dyDescent="0.2">
      <c r="B750" s="81"/>
      <c r="AJ750" s="78"/>
      <c r="AK750" s="78"/>
      <c r="AL750" s="78"/>
      <c r="AM750" s="78"/>
      <c r="AN750" s="78"/>
      <c r="AO750" s="78"/>
      <c r="AP750" s="84"/>
      <c r="AQ750" s="84"/>
      <c r="AR750" s="78"/>
    </row>
    <row r="751" spans="2:44" x14ac:dyDescent="0.2">
      <c r="B751" s="81"/>
      <c r="AJ751" s="78"/>
      <c r="AK751" s="78"/>
      <c r="AL751" s="78"/>
      <c r="AM751" s="78"/>
      <c r="AN751" s="78"/>
      <c r="AO751" s="78"/>
      <c r="AP751" s="84"/>
      <c r="AQ751" s="84"/>
      <c r="AR751" s="78"/>
    </row>
    <row r="752" spans="2:44" x14ac:dyDescent="0.2">
      <c r="B752" s="81"/>
      <c r="AJ752" s="78"/>
      <c r="AK752" s="78"/>
      <c r="AL752" s="78"/>
      <c r="AM752" s="78"/>
      <c r="AN752" s="78"/>
      <c r="AO752" s="78"/>
      <c r="AP752" s="84"/>
      <c r="AQ752" s="84"/>
      <c r="AR752" s="78"/>
    </row>
    <row r="753" spans="2:44" x14ac:dyDescent="0.2">
      <c r="B753" s="81"/>
      <c r="AJ753" s="78"/>
      <c r="AK753" s="78"/>
      <c r="AL753" s="78"/>
      <c r="AM753" s="78"/>
      <c r="AN753" s="78"/>
      <c r="AO753" s="78"/>
      <c r="AP753" s="84"/>
      <c r="AQ753" s="84"/>
      <c r="AR753" s="78"/>
    </row>
    <row r="754" spans="2:44" x14ac:dyDescent="0.2">
      <c r="B754" s="81"/>
      <c r="AJ754" s="78"/>
      <c r="AK754" s="78"/>
      <c r="AL754" s="78"/>
      <c r="AM754" s="78"/>
      <c r="AN754" s="78"/>
      <c r="AO754" s="78"/>
      <c r="AP754" s="84"/>
      <c r="AQ754" s="84"/>
      <c r="AR754" s="78"/>
    </row>
    <row r="755" spans="2:44" x14ac:dyDescent="0.2">
      <c r="B755" s="81"/>
      <c r="AJ755" s="78"/>
      <c r="AK755" s="78"/>
      <c r="AL755" s="78"/>
      <c r="AM755" s="78"/>
      <c r="AN755" s="78"/>
      <c r="AO755" s="78"/>
      <c r="AP755" s="84"/>
      <c r="AQ755" s="84"/>
      <c r="AR755" s="78"/>
    </row>
    <row r="756" spans="2:44" x14ac:dyDescent="0.2">
      <c r="B756" s="81"/>
      <c r="AJ756" s="78"/>
      <c r="AK756" s="78"/>
      <c r="AL756" s="78"/>
      <c r="AM756" s="78"/>
      <c r="AN756" s="78"/>
      <c r="AO756" s="78"/>
      <c r="AP756" s="84"/>
      <c r="AQ756" s="84"/>
      <c r="AR756" s="78"/>
    </row>
    <row r="757" spans="2:44" x14ac:dyDescent="0.2">
      <c r="B757" s="81"/>
      <c r="AJ757" s="78"/>
      <c r="AK757" s="78"/>
      <c r="AL757" s="78"/>
      <c r="AM757" s="78"/>
      <c r="AN757" s="78"/>
      <c r="AO757" s="78"/>
      <c r="AP757" s="84"/>
      <c r="AQ757" s="84"/>
      <c r="AR757" s="78"/>
    </row>
    <row r="758" spans="2:44" x14ac:dyDescent="0.2">
      <c r="B758" s="81"/>
      <c r="AJ758" s="78"/>
      <c r="AK758" s="78"/>
      <c r="AL758" s="78"/>
      <c r="AM758" s="78"/>
      <c r="AN758" s="78"/>
      <c r="AO758" s="78"/>
      <c r="AP758" s="84"/>
      <c r="AQ758" s="84"/>
      <c r="AR758" s="78"/>
    </row>
    <row r="759" spans="2:44" x14ac:dyDescent="0.2">
      <c r="B759" s="81"/>
      <c r="AJ759" s="78"/>
      <c r="AK759" s="78"/>
      <c r="AL759" s="78"/>
      <c r="AM759" s="78"/>
      <c r="AN759" s="78"/>
      <c r="AO759" s="78"/>
      <c r="AP759" s="84"/>
      <c r="AQ759" s="84"/>
      <c r="AR759" s="78"/>
    </row>
    <row r="760" spans="2:44" x14ac:dyDescent="0.2">
      <c r="B760" s="81"/>
      <c r="AJ760" s="78"/>
      <c r="AK760" s="78"/>
      <c r="AL760" s="78"/>
      <c r="AM760" s="78"/>
      <c r="AN760" s="78"/>
      <c r="AO760" s="78"/>
      <c r="AP760" s="84"/>
      <c r="AQ760" s="84"/>
      <c r="AR760" s="78"/>
    </row>
    <row r="761" spans="2:44" x14ac:dyDescent="0.2">
      <c r="B761" s="81"/>
      <c r="AJ761" s="78"/>
      <c r="AK761" s="78"/>
      <c r="AL761" s="78"/>
      <c r="AM761" s="78"/>
      <c r="AN761" s="78"/>
      <c r="AO761" s="78"/>
      <c r="AP761" s="84"/>
      <c r="AQ761" s="84"/>
      <c r="AR761" s="78"/>
    </row>
    <row r="762" spans="2:44" x14ac:dyDescent="0.2">
      <c r="B762" s="81"/>
      <c r="AJ762" s="78"/>
      <c r="AK762" s="78"/>
      <c r="AL762" s="78"/>
      <c r="AM762" s="78"/>
      <c r="AN762" s="78"/>
      <c r="AO762" s="78"/>
      <c r="AP762" s="84"/>
      <c r="AQ762" s="84"/>
      <c r="AR762" s="78"/>
    </row>
    <row r="763" spans="2:44" x14ac:dyDescent="0.2">
      <c r="B763" s="81"/>
      <c r="AJ763" s="78"/>
      <c r="AK763" s="78"/>
      <c r="AL763" s="78"/>
      <c r="AM763" s="78"/>
      <c r="AN763" s="78"/>
      <c r="AO763" s="78"/>
      <c r="AP763" s="84"/>
      <c r="AQ763" s="84"/>
      <c r="AR763" s="78"/>
    </row>
    <row r="764" spans="2:44" x14ac:dyDescent="0.2">
      <c r="B764" s="81"/>
      <c r="AJ764" s="78"/>
      <c r="AK764" s="78"/>
      <c r="AL764" s="78"/>
      <c r="AM764" s="78"/>
      <c r="AN764" s="78"/>
      <c r="AO764" s="78"/>
      <c r="AP764" s="84"/>
      <c r="AQ764" s="84"/>
      <c r="AR764" s="78"/>
    </row>
    <row r="765" spans="2:44" x14ac:dyDescent="0.2">
      <c r="B765" s="81"/>
      <c r="AJ765" s="78"/>
      <c r="AK765" s="78"/>
      <c r="AL765" s="78"/>
      <c r="AM765" s="78"/>
      <c r="AN765" s="78"/>
      <c r="AO765" s="78"/>
      <c r="AP765" s="84"/>
      <c r="AQ765" s="84"/>
      <c r="AR765" s="78"/>
    </row>
    <row r="766" spans="2:44" x14ac:dyDescent="0.2">
      <c r="B766" s="81"/>
      <c r="AJ766" s="78"/>
      <c r="AK766" s="78"/>
      <c r="AL766" s="78"/>
      <c r="AM766" s="78"/>
      <c r="AN766" s="78"/>
      <c r="AO766" s="78"/>
      <c r="AP766" s="84"/>
      <c r="AQ766" s="84"/>
      <c r="AR766" s="78"/>
    </row>
    <row r="767" spans="2:44" x14ac:dyDescent="0.2">
      <c r="B767" s="81"/>
      <c r="AJ767" s="78"/>
      <c r="AK767" s="78"/>
      <c r="AL767" s="78"/>
      <c r="AM767" s="78"/>
      <c r="AN767" s="78"/>
      <c r="AO767" s="78"/>
      <c r="AP767" s="84"/>
      <c r="AQ767" s="84"/>
      <c r="AR767" s="78"/>
    </row>
    <row r="768" spans="2:44" x14ac:dyDescent="0.2">
      <c r="B768" s="81"/>
      <c r="AJ768" s="78"/>
      <c r="AK768" s="78"/>
      <c r="AL768" s="78"/>
      <c r="AM768" s="78"/>
      <c r="AN768" s="78"/>
      <c r="AO768" s="78"/>
      <c r="AP768" s="84"/>
      <c r="AQ768" s="84"/>
      <c r="AR768" s="78"/>
    </row>
    <row r="769" spans="2:44" x14ac:dyDescent="0.2">
      <c r="B769" s="81"/>
      <c r="AJ769" s="78"/>
      <c r="AK769" s="78"/>
      <c r="AL769" s="78"/>
      <c r="AM769" s="78"/>
      <c r="AN769" s="78"/>
      <c r="AO769" s="78"/>
      <c r="AP769" s="84"/>
      <c r="AQ769" s="84"/>
      <c r="AR769" s="78"/>
    </row>
    <row r="770" spans="2:44" x14ac:dyDescent="0.2">
      <c r="B770" s="81"/>
      <c r="AJ770" s="78"/>
      <c r="AK770" s="78"/>
      <c r="AL770" s="78"/>
      <c r="AM770" s="78"/>
      <c r="AN770" s="78"/>
      <c r="AO770" s="78"/>
      <c r="AP770" s="84"/>
      <c r="AQ770" s="84"/>
      <c r="AR770" s="78"/>
    </row>
    <row r="771" spans="2:44" x14ac:dyDescent="0.2">
      <c r="B771" s="81"/>
      <c r="AJ771" s="78"/>
      <c r="AK771" s="78"/>
      <c r="AL771" s="78"/>
      <c r="AM771" s="78"/>
      <c r="AN771" s="78"/>
      <c r="AO771" s="78"/>
      <c r="AP771" s="84"/>
      <c r="AQ771" s="84"/>
      <c r="AR771" s="78"/>
    </row>
    <row r="772" spans="2:44" x14ac:dyDescent="0.2">
      <c r="B772" s="81"/>
      <c r="AJ772" s="78"/>
      <c r="AK772" s="78"/>
      <c r="AL772" s="78"/>
      <c r="AM772" s="78"/>
      <c r="AN772" s="78"/>
      <c r="AO772" s="78"/>
      <c r="AP772" s="84"/>
      <c r="AQ772" s="84"/>
      <c r="AR772" s="78"/>
    </row>
    <row r="773" spans="2:44" x14ac:dyDescent="0.2">
      <c r="B773" s="81"/>
      <c r="AJ773" s="78"/>
      <c r="AK773" s="78"/>
      <c r="AL773" s="78"/>
      <c r="AM773" s="78"/>
      <c r="AN773" s="78"/>
      <c r="AO773" s="78"/>
      <c r="AP773" s="84"/>
      <c r="AQ773" s="84"/>
      <c r="AR773" s="78"/>
    </row>
    <row r="774" spans="2:44" x14ac:dyDescent="0.2">
      <c r="B774" s="81"/>
      <c r="AJ774" s="78"/>
      <c r="AK774" s="78"/>
      <c r="AL774" s="78"/>
      <c r="AM774" s="78"/>
      <c r="AN774" s="78"/>
      <c r="AO774" s="78"/>
      <c r="AP774" s="84"/>
      <c r="AQ774" s="84"/>
      <c r="AR774" s="78"/>
    </row>
    <row r="775" spans="2:44" x14ac:dyDescent="0.2">
      <c r="B775" s="81"/>
      <c r="AJ775" s="78"/>
      <c r="AK775" s="78"/>
      <c r="AL775" s="78"/>
      <c r="AM775" s="78"/>
      <c r="AN775" s="78"/>
      <c r="AO775" s="78"/>
      <c r="AP775" s="84"/>
      <c r="AQ775" s="84"/>
      <c r="AR775" s="78"/>
    </row>
    <row r="776" spans="2:44" x14ac:dyDescent="0.2">
      <c r="B776" s="81"/>
      <c r="AJ776" s="78"/>
      <c r="AK776" s="78"/>
      <c r="AL776" s="78"/>
      <c r="AM776" s="78"/>
      <c r="AN776" s="78"/>
      <c r="AO776" s="78"/>
      <c r="AP776" s="84"/>
      <c r="AQ776" s="84"/>
      <c r="AR776" s="78"/>
    </row>
    <row r="777" spans="2:44" x14ac:dyDescent="0.2">
      <c r="B777" s="81"/>
      <c r="AJ777" s="78"/>
      <c r="AK777" s="78"/>
      <c r="AL777" s="78"/>
      <c r="AM777" s="78"/>
      <c r="AN777" s="78"/>
      <c r="AO777" s="78"/>
      <c r="AP777" s="84"/>
      <c r="AQ777" s="84"/>
      <c r="AR777" s="78"/>
    </row>
    <row r="778" spans="2:44" x14ac:dyDescent="0.2">
      <c r="B778" s="81"/>
      <c r="AJ778" s="78"/>
      <c r="AK778" s="78"/>
      <c r="AL778" s="78"/>
      <c r="AM778" s="78"/>
      <c r="AN778" s="78"/>
      <c r="AO778" s="78"/>
      <c r="AP778" s="84"/>
      <c r="AQ778" s="84"/>
      <c r="AR778" s="78"/>
    </row>
    <row r="779" spans="2:44" x14ac:dyDescent="0.2">
      <c r="B779" s="81"/>
      <c r="AJ779" s="78"/>
      <c r="AK779" s="78"/>
      <c r="AL779" s="78"/>
      <c r="AM779" s="78"/>
      <c r="AN779" s="78"/>
      <c r="AO779" s="78"/>
      <c r="AP779" s="84"/>
      <c r="AQ779" s="84"/>
      <c r="AR779" s="78"/>
    </row>
    <row r="780" spans="2:44" x14ac:dyDescent="0.2">
      <c r="B780" s="81"/>
      <c r="AJ780" s="78"/>
      <c r="AK780" s="78"/>
      <c r="AL780" s="78"/>
      <c r="AM780" s="78"/>
      <c r="AN780" s="78"/>
      <c r="AO780" s="78"/>
      <c r="AP780" s="84"/>
      <c r="AQ780" s="84"/>
      <c r="AR780" s="78"/>
    </row>
    <row r="781" spans="2:44" x14ac:dyDescent="0.2">
      <c r="B781" s="81"/>
      <c r="AJ781" s="78"/>
      <c r="AK781" s="78"/>
      <c r="AL781" s="78"/>
      <c r="AM781" s="78"/>
      <c r="AN781" s="78"/>
      <c r="AO781" s="78"/>
      <c r="AP781" s="84"/>
      <c r="AQ781" s="84"/>
      <c r="AR781" s="78"/>
    </row>
    <row r="782" spans="2:44" x14ac:dyDescent="0.2">
      <c r="B782" s="81"/>
      <c r="AJ782" s="78"/>
      <c r="AK782" s="78"/>
      <c r="AL782" s="78"/>
      <c r="AM782" s="78"/>
      <c r="AN782" s="78"/>
      <c r="AO782" s="78"/>
      <c r="AP782" s="84"/>
      <c r="AQ782" s="84"/>
      <c r="AR782" s="78"/>
    </row>
    <row r="783" spans="2:44" x14ac:dyDescent="0.2">
      <c r="B783" s="81"/>
      <c r="AJ783" s="78"/>
      <c r="AK783" s="78"/>
      <c r="AL783" s="78"/>
      <c r="AM783" s="78"/>
      <c r="AN783" s="78"/>
      <c r="AO783" s="78"/>
      <c r="AP783" s="84"/>
      <c r="AQ783" s="84"/>
      <c r="AR783" s="78"/>
    </row>
    <row r="784" spans="2:44" x14ac:dyDescent="0.2">
      <c r="B784" s="81"/>
      <c r="AJ784" s="78"/>
      <c r="AK784" s="78"/>
      <c r="AL784" s="78"/>
      <c r="AM784" s="78"/>
      <c r="AN784" s="78"/>
      <c r="AO784" s="78"/>
      <c r="AP784" s="84"/>
      <c r="AQ784" s="84"/>
      <c r="AR784" s="78"/>
    </row>
    <row r="785" spans="2:44" x14ac:dyDescent="0.2">
      <c r="B785" s="81"/>
      <c r="AJ785" s="78"/>
      <c r="AK785" s="78"/>
      <c r="AL785" s="78"/>
      <c r="AM785" s="78"/>
      <c r="AN785" s="78"/>
      <c r="AO785" s="78"/>
      <c r="AP785" s="84"/>
      <c r="AQ785" s="84"/>
      <c r="AR785" s="78"/>
    </row>
    <row r="786" spans="2:44" x14ac:dyDescent="0.2">
      <c r="B786" s="81"/>
      <c r="AJ786" s="78"/>
      <c r="AK786" s="78"/>
      <c r="AL786" s="78"/>
      <c r="AM786" s="78"/>
      <c r="AN786" s="78"/>
      <c r="AO786" s="78"/>
      <c r="AP786" s="84"/>
      <c r="AQ786" s="84"/>
      <c r="AR786" s="78"/>
    </row>
    <row r="787" spans="2:44" x14ac:dyDescent="0.2">
      <c r="B787" s="81"/>
      <c r="AJ787" s="78"/>
      <c r="AK787" s="78"/>
      <c r="AL787" s="78"/>
      <c r="AM787" s="78"/>
      <c r="AN787" s="78"/>
      <c r="AO787" s="78"/>
      <c r="AP787" s="84"/>
      <c r="AQ787" s="84"/>
      <c r="AR787" s="78"/>
    </row>
    <row r="788" spans="2:44" x14ac:dyDescent="0.2">
      <c r="B788" s="81"/>
      <c r="AJ788" s="78"/>
      <c r="AK788" s="78"/>
      <c r="AL788" s="78"/>
      <c r="AM788" s="78"/>
      <c r="AN788" s="78"/>
      <c r="AO788" s="78"/>
      <c r="AP788" s="84"/>
      <c r="AQ788" s="84"/>
      <c r="AR788" s="78"/>
    </row>
    <row r="789" spans="2:44" x14ac:dyDescent="0.2">
      <c r="B789" s="81"/>
      <c r="AJ789" s="78"/>
      <c r="AK789" s="78"/>
      <c r="AL789" s="78"/>
      <c r="AM789" s="78"/>
      <c r="AN789" s="78"/>
      <c r="AO789" s="78"/>
      <c r="AP789" s="84"/>
      <c r="AQ789" s="84"/>
      <c r="AR789" s="78"/>
    </row>
    <row r="790" spans="2:44" x14ac:dyDescent="0.2">
      <c r="B790" s="81"/>
      <c r="AJ790" s="78"/>
      <c r="AK790" s="78"/>
      <c r="AL790" s="78"/>
      <c r="AM790" s="78"/>
      <c r="AN790" s="78"/>
      <c r="AO790" s="78"/>
      <c r="AP790" s="84"/>
      <c r="AQ790" s="84"/>
      <c r="AR790" s="78"/>
    </row>
    <row r="791" spans="2:44" x14ac:dyDescent="0.2">
      <c r="B791" s="81"/>
      <c r="AJ791" s="78"/>
      <c r="AK791" s="78"/>
      <c r="AL791" s="78"/>
      <c r="AM791" s="78"/>
      <c r="AN791" s="78"/>
      <c r="AO791" s="78"/>
      <c r="AP791" s="84"/>
      <c r="AQ791" s="84"/>
      <c r="AR791" s="78"/>
    </row>
    <row r="792" spans="2:44" x14ac:dyDescent="0.2">
      <c r="B792" s="81"/>
      <c r="AJ792" s="78"/>
      <c r="AK792" s="78"/>
      <c r="AL792" s="78"/>
      <c r="AM792" s="78"/>
      <c r="AN792" s="78"/>
      <c r="AO792" s="78"/>
      <c r="AP792" s="84"/>
      <c r="AQ792" s="84"/>
      <c r="AR792" s="78"/>
    </row>
    <row r="793" spans="2:44" x14ac:dyDescent="0.2">
      <c r="B793" s="81"/>
      <c r="AJ793" s="78"/>
      <c r="AK793" s="78"/>
      <c r="AL793" s="78"/>
      <c r="AM793" s="78"/>
      <c r="AN793" s="78"/>
      <c r="AO793" s="78"/>
      <c r="AP793" s="84"/>
      <c r="AQ793" s="84"/>
      <c r="AR793" s="78"/>
    </row>
    <row r="794" spans="2:44" x14ac:dyDescent="0.2">
      <c r="B794" s="81"/>
      <c r="AJ794" s="78"/>
      <c r="AK794" s="78"/>
      <c r="AL794" s="78"/>
      <c r="AM794" s="78"/>
      <c r="AN794" s="78"/>
      <c r="AO794" s="78"/>
      <c r="AP794" s="84"/>
      <c r="AQ794" s="84"/>
      <c r="AR794" s="78"/>
    </row>
    <row r="795" spans="2:44" x14ac:dyDescent="0.2">
      <c r="B795" s="81"/>
      <c r="AJ795" s="78"/>
      <c r="AK795" s="78"/>
      <c r="AL795" s="78"/>
      <c r="AM795" s="78"/>
      <c r="AN795" s="78"/>
      <c r="AO795" s="78"/>
      <c r="AP795" s="84"/>
      <c r="AQ795" s="84"/>
      <c r="AR795" s="78"/>
    </row>
    <row r="796" spans="2:44" x14ac:dyDescent="0.2">
      <c r="B796" s="81"/>
      <c r="AJ796" s="78"/>
      <c r="AK796" s="78"/>
      <c r="AL796" s="78"/>
      <c r="AM796" s="78"/>
      <c r="AN796" s="78"/>
      <c r="AO796" s="78"/>
      <c r="AP796" s="84"/>
      <c r="AQ796" s="84"/>
      <c r="AR796" s="78"/>
    </row>
    <row r="797" spans="2:44" x14ac:dyDescent="0.2">
      <c r="B797" s="81"/>
      <c r="AJ797" s="78"/>
      <c r="AK797" s="78"/>
      <c r="AL797" s="78"/>
      <c r="AM797" s="78"/>
      <c r="AN797" s="78"/>
      <c r="AO797" s="78"/>
      <c r="AP797" s="84"/>
      <c r="AQ797" s="84"/>
      <c r="AR797" s="78"/>
    </row>
    <row r="798" spans="2:44" x14ac:dyDescent="0.2">
      <c r="B798" s="81"/>
      <c r="AJ798" s="78"/>
      <c r="AK798" s="78"/>
      <c r="AL798" s="78"/>
      <c r="AM798" s="78"/>
      <c r="AN798" s="78"/>
      <c r="AO798" s="78"/>
      <c r="AP798" s="84"/>
      <c r="AQ798" s="84"/>
      <c r="AR798" s="78"/>
    </row>
    <row r="799" spans="2:44" x14ac:dyDescent="0.2">
      <c r="B799" s="81"/>
      <c r="AJ799" s="78"/>
      <c r="AK799" s="78"/>
      <c r="AL799" s="78"/>
      <c r="AM799" s="78"/>
      <c r="AN799" s="78"/>
      <c r="AO799" s="78"/>
      <c r="AP799" s="84"/>
      <c r="AQ799" s="84"/>
      <c r="AR799" s="78"/>
    </row>
    <row r="800" spans="2:44" x14ac:dyDescent="0.2">
      <c r="B800" s="81"/>
      <c r="AJ800" s="78"/>
      <c r="AK800" s="78"/>
      <c r="AL800" s="78"/>
      <c r="AM800" s="78"/>
      <c r="AN800" s="78"/>
      <c r="AO800" s="78"/>
      <c r="AP800" s="84"/>
      <c r="AQ800" s="84"/>
      <c r="AR800" s="78"/>
    </row>
    <row r="801" spans="2:44" x14ac:dyDescent="0.2">
      <c r="B801" s="81"/>
      <c r="AJ801" s="78"/>
      <c r="AK801" s="78"/>
      <c r="AL801" s="78"/>
      <c r="AM801" s="78"/>
      <c r="AN801" s="78"/>
      <c r="AO801" s="78"/>
      <c r="AP801" s="84"/>
      <c r="AQ801" s="84"/>
      <c r="AR801" s="78"/>
    </row>
    <row r="802" spans="2:44" x14ac:dyDescent="0.2">
      <c r="B802" s="81"/>
      <c r="AJ802" s="78"/>
      <c r="AK802" s="78"/>
      <c r="AL802" s="78"/>
      <c r="AM802" s="78"/>
      <c r="AN802" s="78"/>
      <c r="AO802" s="78"/>
      <c r="AP802" s="84"/>
      <c r="AQ802" s="84"/>
      <c r="AR802" s="78"/>
    </row>
    <row r="803" spans="2:44" x14ac:dyDescent="0.2">
      <c r="B803" s="81"/>
      <c r="AJ803" s="78"/>
      <c r="AK803" s="78"/>
      <c r="AL803" s="78"/>
      <c r="AM803" s="78"/>
      <c r="AN803" s="78"/>
      <c r="AO803" s="78"/>
      <c r="AP803" s="84"/>
      <c r="AQ803" s="84"/>
      <c r="AR803" s="78"/>
    </row>
    <row r="804" spans="2:44" x14ac:dyDescent="0.2">
      <c r="B804" s="81"/>
      <c r="AJ804" s="78"/>
      <c r="AK804" s="78"/>
      <c r="AL804" s="78"/>
      <c r="AM804" s="78"/>
      <c r="AN804" s="78"/>
      <c r="AO804" s="78"/>
      <c r="AP804" s="84"/>
      <c r="AQ804" s="84"/>
      <c r="AR804" s="78"/>
    </row>
    <row r="805" spans="2:44" x14ac:dyDescent="0.2">
      <c r="B805" s="81"/>
      <c r="AJ805" s="78"/>
      <c r="AK805" s="78"/>
      <c r="AL805" s="78"/>
      <c r="AM805" s="78"/>
      <c r="AN805" s="78"/>
      <c r="AO805" s="78"/>
      <c r="AP805" s="84"/>
      <c r="AQ805" s="84"/>
      <c r="AR805" s="78"/>
    </row>
    <row r="806" spans="2:44" x14ac:dyDescent="0.2">
      <c r="B806" s="81"/>
      <c r="AJ806" s="78"/>
      <c r="AK806" s="78"/>
      <c r="AL806" s="78"/>
      <c r="AM806" s="78"/>
      <c r="AN806" s="78"/>
      <c r="AO806" s="78"/>
      <c r="AP806" s="84"/>
      <c r="AQ806" s="84"/>
      <c r="AR806" s="78"/>
    </row>
    <row r="807" spans="2:44" x14ac:dyDescent="0.2">
      <c r="B807" s="81"/>
      <c r="AJ807" s="78"/>
      <c r="AK807" s="78"/>
      <c r="AL807" s="78"/>
      <c r="AM807" s="78"/>
      <c r="AN807" s="78"/>
      <c r="AO807" s="78"/>
      <c r="AP807" s="84"/>
      <c r="AQ807" s="84"/>
      <c r="AR807" s="78"/>
    </row>
    <row r="808" spans="2:44" x14ac:dyDescent="0.2">
      <c r="B808" s="81"/>
      <c r="AJ808" s="78"/>
      <c r="AK808" s="78"/>
      <c r="AL808" s="78"/>
      <c r="AM808" s="78"/>
      <c r="AN808" s="78"/>
      <c r="AO808" s="78"/>
      <c r="AP808" s="84"/>
      <c r="AQ808" s="84"/>
      <c r="AR808" s="78"/>
    </row>
    <row r="809" spans="2:44" x14ac:dyDescent="0.2">
      <c r="B809" s="81"/>
      <c r="AJ809" s="78"/>
      <c r="AK809" s="78"/>
      <c r="AL809" s="78"/>
      <c r="AM809" s="78"/>
      <c r="AN809" s="78"/>
      <c r="AO809" s="78"/>
      <c r="AP809" s="84"/>
      <c r="AQ809" s="84"/>
      <c r="AR809" s="78"/>
    </row>
    <row r="810" spans="2:44" x14ac:dyDescent="0.2">
      <c r="B810" s="81"/>
      <c r="AJ810" s="78"/>
      <c r="AK810" s="78"/>
      <c r="AL810" s="78"/>
      <c r="AM810" s="78"/>
      <c r="AN810" s="78"/>
      <c r="AO810" s="78"/>
      <c r="AP810" s="84"/>
      <c r="AQ810" s="84"/>
      <c r="AR810" s="78"/>
    </row>
    <row r="811" spans="2:44" x14ac:dyDescent="0.2">
      <c r="B811" s="81"/>
      <c r="AJ811" s="78"/>
      <c r="AK811" s="78"/>
      <c r="AL811" s="78"/>
      <c r="AM811" s="78"/>
      <c r="AN811" s="78"/>
      <c r="AO811" s="78"/>
      <c r="AP811" s="84"/>
      <c r="AQ811" s="84"/>
      <c r="AR811" s="78"/>
    </row>
    <row r="812" spans="2:44" x14ac:dyDescent="0.2">
      <c r="B812" s="81"/>
      <c r="AJ812" s="78"/>
      <c r="AK812" s="78"/>
      <c r="AL812" s="78"/>
      <c r="AM812" s="78"/>
      <c r="AN812" s="78"/>
      <c r="AO812" s="78"/>
      <c r="AP812" s="84"/>
      <c r="AQ812" s="84"/>
      <c r="AR812" s="78"/>
    </row>
    <row r="813" spans="2:44" x14ac:dyDescent="0.2">
      <c r="B813" s="81"/>
      <c r="AJ813" s="78"/>
      <c r="AK813" s="78"/>
      <c r="AL813" s="78"/>
      <c r="AM813" s="78"/>
      <c r="AN813" s="78"/>
      <c r="AO813" s="78"/>
      <c r="AP813" s="84"/>
      <c r="AQ813" s="84"/>
      <c r="AR813" s="78"/>
    </row>
    <row r="814" spans="2:44" x14ac:dyDescent="0.2">
      <c r="B814" s="81"/>
      <c r="AJ814" s="78"/>
      <c r="AK814" s="78"/>
      <c r="AL814" s="78"/>
      <c r="AM814" s="78"/>
      <c r="AN814" s="78"/>
      <c r="AO814" s="78"/>
      <c r="AP814" s="84"/>
      <c r="AQ814" s="84"/>
      <c r="AR814" s="78"/>
    </row>
    <row r="815" spans="2:44" x14ac:dyDescent="0.2">
      <c r="B815" s="81"/>
      <c r="AJ815" s="78"/>
      <c r="AK815" s="78"/>
      <c r="AL815" s="78"/>
      <c r="AM815" s="78"/>
      <c r="AN815" s="78"/>
      <c r="AO815" s="78"/>
      <c r="AP815" s="84"/>
      <c r="AQ815" s="84"/>
      <c r="AR815" s="78"/>
    </row>
    <row r="816" spans="2:44" x14ac:dyDescent="0.2">
      <c r="B816" s="81"/>
      <c r="AJ816" s="78"/>
      <c r="AK816" s="78"/>
      <c r="AL816" s="78"/>
      <c r="AM816" s="78"/>
      <c r="AN816" s="78"/>
      <c r="AO816" s="78"/>
      <c r="AP816" s="84"/>
      <c r="AQ816" s="84"/>
      <c r="AR816" s="78"/>
    </row>
    <row r="817" spans="2:44" x14ac:dyDescent="0.2">
      <c r="B817" s="81"/>
      <c r="AJ817" s="78"/>
      <c r="AK817" s="78"/>
      <c r="AL817" s="78"/>
      <c r="AM817" s="78"/>
      <c r="AN817" s="78"/>
      <c r="AO817" s="78"/>
      <c r="AP817" s="84"/>
      <c r="AQ817" s="84"/>
      <c r="AR817" s="78"/>
    </row>
    <row r="818" spans="2:44" x14ac:dyDescent="0.2">
      <c r="B818" s="81"/>
      <c r="AJ818" s="78"/>
      <c r="AK818" s="78"/>
      <c r="AL818" s="78"/>
      <c r="AM818" s="78"/>
      <c r="AN818" s="78"/>
      <c r="AO818" s="78"/>
      <c r="AP818" s="84"/>
      <c r="AQ818" s="84"/>
      <c r="AR818" s="78"/>
    </row>
    <row r="819" spans="2:44" x14ac:dyDescent="0.2">
      <c r="B819" s="81"/>
      <c r="AJ819" s="78"/>
      <c r="AK819" s="78"/>
      <c r="AL819" s="78"/>
      <c r="AM819" s="78"/>
      <c r="AN819" s="78"/>
      <c r="AO819" s="78"/>
      <c r="AP819" s="84"/>
      <c r="AQ819" s="84"/>
      <c r="AR819" s="78"/>
    </row>
    <row r="820" spans="2:44" x14ac:dyDescent="0.2">
      <c r="B820" s="81"/>
      <c r="AJ820" s="78"/>
      <c r="AK820" s="78"/>
      <c r="AL820" s="78"/>
      <c r="AM820" s="78"/>
      <c r="AN820" s="78"/>
      <c r="AO820" s="78"/>
      <c r="AP820" s="84"/>
      <c r="AQ820" s="84"/>
      <c r="AR820" s="78"/>
    </row>
    <row r="821" spans="2:44" x14ac:dyDescent="0.2">
      <c r="B821" s="81"/>
      <c r="AJ821" s="78"/>
      <c r="AK821" s="78"/>
      <c r="AL821" s="78"/>
      <c r="AM821" s="78"/>
      <c r="AN821" s="78"/>
      <c r="AO821" s="78"/>
      <c r="AP821" s="84"/>
      <c r="AQ821" s="84"/>
      <c r="AR821" s="78"/>
    </row>
    <row r="822" spans="2:44" x14ac:dyDescent="0.2">
      <c r="B822" s="81"/>
      <c r="AJ822" s="78"/>
      <c r="AK822" s="78"/>
      <c r="AL822" s="78"/>
      <c r="AM822" s="78"/>
      <c r="AN822" s="78"/>
      <c r="AO822" s="78"/>
      <c r="AP822" s="84"/>
      <c r="AQ822" s="84"/>
      <c r="AR822" s="78"/>
    </row>
    <row r="823" spans="2:44" x14ac:dyDescent="0.2">
      <c r="B823" s="81"/>
      <c r="AJ823" s="78"/>
      <c r="AK823" s="78"/>
      <c r="AL823" s="78"/>
      <c r="AM823" s="78"/>
      <c r="AN823" s="78"/>
      <c r="AO823" s="78"/>
      <c r="AP823" s="84"/>
      <c r="AQ823" s="84"/>
      <c r="AR823" s="78"/>
    </row>
    <row r="824" spans="2:44" x14ac:dyDescent="0.2">
      <c r="B824" s="81"/>
      <c r="AJ824" s="78"/>
      <c r="AK824" s="78"/>
      <c r="AL824" s="78"/>
      <c r="AM824" s="78"/>
      <c r="AN824" s="78"/>
      <c r="AO824" s="78"/>
      <c r="AP824" s="84"/>
      <c r="AQ824" s="84"/>
      <c r="AR824" s="78"/>
    </row>
    <row r="825" spans="2:44" x14ac:dyDescent="0.2">
      <c r="B825" s="81"/>
      <c r="AJ825" s="78"/>
      <c r="AK825" s="78"/>
      <c r="AL825" s="78"/>
      <c r="AM825" s="78"/>
      <c r="AN825" s="78"/>
      <c r="AO825" s="78"/>
      <c r="AP825" s="84"/>
      <c r="AQ825" s="84"/>
      <c r="AR825" s="78"/>
    </row>
    <row r="826" spans="2:44" x14ac:dyDescent="0.2">
      <c r="B826" s="81"/>
      <c r="AJ826" s="78"/>
      <c r="AK826" s="78"/>
      <c r="AL826" s="78"/>
      <c r="AM826" s="78"/>
      <c r="AN826" s="78"/>
      <c r="AO826" s="78"/>
      <c r="AP826" s="84"/>
      <c r="AQ826" s="84"/>
      <c r="AR826" s="78"/>
    </row>
    <row r="827" spans="2:44" x14ac:dyDescent="0.2">
      <c r="B827" s="81"/>
      <c r="AJ827" s="78"/>
      <c r="AK827" s="78"/>
      <c r="AL827" s="78"/>
      <c r="AM827" s="78"/>
      <c r="AN827" s="78"/>
      <c r="AO827" s="78"/>
      <c r="AP827" s="84"/>
      <c r="AQ827" s="84"/>
      <c r="AR827" s="78"/>
    </row>
    <row r="828" spans="2:44" x14ac:dyDescent="0.2">
      <c r="B828" s="81"/>
      <c r="AJ828" s="78"/>
      <c r="AK828" s="78"/>
      <c r="AL828" s="78"/>
      <c r="AM828" s="78"/>
      <c r="AN828" s="78"/>
      <c r="AO828" s="78"/>
      <c r="AP828" s="84"/>
      <c r="AQ828" s="84"/>
      <c r="AR828" s="78"/>
    </row>
    <row r="829" spans="2:44" x14ac:dyDescent="0.2">
      <c r="B829" s="81"/>
      <c r="AJ829" s="78"/>
      <c r="AK829" s="78"/>
      <c r="AL829" s="78"/>
      <c r="AM829" s="78"/>
      <c r="AN829" s="78"/>
      <c r="AO829" s="78"/>
      <c r="AP829" s="84"/>
      <c r="AQ829" s="84"/>
      <c r="AR829" s="78"/>
    </row>
    <row r="830" spans="2:44" x14ac:dyDescent="0.2">
      <c r="B830" s="81"/>
      <c r="AJ830" s="78"/>
      <c r="AK830" s="78"/>
      <c r="AL830" s="78"/>
      <c r="AM830" s="78"/>
      <c r="AN830" s="78"/>
      <c r="AO830" s="78"/>
      <c r="AP830" s="84"/>
      <c r="AQ830" s="84"/>
      <c r="AR830" s="78"/>
    </row>
    <row r="831" spans="2:44" x14ac:dyDescent="0.2">
      <c r="B831" s="81"/>
      <c r="AJ831" s="78"/>
      <c r="AK831" s="78"/>
      <c r="AL831" s="78"/>
      <c r="AM831" s="78"/>
      <c r="AN831" s="78"/>
      <c r="AO831" s="78"/>
      <c r="AP831" s="84"/>
      <c r="AQ831" s="84"/>
      <c r="AR831" s="78"/>
    </row>
    <row r="832" spans="2:44" x14ac:dyDescent="0.2">
      <c r="B832" s="81"/>
      <c r="AJ832" s="78"/>
      <c r="AK832" s="78"/>
      <c r="AL832" s="78"/>
      <c r="AM832" s="78"/>
      <c r="AN832" s="78"/>
      <c r="AO832" s="78"/>
      <c r="AP832" s="84"/>
      <c r="AQ832" s="84"/>
      <c r="AR832" s="78"/>
    </row>
    <row r="833" spans="2:44" x14ac:dyDescent="0.2">
      <c r="B833" s="81"/>
      <c r="AJ833" s="78"/>
      <c r="AK833" s="78"/>
      <c r="AL833" s="78"/>
      <c r="AM833" s="78"/>
      <c r="AN833" s="78"/>
      <c r="AO833" s="78"/>
      <c r="AP833" s="84"/>
      <c r="AQ833" s="84"/>
      <c r="AR833" s="78"/>
    </row>
    <row r="834" spans="2:44" x14ac:dyDescent="0.2">
      <c r="B834" s="81"/>
      <c r="AJ834" s="78"/>
      <c r="AK834" s="78"/>
      <c r="AL834" s="78"/>
      <c r="AM834" s="78"/>
      <c r="AN834" s="78"/>
      <c r="AO834" s="78"/>
      <c r="AP834" s="84"/>
      <c r="AQ834" s="84"/>
      <c r="AR834" s="78"/>
    </row>
    <row r="835" spans="2:44" x14ac:dyDescent="0.2">
      <c r="B835" s="81"/>
      <c r="AJ835" s="78"/>
      <c r="AK835" s="78"/>
      <c r="AL835" s="78"/>
      <c r="AM835" s="78"/>
      <c r="AN835" s="78"/>
      <c r="AO835" s="78"/>
      <c r="AP835" s="84"/>
      <c r="AQ835" s="84"/>
      <c r="AR835" s="78"/>
    </row>
    <row r="836" spans="2:44" x14ac:dyDescent="0.2">
      <c r="B836" s="81"/>
      <c r="AJ836" s="78"/>
      <c r="AK836" s="78"/>
      <c r="AL836" s="78"/>
      <c r="AM836" s="78"/>
      <c r="AN836" s="78"/>
      <c r="AO836" s="78"/>
      <c r="AP836" s="84"/>
      <c r="AQ836" s="84"/>
      <c r="AR836" s="78"/>
    </row>
    <row r="837" spans="2:44" x14ac:dyDescent="0.2">
      <c r="B837" s="81"/>
      <c r="AJ837" s="78"/>
      <c r="AK837" s="78"/>
      <c r="AL837" s="78"/>
      <c r="AM837" s="78"/>
      <c r="AN837" s="78"/>
      <c r="AO837" s="78"/>
      <c r="AP837" s="84"/>
      <c r="AQ837" s="84"/>
      <c r="AR837" s="78"/>
    </row>
    <row r="838" spans="2:44" x14ac:dyDescent="0.2">
      <c r="B838" s="81"/>
      <c r="AJ838" s="78"/>
      <c r="AK838" s="78"/>
      <c r="AL838" s="78"/>
      <c r="AM838" s="78"/>
      <c r="AN838" s="78"/>
      <c r="AO838" s="78"/>
      <c r="AP838" s="84"/>
      <c r="AQ838" s="84"/>
      <c r="AR838" s="78"/>
    </row>
    <row r="839" spans="2:44" x14ac:dyDescent="0.2">
      <c r="B839" s="81"/>
      <c r="AJ839" s="78"/>
      <c r="AK839" s="78"/>
      <c r="AL839" s="78"/>
      <c r="AM839" s="78"/>
      <c r="AN839" s="78"/>
      <c r="AO839" s="78"/>
      <c r="AP839" s="84"/>
      <c r="AQ839" s="84"/>
      <c r="AR839" s="78"/>
    </row>
    <row r="840" spans="2:44" x14ac:dyDescent="0.2">
      <c r="B840" s="81"/>
      <c r="AJ840" s="78"/>
      <c r="AK840" s="78"/>
      <c r="AL840" s="78"/>
      <c r="AM840" s="78"/>
      <c r="AN840" s="78"/>
      <c r="AO840" s="78"/>
      <c r="AP840" s="84"/>
      <c r="AQ840" s="84"/>
      <c r="AR840" s="78"/>
    </row>
    <row r="841" spans="2:44" x14ac:dyDescent="0.2">
      <c r="B841" s="81"/>
      <c r="AJ841" s="78"/>
      <c r="AK841" s="78"/>
      <c r="AL841" s="78"/>
      <c r="AM841" s="78"/>
      <c r="AN841" s="78"/>
      <c r="AO841" s="78"/>
      <c r="AP841" s="84"/>
      <c r="AQ841" s="84"/>
      <c r="AR841" s="78"/>
    </row>
    <row r="842" spans="2:44" x14ac:dyDescent="0.2">
      <c r="B842" s="81"/>
      <c r="AJ842" s="78"/>
      <c r="AK842" s="78"/>
      <c r="AL842" s="78"/>
      <c r="AM842" s="78"/>
      <c r="AN842" s="78"/>
      <c r="AO842" s="78"/>
      <c r="AP842" s="84"/>
      <c r="AQ842" s="84"/>
      <c r="AR842" s="78"/>
    </row>
    <row r="843" spans="2:44" x14ac:dyDescent="0.2">
      <c r="B843" s="81"/>
      <c r="AJ843" s="78"/>
      <c r="AK843" s="78"/>
      <c r="AL843" s="78"/>
      <c r="AM843" s="78"/>
      <c r="AN843" s="78"/>
      <c r="AO843" s="78"/>
      <c r="AP843" s="84"/>
      <c r="AQ843" s="84"/>
      <c r="AR843" s="78"/>
    </row>
    <row r="844" spans="2:44" x14ac:dyDescent="0.2">
      <c r="B844" s="81"/>
      <c r="AJ844" s="78"/>
      <c r="AK844" s="78"/>
      <c r="AL844" s="78"/>
      <c r="AM844" s="78"/>
      <c r="AN844" s="78"/>
      <c r="AO844" s="78"/>
      <c r="AP844" s="84"/>
      <c r="AQ844" s="84"/>
      <c r="AR844" s="78"/>
    </row>
    <row r="845" spans="2:44" x14ac:dyDescent="0.2">
      <c r="B845" s="81"/>
      <c r="AJ845" s="78"/>
      <c r="AK845" s="78"/>
      <c r="AL845" s="78"/>
      <c r="AM845" s="78"/>
      <c r="AN845" s="78"/>
      <c r="AO845" s="78"/>
      <c r="AP845" s="84"/>
      <c r="AQ845" s="84"/>
      <c r="AR845" s="78"/>
    </row>
    <row r="846" spans="2:44" x14ac:dyDescent="0.2">
      <c r="B846" s="81"/>
      <c r="AJ846" s="78"/>
      <c r="AK846" s="78"/>
      <c r="AL846" s="78"/>
      <c r="AM846" s="78"/>
      <c r="AN846" s="78"/>
      <c r="AO846" s="78"/>
      <c r="AP846" s="84"/>
      <c r="AQ846" s="84"/>
      <c r="AR846" s="78"/>
    </row>
    <row r="847" spans="2:44" x14ac:dyDescent="0.2">
      <c r="B847" s="81"/>
      <c r="AJ847" s="78"/>
      <c r="AK847" s="78"/>
      <c r="AL847" s="78"/>
      <c r="AM847" s="78"/>
      <c r="AN847" s="78"/>
      <c r="AO847" s="78"/>
      <c r="AP847" s="84"/>
      <c r="AQ847" s="84"/>
      <c r="AR847" s="78"/>
    </row>
    <row r="848" spans="2:44" x14ac:dyDescent="0.2">
      <c r="B848" s="81"/>
      <c r="AJ848" s="78"/>
      <c r="AK848" s="78"/>
      <c r="AL848" s="78"/>
      <c r="AM848" s="78"/>
      <c r="AN848" s="78"/>
      <c r="AO848" s="78"/>
      <c r="AP848" s="84"/>
      <c r="AQ848" s="84"/>
      <c r="AR848" s="78"/>
    </row>
    <row r="849" spans="2:44" x14ac:dyDescent="0.2">
      <c r="B849" s="81"/>
      <c r="AJ849" s="78"/>
      <c r="AK849" s="78"/>
      <c r="AL849" s="78"/>
      <c r="AM849" s="78"/>
      <c r="AN849" s="78"/>
      <c r="AO849" s="78"/>
      <c r="AP849" s="84"/>
      <c r="AQ849" s="84"/>
      <c r="AR849" s="78"/>
    </row>
    <row r="850" spans="2:44" x14ac:dyDescent="0.2">
      <c r="B850" s="81"/>
      <c r="AJ850" s="78"/>
      <c r="AK850" s="78"/>
      <c r="AL850" s="78"/>
      <c r="AM850" s="78"/>
      <c r="AN850" s="78"/>
      <c r="AO850" s="78"/>
      <c r="AP850" s="84"/>
      <c r="AQ850" s="84"/>
      <c r="AR850" s="78"/>
    </row>
    <row r="851" spans="2:44" x14ac:dyDescent="0.2">
      <c r="B851" s="81"/>
      <c r="AJ851" s="78"/>
      <c r="AK851" s="78"/>
      <c r="AL851" s="78"/>
      <c r="AM851" s="78"/>
      <c r="AN851" s="78"/>
      <c r="AO851" s="78"/>
      <c r="AP851" s="84"/>
      <c r="AQ851" s="84"/>
      <c r="AR851" s="78"/>
    </row>
    <row r="852" spans="2:44" x14ac:dyDescent="0.2">
      <c r="B852" s="81"/>
      <c r="AJ852" s="78"/>
      <c r="AK852" s="78"/>
      <c r="AL852" s="78"/>
      <c r="AM852" s="78"/>
      <c r="AN852" s="78"/>
      <c r="AO852" s="78"/>
      <c r="AP852" s="84"/>
      <c r="AQ852" s="84"/>
      <c r="AR852" s="78"/>
    </row>
    <row r="853" spans="2:44" x14ac:dyDescent="0.2">
      <c r="B853" s="81"/>
      <c r="AJ853" s="78"/>
      <c r="AK853" s="78"/>
      <c r="AL853" s="78"/>
      <c r="AM853" s="78"/>
      <c r="AN853" s="78"/>
      <c r="AO853" s="78"/>
      <c r="AP853" s="84"/>
      <c r="AQ853" s="84"/>
      <c r="AR853" s="78"/>
    </row>
    <row r="854" spans="2:44" x14ac:dyDescent="0.2">
      <c r="B854" s="81"/>
      <c r="AJ854" s="78"/>
      <c r="AK854" s="78"/>
      <c r="AL854" s="78"/>
      <c r="AM854" s="78"/>
      <c r="AN854" s="78"/>
      <c r="AO854" s="78"/>
      <c r="AP854" s="84"/>
      <c r="AQ854" s="84"/>
      <c r="AR854" s="78"/>
    </row>
    <row r="855" spans="2:44" x14ac:dyDescent="0.2">
      <c r="B855" s="81"/>
      <c r="AJ855" s="78"/>
      <c r="AK855" s="78"/>
      <c r="AL855" s="78"/>
      <c r="AM855" s="78"/>
      <c r="AN855" s="78"/>
      <c r="AO855" s="78"/>
      <c r="AP855" s="84"/>
      <c r="AQ855" s="84"/>
      <c r="AR855" s="78"/>
    </row>
    <row r="856" spans="2:44" x14ac:dyDescent="0.2">
      <c r="B856" s="81"/>
      <c r="AJ856" s="78"/>
      <c r="AK856" s="78"/>
      <c r="AL856" s="78"/>
      <c r="AM856" s="78"/>
      <c r="AN856" s="78"/>
      <c r="AO856" s="78"/>
      <c r="AP856" s="84"/>
      <c r="AQ856" s="84"/>
      <c r="AR856" s="78"/>
    </row>
    <row r="857" spans="2:44" x14ac:dyDescent="0.2">
      <c r="B857" s="81"/>
      <c r="AJ857" s="78"/>
      <c r="AK857" s="78"/>
      <c r="AL857" s="78"/>
      <c r="AM857" s="78"/>
      <c r="AN857" s="78"/>
      <c r="AO857" s="78"/>
      <c r="AP857" s="84"/>
      <c r="AQ857" s="84"/>
      <c r="AR857" s="78"/>
    </row>
    <row r="858" spans="2:44" x14ac:dyDescent="0.2">
      <c r="B858" s="81"/>
      <c r="AJ858" s="78"/>
      <c r="AK858" s="78"/>
      <c r="AL858" s="78"/>
      <c r="AM858" s="78"/>
      <c r="AN858" s="78"/>
      <c r="AO858" s="78"/>
      <c r="AP858" s="84"/>
      <c r="AQ858" s="84"/>
      <c r="AR858" s="78"/>
    </row>
    <row r="859" spans="2:44" x14ac:dyDescent="0.2">
      <c r="B859" s="81"/>
      <c r="AJ859" s="78"/>
      <c r="AK859" s="78"/>
      <c r="AL859" s="78"/>
      <c r="AM859" s="78"/>
      <c r="AN859" s="78"/>
      <c r="AO859" s="78"/>
      <c r="AP859" s="84"/>
      <c r="AQ859" s="84"/>
      <c r="AR859" s="78"/>
    </row>
    <row r="860" spans="2:44" x14ac:dyDescent="0.2">
      <c r="B860" s="81"/>
      <c r="AJ860" s="78"/>
      <c r="AK860" s="78"/>
      <c r="AL860" s="78"/>
      <c r="AM860" s="78"/>
      <c r="AN860" s="78"/>
      <c r="AO860" s="78"/>
      <c r="AP860" s="84"/>
      <c r="AQ860" s="84"/>
      <c r="AR860" s="78"/>
    </row>
    <row r="861" spans="2:44" x14ac:dyDescent="0.2">
      <c r="B861" s="81"/>
      <c r="AJ861" s="78"/>
      <c r="AK861" s="78"/>
      <c r="AL861" s="78"/>
      <c r="AM861" s="78"/>
      <c r="AN861" s="78"/>
      <c r="AO861" s="78"/>
      <c r="AP861" s="84"/>
      <c r="AQ861" s="84"/>
      <c r="AR861" s="78"/>
    </row>
    <row r="862" spans="2:44" x14ac:dyDescent="0.2">
      <c r="B862" s="81"/>
      <c r="AJ862" s="78"/>
      <c r="AK862" s="78"/>
      <c r="AL862" s="78"/>
      <c r="AM862" s="78"/>
      <c r="AN862" s="78"/>
      <c r="AO862" s="78"/>
      <c r="AP862" s="84"/>
      <c r="AQ862" s="84"/>
      <c r="AR862" s="78"/>
    </row>
    <row r="863" spans="2:44" x14ac:dyDescent="0.2">
      <c r="B863" s="81"/>
      <c r="AJ863" s="78"/>
      <c r="AK863" s="78"/>
      <c r="AL863" s="78"/>
      <c r="AM863" s="78"/>
      <c r="AN863" s="78"/>
      <c r="AO863" s="78"/>
      <c r="AP863" s="84"/>
      <c r="AQ863" s="84"/>
      <c r="AR863" s="78"/>
    </row>
    <row r="864" spans="2:44" x14ac:dyDescent="0.2">
      <c r="B864" s="81"/>
      <c r="AJ864" s="78"/>
      <c r="AK864" s="78"/>
      <c r="AL864" s="78"/>
      <c r="AM864" s="78"/>
      <c r="AN864" s="78"/>
      <c r="AO864" s="78"/>
      <c r="AP864" s="84"/>
      <c r="AQ864" s="84"/>
      <c r="AR864" s="78"/>
    </row>
    <row r="865" spans="2:44" x14ac:dyDescent="0.2">
      <c r="B865" s="81"/>
      <c r="AJ865" s="78"/>
      <c r="AK865" s="78"/>
      <c r="AL865" s="78"/>
      <c r="AM865" s="78"/>
      <c r="AN865" s="78"/>
      <c r="AO865" s="78"/>
      <c r="AP865" s="84"/>
      <c r="AQ865" s="84"/>
      <c r="AR865" s="78"/>
    </row>
    <row r="866" spans="2:44" x14ac:dyDescent="0.2">
      <c r="B866" s="81"/>
      <c r="AJ866" s="78"/>
      <c r="AK866" s="78"/>
      <c r="AL866" s="78"/>
      <c r="AM866" s="78"/>
      <c r="AN866" s="78"/>
      <c r="AO866" s="78"/>
      <c r="AP866" s="84"/>
      <c r="AQ866" s="84"/>
      <c r="AR866" s="78"/>
    </row>
    <row r="867" spans="2:44" x14ac:dyDescent="0.2">
      <c r="B867" s="81"/>
      <c r="AJ867" s="78"/>
      <c r="AK867" s="78"/>
      <c r="AL867" s="78"/>
      <c r="AM867" s="78"/>
      <c r="AN867" s="78"/>
      <c r="AO867" s="78"/>
      <c r="AP867" s="84"/>
      <c r="AQ867" s="84"/>
      <c r="AR867" s="78"/>
    </row>
    <row r="868" spans="2:44" x14ac:dyDescent="0.2">
      <c r="B868" s="81"/>
      <c r="AJ868" s="78"/>
      <c r="AK868" s="78"/>
      <c r="AL868" s="78"/>
      <c r="AM868" s="78"/>
      <c r="AN868" s="78"/>
      <c r="AO868" s="78"/>
      <c r="AP868" s="84"/>
      <c r="AQ868" s="84"/>
      <c r="AR868" s="78"/>
    </row>
    <row r="869" spans="2:44" x14ac:dyDescent="0.2">
      <c r="B869" s="81"/>
      <c r="AJ869" s="78"/>
      <c r="AK869" s="78"/>
      <c r="AL869" s="78"/>
      <c r="AM869" s="78"/>
      <c r="AN869" s="78"/>
      <c r="AO869" s="78"/>
      <c r="AP869" s="84"/>
      <c r="AQ869" s="84"/>
      <c r="AR869" s="78"/>
    </row>
    <row r="870" spans="2:44" x14ac:dyDescent="0.2">
      <c r="B870" s="81"/>
      <c r="AJ870" s="78"/>
      <c r="AK870" s="78"/>
      <c r="AL870" s="78"/>
      <c r="AM870" s="78"/>
      <c r="AN870" s="78"/>
      <c r="AO870" s="78"/>
      <c r="AP870" s="84"/>
      <c r="AQ870" s="84"/>
      <c r="AR870" s="78"/>
    </row>
    <row r="871" spans="2:44" x14ac:dyDescent="0.2">
      <c r="B871" s="81"/>
      <c r="AJ871" s="78"/>
      <c r="AK871" s="78"/>
      <c r="AL871" s="78"/>
      <c r="AM871" s="78"/>
      <c r="AN871" s="78"/>
      <c r="AO871" s="78"/>
      <c r="AP871" s="84"/>
      <c r="AQ871" s="84"/>
      <c r="AR871" s="78"/>
    </row>
    <row r="872" spans="2:44" x14ac:dyDescent="0.2">
      <c r="B872" s="81"/>
      <c r="AJ872" s="78"/>
      <c r="AK872" s="78"/>
      <c r="AL872" s="78"/>
      <c r="AM872" s="78"/>
      <c r="AN872" s="78"/>
      <c r="AO872" s="78"/>
      <c r="AP872" s="84"/>
      <c r="AQ872" s="84"/>
      <c r="AR872" s="78"/>
    </row>
    <row r="873" spans="2:44" x14ac:dyDescent="0.2">
      <c r="B873" s="81"/>
      <c r="AJ873" s="78"/>
      <c r="AK873" s="78"/>
      <c r="AL873" s="78"/>
      <c r="AM873" s="78"/>
      <c r="AN873" s="78"/>
      <c r="AO873" s="78"/>
      <c r="AP873" s="84"/>
      <c r="AQ873" s="84"/>
      <c r="AR873" s="78"/>
    </row>
    <row r="874" spans="2:44" x14ac:dyDescent="0.2">
      <c r="B874" s="81"/>
      <c r="AJ874" s="78"/>
      <c r="AK874" s="78"/>
      <c r="AL874" s="78"/>
      <c r="AM874" s="78"/>
      <c r="AN874" s="78"/>
      <c r="AO874" s="78"/>
      <c r="AP874" s="84"/>
      <c r="AQ874" s="84"/>
      <c r="AR874" s="78"/>
    </row>
    <row r="875" spans="2:44" x14ac:dyDescent="0.2">
      <c r="B875" s="81"/>
      <c r="AJ875" s="78"/>
      <c r="AK875" s="78"/>
      <c r="AL875" s="78"/>
      <c r="AM875" s="78"/>
      <c r="AN875" s="78"/>
      <c r="AO875" s="78"/>
      <c r="AP875" s="84"/>
      <c r="AQ875" s="84"/>
      <c r="AR875" s="78"/>
    </row>
    <row r="876" spans="2:44" x14ac:dyDescent="0.2">
      <c r="B876" s="81"/>
      <c r="AJ876" s="78"/>
      <c r="AK876" s="78"/>
      <c r="AL876" s="78"/>
      <c r="AM876" s="78"/>
      <c r="AN876" s="78"/>
      <c r="AO876" s="78"/>
      <c r="AP876" s="84"/>
      <c r="AQ876" s="84"/>
      <c r="AR876" s="78"/>
    </row>
    <row r="877" spans="2:44" x14ac:dyDescent="0.2">
      <c r="B877" s="81"/>
      <c r="AJ877" s="78"/>
      <c r="AK877" s="78"/>
      <c r="AL877" s="78"/>
      <c r="AM877" s="78"/>
      <c r="AN877" s="78"/>
      <c r="AO877" s="78"/>
      <c r="AP877" s="84"/>
      <c r="AQ877" s="84"/>
      <c r="AR877" s="78"/>
    </row>
    <row r="878" spans="2:44" x14ac:dyDescent="0.2">
      <c r="B878" s="81"/>
      <c r="AJ878" s="78"/>
      <c r="AK878" s="78"/>
      <c r="AL878" s="78"/>
      <c r="AM878" s="78"/>
      <c r="AN878" s="78"/>
      <c r="AO878" s="78"/>
      <c r="AP878" s="84"/>
      <c r="AQ878" s="84"/>
      <c r="AR878" s="78"/>
    </row>
    <row r="879" spans="2:44" x14ac:dyDescent="0.2">
      <c r="B879" s="81"/>
      <c r="AJ879" s="78"/>
      <c r="AK879" s="78"/>
      <c r="AL879" s="78"/>
      <c r="AM879" s="78"/>
      <c r="AN879" s="78"/>
      <c r="AO879" s="78"/>
      <c r="AP879" s="84"/>
      <c r="AQ879" s="84"/>
      <c r="AR879" s="78"/>
    </row>
    <row r="880" spans="2:44" x14ac:dyDescent="0.2">
      <c r="B880" s="81"/>
      <c r="AJ880" s="78"/>
      <c r="AK880" s="78"/>
      <c r="AL880" s="78"/>
      <c r="AM880" s="78"/>
      <c r="AN880" s="78"/>
      <c r="AO880" s="78"/>
      <c r="AP880" s="84"/>
      <c r="AQ880" s="84"/>
      <c r="AR880" s="78"/>
    </row>
    <row r="881" spans="2:44" x14ac:dyDescent="0.2">
      <c r="B881" s="81"/>
      <c r="AJ881" s="78"/>
      <c r="AK881" s="78"/>
      <c r="AL881" s="78"/>
      <c r="AM881" s="78"/>
      <c r="AN881" s="78"/>
      <c r="AO881" s="78"/>
      <c r="AP881" s="84"/>
      <c r="AQ881" s="84"/>
      <c r="AR881" s="78"/>
    </row>
    <row r="882" spans="2:44" x14ac:dyDescent="0.2">
      <c r="B882" s="81"/>
      <c r="AJ882" s="78"/>
      <c r="AK882" s="78"/>
      <c r="AL882" s="78"/>
      <c r="AM882" s="78"/>
      <c r="AN882" s="78"/>
      <c r="AO882" s="78"/>
      <c r="AP882" s="84"/>
      <c r="AQ882" s="84"/>
      <c r="AR882" s="78"/>
    </row>
    <row r="883" spans="2:44" x14ac:dyDescent="0.2">
      <c r="B883" s="81"/>
      <c r="AJ883" s="78"/>
      <c r="AK883" s="78"/>
      <c r="AL883" s="78"/>
      <c r="AM883" s="78"/>
      <c r="AN883" s="78"/>
      <c r="AO883" s="78"/>
      <c r="AP883" s="84"/>
      <c r="AQ883" s="84"/>
      <c r="AR883" s="78"/>
    </row>
    <row r="884" spans="2:44" x14ac:dyDescent="0.2">
      <c r="B884" s="81"/>
      <c r="AJ884" s="78"/>
      <c r="AK884" s="78"/>
      <c r="AL884" s="78"/>
      <c r="AM884" s="78"/>
      <c r="AN884" s="78"/>
      <c r="AO884" s="78"/>
      <c r="AP884" s="84"/>
      <c r="AQ884" s="84"/>
      <c r="AR884" s="78"/>
    </row>
    <row r="885" spans="2:44" x14ac:dyDescent="0.2">
      <c r="B885" s="81"/>
      <c r="AJ885" s="78"/>
      <c r="AK885" s="78"/>
      <c r="AL885" s="78"/>
      <c r="AM885" s="78"/>
      <c r="AN885" s="78"/>
      <c r="AO885" s="78"/>
      <c r="AP885" s="84"/>
      <c r="AQ885" s="84"/>
      <c r="AR885" s="78"/>
    </row>
    <row r="886" spans="2:44" x14ac:dyDescent="0.2">
      <c r="B886" s="81"/>
      <c r="AJ886" s="78"/>
      <c r="AK886" s="78"/>
      <c r="AL886" s="78"/>
      <c r="AM886" s="78"/>
      <c r="AN886" s="78"/>
      <c r="AO886" s="78"/>
      <c r="AP886" s="84"/>
      <c r="AQ886" s="84"/>
      <c r="AR886" s="78"/>
    </row>
    <row r="887" spans="2:44" x14ac:dyDescent="0.2">
      <c r="B887" s="81"/>
      <c r="AJ887" s="78"/>
      <c r="AK887" s="78"/>
      <c r="AL887" s="78"/>
      <c r="AM887" s="78"/>
      <c r="AN887" s="78"/>
      <c r="AO887" s="78"/>
      <c r="AP887" s="84"/>
      <c r="AQ887" s="84"/>
      <c r="AR887" s="78"/>
    </row>
    <row r="888" spans="2:44" x14ac:dyDescent="0.2">
      <c r="B888" s="81"/>
      <c r="AJ888" s="78"/>
      <c r="AK888" s="78"/>
      <c r="AL888" s="78"/>
      <c r="AM888" s="78"/>
      <c r="AN888" s="78"/>
      <c r="AO888" s="78"/>
      <c r="AP888" s="84"/>
      <c r="AQ888" s="84"/>
      <c r="AR888" s="78"/>
    </row>
    <row r="889" spans="2:44" x14ac:dyDescent="0.2">
      <c r="B889" s="81"/>
      <c r="AJ889" s="78"/>
      <c r="AK889" s="78"/>
      <c r="AL889" s="78"/>
      <c r="AM889" s="78"/>
      <c r="AN889" s="78"/>
      <c r="AO889" s="78"/>
      <c r="AP889" s="84"/>
      <c r="AQ889" s="84"/>
      <c r="AR889" s="78"/>
    </row>
    <row r="890" spans="2:44" x14ac:dyDescent="0.2">
      <c r="B890" s="81"/>
      <c r="AJ890" s="78"/>
      <c r="AK890" s="78"/>
      <c r="AL890" s="78"/>
      <c r="AM890" s="78"/>
      <c r="AN890" s="78"/>
      <c r="AO890" s="78"/>
      <c r="AP890" s="84"/>
      <c r="AQ890" s="84"/>
      <c r="AR890" s="78"/>
    </row>
    <row r="891" spans="2:44" x14ac:dyDescent="0.2">
      <c r="B891" s="81"/>
      <c r="AJ891" s="78"/>
      <c r="AK891" s="78"/>
      <c r="AL891" s="78"/>
      <c r="AM891" s="78"/>
      <c r="AN891" s="78"/>
      <c r="AO891" s="78"/>
      <c r="AP891" s="84"/>
      <c r="AQ891" s="84"/>
      <c r="AR891" s="78"/>
    </row>
    <row r="892" spans="2:44" x14ac:dyDescent="0.2">
      <c r="B892" s="81"/>
      <c r="AJ892" s="78"/>
      <c r="AK892" s="78"/>
      <c r="AL892" s="78"/>
      <c r="AM892" s="78"/>
      <c r="AN892" s="78"/>
      <c r="AO892" s="78"/>
      <c r="AP892" s="84"/>
      <c r="AQ892" s="84"/>
      <c r="AR892" s="78"/>
    </row>
    <row r="893" spans="2:44" x14ac:dyDescent="0.2">
      <c r="B893" s="81"/>
      <c r="AJ893" s="78"/>
      <c r="AK893" s="78"/>
      <c r="AL893" s="78"/>
      <c r="AM893" s="78"/>
      <c r="AN893" s="78"/>
      <c r="AO893" s="78"/>
      <c r="AP893" s="84"/>
      <c r="AQ893" s="84"/>
      <c r="AR893" s="78"/>
    </row>
    <row r="894" spans="2:44" x14ac:dyDescent="0.2">
      <c r="B894" s="81"/>
      <c r="AJ894" s="78"/>
      <c r="AK894" s="78"/>
      <c r="AL894" s="78"/>
      <c r="AM894" s="78"/>
      <c r="AN894" s="78"/>
      <c r="AO894" s="78"/>
      <c r="AP894" s="84"/>
      <c r="AQ894" s="84"/>
      <c r="AR894" s="78"/>
    </row>
    <row r="895" spans="2:44" x14ac:dyDescent="0.2">
      <c r="B895" s="81"/>
      <c r="AJ895" s="78"/>
      <c r="AK895" s="78"/>
      <c r="AL895" s="78"/>
      <c r="AM895" s="78"/>
      <c r="AN895" s="78"/>
      <c r="AO895" s="78"/>
      <c r="AP895" s="84"/>
      <c r="AQ895" s="84"/>
      <c r="AR895" s="78"/>
    </row>
    <row r="896" spans="2:44" x14ac:dyDescent="0.2">
      <c r="B896" s="81"/>
      <c r="AJ896" s="78"/>
      <c r="AK896" s="78"/>
      <c r="AL896" s="78"/>
      <c r="AM896" s="78"/>
      <c r="AN896" s="78"/>
      <c r="AO896" s="78"/>
      <c r="AP896" s="84"/>
      <c r="AQ896" s="84"/>
      <c r="AR896" s="78"/>
    </row>
    <row r="897" spans="2:44" x14ac:dyDescent="0.2">
      <c r="B897" s="81"/>
      <c r="AJ897" s="78"/>
      <c r="AK897" s="78"/>
      <c r="AL897" s="78"/>
      <c r="AM897" s="78"/>
      <c r="AN897" s="78"/>
      <c r="AO897" s="78"/>
      <c r="AP897" s="84"/>
      <c r="AQ897" s="84"/>
      <c r="AR897" s="78"/>
    </row>
    <row r="898" spans="2:44" x14ac:dyDescent="0.2">
      <c r="B898" s="81"/>
      <c r="AJ898" s="78"/>
      <c r="AK898" s="78"/>
      <c r="AL898" s="78"/>
      <c r="AM898" s="78"/>
      <c r="AN898" s="78"/>
      <c r="AO898" s="78"/>
      <c r="AP898" s="84"/>
      <c r="AQ898" s="84"/>
      <c r="AR898" s="78"/>
    </row>
    <row r="899" spans="2:44" x14ac:dyDescent="0.2">
      <c r="B899" s="81"/>
      <c r="AJ899" s="78"/>
      <c r="AK899" s="78"/>
      <c r="AL899" s="78"/>
      <c r="AM899" s="78"/>
      <c r="AN899" s="78"/>
      <c r="AO899" s="78"/>
      <c r="AP899" s="84"/>
      <c r="AQ899" s="84"/>
      <c r="AR899" s="78"/>
    </row>
    <row r="900" spans="2:44" x14ac:dyDescent="0.2">
      <c r="B900" s="81"/>
      <c r="AJ900" s="78"/>
      <c r="AK900" s="78"/>
      <c r="AL900" s="78"/>
      <c r="AM900" s="78"/>
      <c r="AN900" s="78"/>
      <c r="AO900" s="78"/>
      <c r="AP900" s="84"/>
      <c r="AQ900" s="84"/>
      <c r="AR900" s="78"/>
    </row>
    <row r="901" spans="2:44" x14ac:dyDescent="0.2">
      <c r="B901" s="81"/>
      <c r="AJ901" s="78"/>
      <c r="AK901" s="78"/>
      <c r="AL901" s="78"/>
      <c r="AM901" s="78"/>
      <c r="AN901" s="78"/>
      <c r="AO901" s="78"/>
      <c r="AP901" s="84"/>
      <c r="AQ901" s="84"/>
      <c r="AR901" s="78"/>
    </row>
    <row r="902" spans="2:44" x14ac:dyDescent="0.2">
      <c r="B902" s="81"/>
      <c r="AJ902" s="78"/>
      <c r="AK902" s="78"/>
      <c r="AL902" s="78"/>
      <c r="AM902" s="78"/>
      <c r="AN902" s="78"/>
      <c r="AO902" s="78"/>
      <c r="AP902" s="84"/>
      <c r="AQ902" s="84"/>
      <c r="AR902" s="78"/>
    </row>
    <row r="903" spans="2:44" x14ac:dyDescent="0.2">
      <c r="B903" s="81"/>
      <c r="AJ903" s="78"/>
      <c r="AK903" s="78"/>
      <c r="AL903" s="78"/>
      <c r="AM903" s="78"/>
      <c r="AN903" s="78"/>
      <c r="AO903" s="78"/>
      <c r="AP903" s="84"/>
      <c r="AQ903" s="84"/>
      <c r="AR903" s="78"/>
    </row>
    <row r="904" spans="2:44" x14ac:dyDescent="0.2">
      <c r="B904" s="81"/>
      <c r="AJ904" s="78"/>
      <c r="AK904" s="78"/>
      <c r="AL904" s="78"/>
      <c r="AM904" s="78"/>
      <c r="AN904" s="78"/>
      <c r="AO904" s="78"/>
      <c r="AP904" s="84"/>
      <c r="AQ904" s="84"/>
      <c r="AR904" s="78"/>
    </row>
    <row r="905" spans="2:44" x14ac:dyDescent="0.2">
      <c r="B905" s="81"/>
      <c r="AJ905" s="78"/>
      <c r="AK905" s="78"/>
      <c r="AL905" s="78"/>
      <c r="AM905" s="78"/>
      <c r="AN905" s="78"/>
      <c r="AO905" s="78"/>
      <c r="AP905" s="84"/>
      <c r="AQ905" s="84"/>
      <c r="AR905" s="78"/>
    </row>
    <row r="906" spans="2:44" x14ac:dyDescent="0.2">
      <c r="B906" s="81"/>
      <c r="AJ906" s="78"/>
      <c r="AK906" s="78"/>
      <c r="AL906" s="78"/>
      <c r="AM906" s="78"/>
      <c r="AN906" s="78"/>
      <c r="AO906" s="78"/>
      <c r="AP906" s="84"/>
      <c r="AQ906" s="84"/>
      <c r="AR906" s="78"/>
    </row>
    <row r="907" spans="2:44" x14ac:dyDescent="0.2">
      <c r="B907" s="81"/>
      <c r="AJ907" s="78"/>
      <c r="AK907" s="78"/>
      <c r="AL907" s="78"/>
      <c r="AM907" s="78"/>
      <c r="AN907" s="78"/>
      <c r="AO907" s="78"/>
      <c r="AP907" s="84"/>
      <c r="AQ907" s="84"/>
      <c r="AR907" s="78"/>
    </row>
    <row r="908" spans="2:44" x14ac:dyDescent="0.2">
      <c r="B908" s="81"/>
      <c r="AJ908" s="78"/>
      <c r="AK908" s="78"/>
      <c r="AL908" s="78"/>
      <c r="AM908" s="78"/>
      <c r="AN908" s="78"/>
      <c r="AO908" s="78"/>
      <c r="AP908" s="84"/>
      <c r="AQ908" s="84"/>
      <c r="AR908" s="78"/>
    </row>
    <row r="909" spans="2:44" x14ac:dyDescent="0.2">
      <c r="B909" s="81"/>
      <c r="AJ909" s="78"/>
      <c r="AK909" s="78"/>
      <c r="AL909" s="78"/>
      <c r="AM909" s="78"/>
      <c r="AN909" s="78"/>
      <c r="AO909" s="78"/>
      <c r="AP909" s="84"/>
      <c r="AQ909" s="84"/>
      <c r="AR909" s="78"/>
    </row>
    <row r="910" spans="2:44" x14ac:dyDescent="0.2">
      <c r="B910" s="81"/>
      <c r="AJ910" s="78"/>
      <c r="AK910" s="78"/>
      <c r="AL910" s="78"/>
      <c r="AM910" s="78"/>
      <c r="AN910" s="78"/>
      <c r="AO910" s="78"/>
      <c r="AP910" s="84"/>
      <c r="AQ910" s="84"/>
      <c r="AR910" s="78"/>
    </row>
    <row r="911" spans="2:44" x14ac:dyDescent="0.2">
      <c r="B911" s="81"/>
      <c r="AJ911" s="78"/>
      <c r="AK911" s="78"/>
      <c r="AL911" s="78"/>
      <c r="AM911" s="78"/>
      <c r="AN911" s="78"/>
      <c r="AO911" s="78"/>
      <c r="AP911" s="84"/>
      <c r="AQ911" s="84"/>
      <c r="AR911" s="78"/>
    </row>
    <row r="912" spans="2:44" x14ac:dyDescent="0.2">
      <c r="B912" s="81"/>
      <c r="AJ912" s="78"/>
      <c r="AK912" s="78"/>
      <c r="AL912" s="78"/>
      <c r="AM912" s="78"/>
      <c r="AN912" s="78"/>
      <c r="AO912" s="78"/>
      <c r="AP912" s="84"/>
      <c r="AQ912" s="84"/>
      <c r="AR912" s="78"/>
    </row>
    <row r="913" spans="2:44" x14ac:dyDescent="0.2">
      <c r="B913" s="81"/>
      <c r="AJ913" s="78"/>
      <c r="AK913" s="78"/>
      <c r="AL913" s="78"/>
      <c r="AM913" s="78"/>
      <c r="AN913" s="78"/>
      <c r="AO913" s="78"/>
      <c r="AP913" s="84"/>
      <c r="AQ913" s="84"/>
      <c r="AR913" s="78"/>
    </row>
    <row r="914" spans="2:44" x14ac:dyDescent="0.2">
      <c r="B914" s="81"/>
      <c r="AJ914" s="78"/>
      <c r="AK914" s="78"/>
      <c r="AL914" s="78"/>
      <c r="AM914" s="78"/>
      <c r="AN914" s="78"/>
      <c r="AO914" s="78"/>
      <c r="AP914" s="84"/>
      <c r="AQ914" s="84"/>
      <c r="AR914" s="78"/>
    </row>
    <row r="915" spans="2:44" x14ac:dyDescent="0.2">
      <c r="B915" s="81"/>
      <c r="AJ915" s="78"/>
      <c r="AK915" s="78"/>
      <c r="AL915" s="78"/>
      <c r="AM915" s="78"/>
      <c r="AN915" s="78"/>
      <c r="AO915" s="78"/>
      <c r="AP915" s="84"/>
      <c r="AQ915" s="84"/>
      <c r="AR915" s="78"/>
    </row>
    <row r="916" spans="2:44" x14ac:dyDescent="0.2">
      <c r="B916" s="81"/>
      <c r="AJ916" s="78"/>
      <c r="AK916" s="78"/>
      <c r="AL916" s="78"/>
      <c r="AM916" s="78"/>
      <c r="AN916" s="78"/>
      <c r="AO916" s="78"/>
      <c r="AP916" s="84"/>
      <c r="AQ916" s="84"/>
      <c r="AR916" s="78"/>
    </row>
    <row r="917" spans="2:44" x14ac:dyDescent="0.2">
      <c r="B917" s="81"/>
      <c r="AJ917" s="78"/>
      <c r="AK917" s="78"/>
      <c r="AL917" s="78"/>
      <c r="AM917" s="78"/>
      <c r="AN917" s="78"/>
      <c r="AO917" s="78"/>
      <c r="AP917" s="84"/>
      <c r="AQ917" s="84"/>
      <c r="AR917" s="78"/>
    </row>
    <row r="918" spans="2:44" x14ac:dyDescent="0.2">
      <c r="B918" s="81"/>
      <c r="AJ918" s="78"/>
      <c r="AK918" s="78"/>
      <c r="AL918" s="78"/>
      <c r="AM918" s="78"/>
      <c r="AN918" s="78"/>
      <c r="AO918" s="78"/>
      <c r="AP918" s="84"/>
      <c r="AQ918" s="84"/>
      <c r="AR918" s="78"/>
    </row>
    <row r="919" spans="2:44" x14ac:dyDescent="0.2">
      <c r="B919" s="81"/>
      <c r="AJ919" s="78"/>
      <c r="AK919" s="78"/>
      <c r="AL919" s="78"/>
      <c r="AM919" s="78"/>
      <c r="AN919" s="78"/>
      <c r="AO919" s="78"/>
      <c r="AP919" s="84"/>
      <c r="AQ919" s="84"/>
      <c r="AR919" s="78"/>
    </row>
    <row r="920" spans="2:44" x14ac:dyDescent="0.2">
      <c r="B920" s="81"/>
      <c r="AJ920" s="78"/>
      <c r="AK920" s="78"/>
      <c r="AL920" s="78"/>
      <c r="AM920" s="78"/>
      <c r="AN920" s="78"/>
      <c r="AO920" s="78"/>
      <c r="AP920" s="84"/>
      <c r="AQ920" s="84"/>
      <c r="AR920" s="78"/>
    </row>
    <row r="921" spans="2:44" x14ac:dyDescent="0.2">
      <c r="B921" s="81"/>
      <c r="AJ921" s="78"/>
      <c r="AK921" s="78"/>
      <c r="AL921" s="78"/>
      <c r="AM921" s="78"/>
      <c r="AN921" s="78"/>
      <c r="AO921" s="78"/>
      <c r="AP921" s="84"/>
      <c r="AQ921" s="84"/>
      <c r="AR921" s="78"/>
    </row>
    <row r="922" spans="2:44" x14ac:dyDescent="0.2">
      <c r="B922" s="81"/>
      <c r="AJ922" s="78"/>
      <c r="AK922" s="78"/>
      <c r="AL922" s="78"/>
      <c r="AM922" s="78"/>
      <c r="AN922" s="78"/>
      <c r="AO922" s="78"/>
      <c r="AP922" s="84"/>
      <c r="AQ922" s="84"/>
      <c r="AR922" s="78"/>
    </row>
    <row r="923" spans="2:44" x14ac:dyDescent="0.2">
      <c r="B923" s="81"/>
      <c r="AJ923" s="78"/>
      <c r="AK923" s="78"/>
      <c r="AL923" s="78"/>
      <c r="AM923" s="78"/>
      <c r="AN923" s="78"/>
      <c r="AO923" s="78"/>
      <c r="AP923" s="84"/>
      <c r="AQ923" s="84"/>
      <c r="AR923" s="78"/>
    </row>
    <row r="924" spans="2:44" x14ac:dyDescent="0.2">
      <c r="B924" s="81"/>
      <c r="AJ924" s="78"/>
      <c r="AK924" s="78"/>
      <c r="AL924" s="78"/>
      <c r="AM924" s="78"/>
      <c r="AN924" s="78"/>
      <c r="AO924" s="78"/>
      <c r="AP924" s="84"/>
      <c r="AQ924" s="84"/>
      <c r="AR924" s="78"/>
    </row>
    <row r="925" spans="2:44" x14ac:dyDescent="0.2">
      <c r="B925" s="81"/>
      <c r="AJ925" s="78"/>
      <c r="AK925" s="78"/>
      <c r="AL925" s="78"/>
      <c r="AM925" s="78"/>
      <c r="AN925" s="78"/>
      <c r="AO925" s="78"/>
      <c r="AP925" s="84"/>
      <c r="AQ925" s="84"/>
      <c r="AR925" s="78"/>
    </row>
    <row r="926" spans="2:44" x14ac:dyDescent="0.2">
      <c r="B926" s="81"/>
      <c r="AJ926" s="78"/>
      <c r="AK926" s="78"/>
      <c r="AL926" s="78"/>
      <c r="AM926" s="78"/>
      <c r="AN926" s="78"/>
      <c r="AO926" s="78"/>
      <c r="AP926" s="84"/>
      <c r="AQ926" s="84"/>
      <c r="AR926" s="78"/>
    </row>
    <row r="927" spans="2:44" x14ac:dyDescent="0.2">
      <c r="B927" s="81"/>
      <c r="AJ927" s="78"/>
      <c r="AK927" s="78"/>
      <c r="AL927" s="78"/>
      <c r="AM927" s="78"/>
      <c r="AN927" s="78"/>
      <c r="AO927" s="78"/>
      <c r="AP927" s="84"/>
      <c r="AQ927" s="84"/>
      <c r="AR927" s="78"/>
    </row>
    <row r="928" spans="2:44" x14ac:dyDescent="0.2">
      <c r="B928" s="81"/>
      <c r="AJ928" s="78"/>
      <c r="AK928" s="78"/>
      <c r="AL928" s="78"/>
      <c r="AM928" s="78"/>
      <c r="AN928" s="78"/>
      <c r="AO928" s="78"/>
      <c r="AP928" s="84"/>
      <c r="AQ928" s="84"/>
      <c r="AR928" s="78"/>
    </row>
    <row r="929" spans="2:44" x14ac:dyDescent="0.2">
      <c r="B929" s="81"/>
      <c r="AJ929" s="78"/>
      <c r="AK929" s="78"/>
      <c r="AL929" s="78"/>
      <c r="AM929" s="78"/>
      <c r="AN929" s="78"/>
      <c r="AO929" s="78"/>
      <c r="AP929" s="84"/>
      <c r="AQ929" s="84"/>
      <c r="AR929" s="78"/>
    </row>
    <row r="930" spans="2:44" x14ac:dyDescent="0.2">
      <c r="B930" s="81"/>
      <c r="AJ930" s="78"/>
      <c r="AK930" s="78"/>
      <c r="AL930" s="78"/>
      <c r="AM930" s="78"/>
      <c r="AN930" s="78"/>
      <c r="AO930" s="78"/>
      <c r="AP930" s="84"/>
      <c r="AQ930" s="84"/>
      <c r="AR930" s="78"/>
    </row>
    <row r="931" spans="2:44" x14ac:dyDescent="0.2">
      <c r="B931" s="81"/>
      <c r="AJ931" s="78"/>
      <c r="AK931" s="78"/>
      <c r="AL931" s="78"/>
      <c r="AM931" s="78"/>
      <c r="AN931" s="78"/>
      <c r="AO931" s="78"/>
      <c r="AP931" s="84"/>
      <c r="AQ931" s="84"/>
      <c r="AR931" s="78"/>
    </row>
    <row r="932" spans="2:44" x14ac:dyDescent="0.2">
      <c r="B932" s="81"/>
      <c r="AJ932" s="78"/>
      <c r="AK932" s="78"/>
      <c r="AL932" s="78"/>
      <c r="AM932" s="78"/>
      <c r="AN932" s="78"/>
      <c r="AO932" s="78"/>
      <c r="AP932" s="84"/>
      <c r="AQ932" s="84"/>
      <c r="AR932" s="78"/>
    </row>
    <row r="933" spans="2:44" x14ac:dyDescent="0.2">
      <c r="B933" s="81"/>
      <c r="AJ933" s="78"/>
      <c r="AK933" s="78"/>
      <c r="AL933" s="78"/>
      <c r="AM933" s="78"/>
      <c r="AN933" s="78"/>
      <c r="AO933" s="78"/>
      <c r="AP933" s="84"/>
      <c r="AQ933" s="84"/>
      <c r="AR933" s="78"/>
    </row>
    <row r="934" spans="2:44" x14ac:dyDescent="0.2">
      <c r="B934" s="81"/>
      <c r="AJ934" s="78"/>
      <c r="AK934" s="78"/>
      <c r="AL934" s="78"/>
      <c r="AM934" s="78"/>
      <c r="AN934" s="78"/>
      <c r="AO934" s="78"/>
      <c r="AP934" s="84"/>
      <c r="AQ934" s="84"/>
      <c r="AR934" s="78"/>
    </row>
    <row r="935" spans="2:44" x14ac:dyDescent="0.2">
      <c r="B935" s="81"/>
      <c r="AJ935" s="78"/>
      <c r="AK935" s="78"/>
      <c r="AL935" s="78"/>
      <c r="AM935" s="78"/>
      <c r="AN935" s="78"/>
      <c r="AO935" s="78"/>
      <c r="AP935" s="84"/>
      <c r="AQ935" s="84"/>
      <c r="AR935" s="78"/>
    </row>
    <row r="936" spans="2:44" x14ac:dyDescent="0.2">
      <c r="B936" s="81"/>
      <c r="AJ936" s="78"/>
      <c r="AK936" s="78"/>
      <c r="AL936" s="78"/>
      <c r="AM936" s="78"/>
      <c r="AN936" s="78"/>
      <c r="AO936" s="78"/>
      <c r="AP936" s="84"/>
      <c r="AQ936" s="84"/>
      <c r="AR936" s="78"/>
    </row>
    <row r="937" spans="2:44" x14ac:dyDescent="0.2">
      <c r="B937" s="81"/>
      <c r="AJ937" s="78"/>
      <c r="AK937" s="78"/>
      <c r="AL937" s="78"/>
      <c r="AM937" s="78"/>
      <c r="AN937" s="78"/>
      <c r="AO937" s="78"/>
      <c r="AP937" s="84"/>
      <c r="AQ937" s="84"/>
      <c r="AR937" s="78"/>
    </row>
    <row r="938" spans="2:44" x14ac:dyDescent="0.2">
      <c r="B938" s="81"/>
      <c r="AJ938" s="78"/>
      <c r="AK938" s="78"/>
      <c r="AL938" s="78"/>
      <c r="AM938" s="78"/>
      <c r="AN938" s="78"/>
      <c r="AO938" s="78"/>
      <c r="AP938" s="84"/>
      <c r="AQ938" s="84"/>
      <c r="AR938" s="78"/>
    </row>
    <row r="939" spans="2:44" x14ac:dyDescent="0.2">
      <c r="B939" s="81"/>
      <c r="AJ939" s="78"/>
      <c r="AK939" s="78"/>
      <c r="AL939" s="78"/>
      <c r="AM939" s="78"/>
      <c r="AN939" s="78"/>
      <c r="AO939" s="78"/>
      <c r="AP939" s="84"/>
      <c r="AQ939" s="84"/>
      <c r="AR939" s="78"/>
    </row>
    <row r="940" spans="2:44" x14ac:dyDescent="0.2">
      <c r="B940" s="81"/>
      <c r="AJ940" s="78"/>
      <c r="AK940" s="78"/>
      <c r="AL940" s="78"/>
      <c r="AM940" s="78"/>
      <c r="AN940" s="78"/>
      <c r="AO940" s="78"/>
      <c r="AP940" s="84"/>
      <c r="AQ940" s="84"/>
      <c r="AR940" s="78"/>
    </row>
    <row r="941" spans="2:44" x14ac:dyDescent="0.2">
      <c r="B941" s="81"/>
      <c r="AJ941" s="78"/>
      <c r="AK941" s="78"/>
      <c r="AL941" s="78"/>
      <c r="AM941" s="78"/>
      <c r="AN941" s="78"/>
      <c r="AO941" s="78"/>
      <c r="AP941" s="84"/>
      <c r="AQ941" s="84"/>
      <c r="AR941" s="78"/>
    </row>
    <row r="942" spans="2:44" x14ac:dyDescent="0.2">
      <c r="B942" s="81"/>
      <c r="AJ942" s="78"/>
      <c r="AK942" s="78"/>
      <c r="AL942" s="78"/>
      <c r="AM942" s="78"/>
      <c r="AN942" s="78"/>
      <c r="AO942" s="78"/>
      <c r="AP942" s="84"/>
      <c r="AQ942" s="84"/>
      <c r="AR942" s="78"/>
    </row>
    <row r="943" spans="2:44" x14ac:dyDescent="0.2">
      <c r="B943" s="81"/>
      <c r="AJ943" s="78"/>
      <c r="AK943" s="78"/>
      <c r="AL943" s="78"/>
      <c r="AM943" s="78"/>
      <c r="AN943" s="78"/>
      <c r="AO943" s="78"/>
      <c r="AP943" s="84"/>
      <c r="AQ943" s="84"/>
      <c r="AR943" s="78"/>
    </row>
    <row r="944" spans="2:44" x14ac:dyDescent="0.2">
      <c r="B944" s="81"/>
      <c r="AJ944" s="78"/>
      <c r="AK944" s="78"/>
      <c r="AL944" s="78"/>
      <c r="AM944" s="78"/>
      <c r="AN944" s="78"/>
      <c r="AO944" s="78"/>
      <c r="AP944" s="84"/>
      <c r="AQ944" s="84"/>
      <c r="AR944" s="78"/>
    </row>
    <row r="945" spans="2:44" x14ac:dyDescent="0.2">
      <c r="B945" s="81"/>
      <c r="AJ945" s="78"/>
      <c r="AK945" s="78"/>
      <c r="AL945" s="78"/>
      <c r="AM945" s="78"/>
      <c r="AN945" s="78"/>
      <c r="AO945" s="78"/>
      <c r="AP945" s="84"/>
      <c r="AQ945" s="84"/>
      <c r="AR945" s="78"/>
    </row>
    <row r="946" spans="2:44" x14ac:dyDescent="0.2">
      <c r="B946" s="81"/>
      <c r="AJ946" s="78"/>
      <c r="AK946" s="78"/>
      <c r="AL946" s="78"/>
      <c r="AM946" s="78"/>
      <c r="AN946" s="78"/>
      <c r="AO946" s="78"/>
      <c r="AP946" s="84"/>
      <c r="AQ946" s="84"/>
      <c r="AR946" s="78"/>
    </row>
    <row r="947" spans="2:44" x14ac:dyDescent="0.2">
      <c r="B947" s="81"/>
      <c r="AJ947" s="78"/>
      <c r="AK947" s="78"/>
      <c r="AL947" s="78"/>
      <c r="AM947" s="78"/>
      <c r="AN947" s="78"/>
      <c r="AO947" s="78"/>
      <c r="AP947" s="84"/>
      <c r="AQ947" s="84"/>
      <c r="AR947" s="78"/>
    </row>
    <row r="948" spans="2:44" x14ac:dyDescent="0.2">
      <c r="B948" s="81"/>
      <c r="AJ948" s="78"/>
      <c r="AK948" s="78"/>
      <c r="AL948" s="78"/>
      <c r="AM948" s="78"/>
      <c r="AN948" s="78"/>
      <c r="AO948" s="78"/>
      <c r="AP948" s="84"/>
      <c r="AQ948" s="84"/>
      <c r="AR948" s="78"/>
    </row>
    <row r="949" spans="2:44" x14ac:dyDescent="0.2">
      <c r="B949" s="81"/>
      <c r="AJ949" s="78"/>
      <c r="AK949" s="78"/>
      <c r="AL949" s="78"/>
      <c r="AM949" s="78"/>
      <c r="AN949" s="78"/>
      <c r="AO949" s="78"/>
      <c r="AP949" s="84"/>
      <c r="AQ949" s="84"/>
      <c r="AR949" s="78"/>
    </row>
    <row r="950" spans="2:44" x14ac:dyDescent="0.2">
      <c r="B950" s="81"/>
      <c r="AJ950" s="78"/>
      <c r="AK950" s="78"/>
      <c r="AL950" s="78"/>
      <c r="AM950" s="78"/>
      <c r="AN950" s="78"/>
      <c r="AO950" s="78"/>
      <c r="AP950" s="84"/>
      <c r="AQ950" s="84"/>
      <c r="AR950" s="78"/>
    </row>
    <row r="951" spans="2:44" x14ac:dyDescent="0.2">
      <c r="B951" s="81"/>
      <c r="AJ951" s="78"/>
      <c r="AK951" s="78"/>
      <c r="AL951" s="78"/>
      <c r="AM951" s="78"/>
      <c r="AN951" s="78"/>
      <c r="AO951" s="78"/>
      <c r="AP951" s="84"/>
      <c r="AQ951" s="84"/>
      <c r="AR951" s="78"/>
    </row>
    <row r="952" spans="2:44" x14ac:dyDescent="0.2">
      <c r="B952" s="81"/>
      <c r="AJ952" s="78"/>
      <c r="AK952" s="78"/>
      <c r="AL952" s="78"/>
      <c r="AM952" s="78"/>
      <c r="AN952" s="78"/>
      <c r="AO952" s="78"/>
      <c r="AP952" s="84"/>
      <c r="AQ952" s="84"/>
      <c r="AR952" s="78"/>
    </row>
    <row r="953" spans="2:44" x14ac:dyDescent="0.2">
      <c r="B953" s="81"/>
      <c r="AJ953" s="78"/>
      <c r="AK953" s="78"/>
      <c r="AL953" s="78"/>
      <c r="AM953" s="78"/>
      <c r="AN953" s="78"/>
      <c r="AO953" s="78"/>
      <c r="AP953" s="84"/>
      <c r="AQ953" s="84"/>
      <c r="AR953" s="78"/>
    </row>
    <row r="954" spans="2:44" x14ac:dyDescent="0.2">
      <c r="B954" s="81"/>
      <c r="AJ954" s="78"/>
      <c r="AK954" s="78"/>
      <c r="AL954" s="78"/>
      <c r="AM954" s="78"/>
      <c r="AN954" s="78"/>
      <c r="AO954" s="78"/>
      <c r="AP954" s="84"/>
      <c r="AQ954" s="84"/>
      <c r="AR954" s="78"/>
    </row>
    <row r="955" spans="2:44" x14ac:dyDescent="0.2">
      <c r="B955" s="81"/>
      <c r="AJ955" s="78"/>
      <c r="AK955" s="78"/>
      <c r="AL955" s="78"/>
      <c r="AM955" s="78"/>
      <c r="AN955" s="78"/>
      <c r="AO955" s="78"/>
      <c r="AP955" s="84"/>
      <c r="AQ955" s="84"/>
      <c r="AR955" s="78"/>
    </row>
    <row r="956" spans="2:44" x14ac:dyDescent="0.2">
      <c r="B956" s="81"/>
      <c r="AJ956" s="78"/>
      <c r="AK956" s="78"/>
      <c r="AL956" s="78"/>
      <c r="AM956" s="78"/>
      <c r="AN956" s="78"/>
      <c r="AO956" s="78"/>
      <c r="AP956" s="84"/>
      <c r="AQ956" s="84"/>
      <c r="AR956" s="78"/>
    </row>
    <row r="957" spans="2:44" x14ac:dyDescent="0.2">
      <c r="B957" s="81"/>
      <c r="AJ957" s="78"/>
      <c r="AK957" s="78"/>
      <c r="AL957" s="78"/>
      <c r="AM957" s="78"/>
      <c r="AN957" s="78"/>
      <c r="AO957" s="78"/>
      <c r="AP957" s="84"/>
      <c r="AQ957" s="84"/>
      <c r="AR957" s="78"/>
    </row>
    <row r="958" spans="2:44" x14ac:dyDescent="0.2">
      <c r="B958" s="81"/>
      <c r="AJ958" s="78"/>
      <c r="AK958" s="78"/>
      <c r="AL958" s="78"/>
      <c r="AM958" s="78"/>
      <c r="AN958" s="78"/>
      <c r="AO958" s="78"/>
      <c r="AP958" s="84"/>
      <c r="AQ958" s="84"/>
      <c r="AR958" s="78"/>
    </row>
    <row r="959" spans="2:44" x14ac:dyDescent="0.2">
      <c r="B959" s="81"/>
      <c r="AJ959" s="78"/>
      <c r="AK959" s="78"/>
      <c r="AL959" s="78"/>
      <c r="AM959" s="78"/>
      <c r="AN959" s="78"/>
      <c r="AO959" s="78"/>
      <c r="AP959" s="84"/>
      <c r="AQ959" s="84"/>
      <c r="AR959" s="78"/>
    </row>
    <row r="960" spans="2:44" x14ac:dyDescent="0.2">
      <c r="B960" s="81"/>
      <c r="AJ960" s="78"/>
      <c r="AK960" s="78"/>
      <c r="AL960" s="78"/>
      <c r="AM960" s="78"/>
      <c r="AN960" s="78"/>
      <c r="AO960" s="78"/>
      <c r="AP960" s="84"/>
      <c r="AQ960" s="84"/>
      <c r="AR960" s="78"/>
    </row>
    <row r="961" spans="2:44" x14ac:dyDescent="0.2">
      <c r="B961" s="81"/>
      <c r="AJ961" s="78"/>
      <c r="AK961" s="78"/>
      <c r="AL961" s="78"/>
      <c r="AM961" s="78"/>
      <c r="AN961" s="78"/>
      <c r="AO961" s="78"/>
      <c r="AP961" s="84"/>
      <c r="AQ961" s="84"/>
      <c r="AR961" s="78"/>
    </row>
    <row r="962" spans="2:44" x14ac:dyDescent="0.2">
      <c r="B962" s="81"/>
      <c r="AJ962" s="78"/>
      <c r="AK962" s="78"/>
      <c r="AL962" s="78"/>
      <c r="AM962" s="78"/>
      <c r="AN962" s="78"/>
      <c r="AO962" s="78"/>
      <c r="AP962" s="84"/>
      <c r="AQ962" s="84"/>
      <c r="AR962" s="78"/>
    </row>
    <row r="963" spans="2:44" x14ac:dyDescent="0.2">
      <c r="B963" s="81"/>
      <c r="AJ963" s="78"/>
      <c r="AK963" s="78"/>
      <c r="AL963" s="78"/>
      <c r="AM963" s="78"/>
      <c r="AN963" s="78"/>
      <c r="AO963" s="78"/>
      <c r="AP963" s="84"/>
      <c r="AQ963" s="84"/>
      <c r="AR963" s="78"/>
    </row>
    <row r="964" spans="2:44" x14ac:dyDescent="0.2">
      <c r="B964" s="81"/>
      <c r="AJ964" s="78"/>
      <c r="AK964" s="78"/>
      <c r="AL964" s="78"/>
      <c r="AM964" s="78"/>
      <c r="AN964" s="78"/>
      <c r="AO964" s="78"/>
      <c r="AP964" s="84"/>
      <c r="AQ964" s="84"/>
      <c r="AR964" s="78"/>
    </row>
    <row r="965" spans="2:44" x14ac:dyDescent="0.2">
      <c r="B965" s="81"/>
      <c r="AJ965" s="78"/>
      <c r="AK965" s="78"/>
      <c r="AL965" s="78"/>
      <c r="AM965" s="78"/>
      <c r="AN965" s="78"/>
      <c r="AO965" s="78"/>
      <c r="AP965" s="84"/>
      <c r="AQ965" s="84"/>
      <c r="AR965" s="78"/>
    </row>
    <row r="966" spans="2:44" x14ac:dyDescent="0.2">
      <c r="B966" s="81"/>
      <c r="AJ966" s="78"/>
      <c r="AK966" s="78"/>
      <c r="AL966" s="78"/>
      <c r="AM966" s="78"/>
      <c r="AN966" s="78"/>
      <c r="AO966" s="78"/>
      <c r="AP966" s="84"/>
      <c r="AQ966" s="84"/>
      <c r="AR966" s="78"/>
    </row>
    <row r="967" spans="2:44" x14ac:dyDescent="0.2">
      <c r="B967" s="81"/>
      <c r="AJ967" s="78"/>
      <c r="AK967" s="78"/>
      <c r="AL967" s="78"/>
      <c r="AM967" s="78"/>
      <c r="AN967" s="78"/>
      <c r="AO967" s="78"/>
      <c r="AP967" s="84"/>
      <c r="AQ967" s="84"/>
      <c r="AR967" s="78"/>
    </row>
    <row r="968" spans="2:44" x14ac:dyDescent="0.2">
      <c r="B968" s="81"/>
      <c r="AJ968" s="78"/>
      <c r="AK968" s="78"/>
      <c r="AL968" s="78"/>
      <c r="AM968" s="78"/>
      <c r="AN968" s="78"/>
      <c r="AO968" s="78"/>
      <c r="AP968" s="84"/>
      <c r="AQ968" s="84"/>
      <c r="AR968" s="78"/>
    </row>
    <row r="969" spans="2:44" x14ac:dyDescent="0.2">
      <c r="B969" s="81"/>
      <c r="AJ969" s="78"/>
      <c r="AK969" s="78"/>
      <c r="AL969" s="78"/>
      <c r="AM969" s="78"/>
      <c r="AN969" s="78"/>
      <c r="AO969" s="78"/>
      <c r="AP969" s="84"/>
      <c r="AQ969" s="84"/>
      <c r="AR969" s="78"/>
    </row>
    <row r="970" spans="2:44" x14ac:dyDescent="0.2">
      <c r="B970" s="81"/>
      <c r="AJ970" s="78"/>
      <c r="AK970" s="78"/>
      <c r="AL970" s="78"/>
      <c r="AM970" s="78"/>
      <c r="AN970" s="78"/>
      <c r="AO970" s="78"/>
      <c r="AP970" s="84"/>
      <c r="AQ970" s="84"/>
      <c r="AR970" s="78"/>
    </row>
    <row r="971" spans="2:44" x14ac:dyDescent="0.2">
      <c r="B971" s="81"/>
      <c r="AJ971" s="78"/>
      <c r="AK971" s="78"/>
      <c r="AL971" s="78"/>
      <c r="AM971" s="78"/>
      <c r="AN971" s="78"/>
      <c r="AO971" s="78"/>
      <c r="AP971" s="84"/>
      <c r="AQ971" s="84"/>
      <c r="AR971" s="78"/>
    </row>
    <row r="972" spans="2:44" x14ac:dyDescent="0.2">
      <c r="B972" s="81"/>
      <c r="AJ972" s="78"/>
      <c r="AK972" s="78"/>
      <c r="AL972" s="78"/>
      <c r="AM972" s="78"/>
      <c r="AN972" s="78"/>
      <c r="AO972" s="78"/>
      <c r="AP972" s="84"/>
      <c r="AQ972" s="84"/>
      <c r="AR972" s="78"/>
    </row>
    <row r="973" spans="2:44" x14ac:dyDescent="0.2">
      <c r="B973" s="81"/>
      <c r="AJ973" s="78"/>
      <c r="AK973" s="78"/>
      <c r="AL973" s="78"/>
      <c r="AM973" s="78"/>
      <c r="AN973" s="78"/>
      <c r="AO973" s="78"/>
      <c r="AP973" s="84"/>
      <c r="AQ973" s="84"/>
      <c r="AR973" s="78"/>
    </row>
    <row r="974" spans="2:44" x14ac:dyDescent="0.2">
      <c r="B974" s="81"/>
      <c r="AJ974" s="78"/>
      <c r="AK974" s="78"/>
      <c r="AL974" s="78"/>
      <c r="AM974" s="78"/>
      <c r="AN974" s="78"/>
      <c r="AO974" s="78"/>
      <c r="AP974" s="84"/>
      <c r="AQ974" s="84"/>
      <c r="AR974" s="78"/>
    </row>
    <row r="975" spans="2:44" x14ac:dyDescent="0.2">
      <c r="B975" s="81"/>
      <c r="AJ975" s="78"/>
      <c r="AK975" s="78"/>
      <c r="AL975" s="78"/>
      <c r="AM975" s="78"/>
      <c r="AN975" s="78"/>
      <c r="AO975" s="78"/>
      <c r="AP975" s="84"/>
      <c r="AQ975" s="84"/>
      <c r="AR975" s="78"/>
    </row>
    <row r="976" spans="2:44" x14ac:dyDescent="0.2">
      <c r="B976" s="81"/>
      <c r="AJ976" s="78"/>
      <c r="AK976" s="78"/>
      <c r="AL976" s="78"/>
      <c r="AM976" s="78"/>
      <c r="AN976" s="78"/>
      <c r="AO976" s="78"/>
      <c r="AP976" s="84"/>
      <c r="AQ976" s="84"/>
      <c r="AR976" s="78"/>
    </row>
    <row r="977" spans="2:44" x14ac:dyDescent="0.2">
      <c r="B977" s="81"/>
      <c r="AJ977" s="78"/>
      <c r="AK977" s="78"/>
      <c r="AL977" s="78"/>
      <c r="AM977" s="78"/>
      <c r="AN977" s="78"/>
      <c r="AO977" s="78"/>
      <c r="AP977" s="84"/>
      <c r="AQ977" s="84"/>
      <c r="AR977" s="78"/>
    </row>
    <row r="978" spans="2:44" x14ac:dyDescent="0.2">
      <c r="B978" s="81"/>
      <c r="AJ978" s="78"/>
      <c r="AK978" s="78"/>
      <c r="AL978" s="78"/>
      <c r="AM978" s="78"/>
      <c r="AN978" s="78"/>
      <c r="AO978" s="78"/>
      <c r="AP978" s="84"/>
      <c r="AQ978" s="84"/>
      <c r="AR978" s="78"/>
    </row>
    <row r="979" spans="2:44" x14ac:dyDescent="0.2">
      <c r="B979" s="81"/>
      <c r="AJ979" s="78"/>
      <c r="AK979" s="78"/>
      <c r="AL979" s="78"/>
      <c r="AM979" s="78"/>
      <c r="AN979" s="78"/>
      <c r="AO979" s="78"/>
      <c r="AP979" s="84"/>
      <c r="AQ979" s="84"/>
      <c r="AR979" s="78"/>
    </row>
    <row r="980" spans="2:44" x14ac:dyDescent="0.2">
      <c r="B980" s="81"/>
      <c r="AJ980" s="78"/>
      <c r="AK980" s="78"/>
      <c r="AL980" s="78"/>
      <c r="AM980" s="78"/>
      <c r="AN980" s="78"/>
      <c r="AO980" s="78"/>
      <c r="AP980" s="84"/>
      <c r="AQ980" s="84"/>
      <c r="AR980" s="78"/>
    </row>
    <row r="981" spans="2:44" x14ac:dyDescent="0.2">
      <c r="B981" s="81"/>
      <c r="AJ981" s="78"/>
      <c r="AK981" s="78"/>
      <c r="AL981" s="78"/>
      <c r="AM981" s="78"/>
      <c r="AN981" s="78"/>
      <c r="AO981" s="78"/>
      <c r="AP981" s="84"/>
      <c r="AQ981" s="84"/>
      <c r="AR981" s="78"/>
    </row>
    <row r="982" spans="2:44" x14ac:dyDescent="0.2">
      <c r="B982" s="81"/>
      <c r="AJ982" s="78"/>
      <c r="AK982" s="78"/>
      <c r="AL982" s="78"/>
      <c r="AM982" s="78"/>
      <c r="AN982" s="78"/>
      <c r="AO982" s="78"/>
      <c r="AP982" s="84"/>
      <c r="AQ982" s="84"/>
      <c r="AR982" s="78"/>
    </row>
    <row r="983" spans="2:44" x14ac:dyDescent="0.2">
      <c r="B983" s="81"/>
      <c r="AJ983" s="78"/>
      <c r="AK983" s="78"/>
      <c r="AL983" s="78"/>
      <c r="AM983" s="78"/>
      <c r="AN983" s="78"/>
      <c r="AO983" s="78"/>
      <c r="AP983" s="84"/>
      <c r="AQ983" s="84"/>
      <c r="AR983" s="78"/>
    </row>
    <row r="984" spans="2:44" x14ac:dyDescent="0.2">
      <c r="B984" s="81"/>
      <c r="AJ984" s="78"/>
      <c r="AK984" s="78"/>
      <c r="AL984" s="78"/>
      <c r="AM984" s="78"/>
      <c r="AN984" s="78"/>
      <c r="AO984" s="78"/>
      <c r="AP984" s="84"/>
      <c r="AQ984" s="84"/>
      <c r="AR984" s="78"/>
    </row>
    <row r="985" spans="2:44" x14ac:dyDescent="0.2">
      <c r="B985" s="81"/>
      <c r="AJ985" s="78"/>
      <c r="AK985" s="78"/>
      <c r="AL985" s="78"/>
      <c r="AM985" s="78"/>
      <c r="AN985" s="78"/>
      <c r="AO985" s="78"/>
      <c r="AP985" s="84"/>
      <c r="AQ985" s="84"/>
      <c r="AR985" s="78"/>
    </row>
    <row r="986" spans="2:44" x14ac:dyDescent="0.2">
      <c r="B986" s="81"/>
      <c r="AJ986" s="78"/>
      <c r="AK986" s="78"/>
      <c r="AL986" s="78"/>
      <c r="AM986" s="78"/>
      <c r="AN986" s="78"/>
      <c r="AO986" s="78"/>
      <c r="AP986" s="84"/>
      <c r="AQ986" s="84"/>
      <c r="AR986" s="78"/>
    </row>
    <row r="987" spans="2:44" x14ac:dyDescent="0.2">
      <c r="B987" s="81"/>
      <c r="AJ987" s="78"/>
      <c r="AK987" s="78"/>
      <c r="AL987" s="78"/>
      <c r="AM987" s="78"/>
      <c r="AN987" s="78"/>
      <c r="AO987" s="78"/>
      <c r="AP987" s="84"/>
      <c r="AQ987" s="84"/>
      <c r="AR987" s="78"/>
    </row>
    <row r="988" spans="2:44" x14ac:dyDescent="0.2">
      <c r="B988" s="81"/>
      <c r="AJ988" s="78"/>
      <c r="AK988" s="78"/>
      <c r="AL988" s="78"/>
      <c r="AM988" s="78"/>
      <c r="AN988" s="78"/>
      <c r="AO988" s="78"/>
      <c r="AP988" s="84"/>
      <c r="AQ988" s="84"/>
      <c r="AR988" s="78"/>
    </row>
    <row r="989" spans="2:44" x14ac:dyDescent="0.2">
      <c r="B989" s="81"/>
      <c r="AJ989" s="78"/>
      <c r="AK989" s="78"/>
      <c r="AL989" s="78"/>
      <c r="AM989" s="78"/>
      <c r="AN989" s="78"/>
      <c r="AO989" s="78"/>
      <c r="AP989" s="84"/>
      <c r="AQ989" s="84"/>
      <c r="AR989" s="78"/>
    </row>
    <row r="990" spans="2:44" x14ac:dyDescent="0.2">
      <c r="B990" s="81"/>
      <c r="AJ990" s="78"/>
      <c r="AK990" s="78"/>
      <c r="AL990" s="78"/>
      <c r="AM990" s="78"/>
      <c r="AN990" s="78"/>
      <c r="AO990" s="78"/>
      <c r="AP990" s="84"/>
      <c r="AQ990" s="84"/>
      <c r="AR990" s="78"/>
    </row>
    <row r="991" spans="2:44" x14ac:dyDescent="0.2">
      <c r="B991" s="81"/>
      <c r="AJ991" s="78"/>
      <c r="AK991" s="78"/>
      <c r="AL991" s="78"/>
      <c r="AM991" s="78"/>
      <c r="AN991" s="78"/>
      <c r="AO991" s="78"/>
      <c r="AP991" s="84"/>
      <c r="AQ991" s="84"/>
      <c r="AR991" s="78"/>
    </row>
    <row r="992" spans="2:44" x14ac:dyDescent="0.2">
      <c r="B992" s="81"/>
      <c r="AJ992" s="78"/>
      <c r="AK992" s="78"/>
      <c r="AL992" s="78"/>
      <c r="AM992" s="78"/>
      <c r="AN992" s="78"/>
      <c r="AO992" s="78"/>
      <c r="AP992" s="84"/>
      <c r="AQ992" s="84"/>
      <c r="AR992" s="78"/>
    </row>
    <row r="993" spans="2:44" x14ac:dyDescent="0.2">
      <c r="B993" s="81"/>
      <c r="AJ993" s="78"/>
      <c r="AK993" s="78"/>
      <c r="AL993" s="78"/>
      <c r="AM993" s="78"/>
      <c r="AN993" s="78"/>
      <c r="AO993" s="78"/>
      <c r="AP993" s="84"/>
      <c r="AQ993" s="84"/>
      <c r="AR993" s="78"/>
    </row>
    <row r="994" spans="2:44" x14ac:dyDescent="0.2">
      <c r="B994" s="81"/>
      <c r="AJ994" s="78"/>
      <c r="AK994" s="78"/>
      <c r="AL994" s="78"/>
      <c r="AM994" s="78"/>
      <c r="AN994" s="78"/>
      <c r="AO994" s="78"/>
      <c r="AP994" s="84"/>
      <c r="AQ994" s="84"/>
      <c r="AR994" s="78"/>
    </row>
    <row r="995" spans="2:44" x14ac:dyDescent="0.2">
      <c r="B995" s="81"/>
      <c r="AJ995" s="78"/>
      <c r="AK995" s="78"/>
      <c r="AL995" s="78"/>
      <c r="AM995" s="78"/>
      <c r="AN995" s="78"/>
      <c r="AO995" s="78"/>
      <c r="AP995" s="84"/>
      <c r="AQ995" s="84"/>
      <c r="AR995" s="78"/>
    </row>
    <row r="996" spans="2:44" x14ac:dyDescent="0.2">
      <c r="B996" s="81"/>
      <c r="AJ996" s="78"/>
      <c r="AK996" s="78"/>
      <c r="AL996" s="78"/>
      <c r="AM996" s="78"/>
      <c r="AN996" s="78"/>
      <c r="AO996" s="78"/>
      <c r="AP996" s="84"/>
      <c r="AQ996" s="84"/>
      <c r="AR996" s="78"/>
    </row>
    <row r="997" spans="2:44" x14ac:dyDescent="0.2">
      <c r="B997" s="81"/>
      <c r="AJ997" s="78"/>
      <c r="AK997" s="78"/>
      <c r="AL997" s="78"/>
      <c r="AM997" s="78"/>
      <c r="AN997" s="78"/>
      <c r="AO997" s="78"/>
      <c r="AP997" s="84"/>
      <c r="AQ997" s="84"/>
      <c r="AR997" s="78"/>
    </row>
    <row r="998" spans="2:44" x14ac:dyDescent="0.2">
      <c r="B998" s="81"/>
      <c r="AJ998" s="78"/>
      <c r="AK998" s="78"/>
      <c r="AL998" s="78"/>
      <c r="AM998" s="78"/>
      <c r="AN998" s="78"/>
      <c r="AO998" s="78"/>
      <c r="AP998" s="84"/>
      <c r="AQ998" s="84"/>
      <c r="AR998" s="78"/>
    </row>
    <row r="999" spans="2:44" x14ac:dyDescent="0.2">
      <c r="B999" s="81"/>
      <c r="AJ999" s="78"/>
      <c r="AK999" s="78"/>
      <c r="AL999" s="78"/>
      <c r="AM999" s="78"/>
      <c r="AN999" s="78"/>
      <c r="AO999" s="78"/>
      <c r="AP999" s="84"/>
      <c r="AQ999" s="84"/>
      <c r="AR999" s="78"/>
    </row>
    <row r="1000" spans="2:44" x14ac:dyDescent="0.2">
      <c r="B1000" s="81"/>
      <c r="AJ1000" s="78"/>
      <c r="AK1000" s="78"/>
      <c r="AL1000" s="78"/>
      <c r="AM1000" s="78"/>
      <c r="AN1000" s="78"/>
      <c r="AO1000" s="78"/>
      <c r="AP1000" s="84"/>
      <c r="AQ1000" s="84"/>
      <c r="AR1000" s="78"/>
    </row>
    <row r="1001" spans="2:44" x14ac:dyDescent="0.2">
      <c r="B1001" s="81"/>
      <c r="AJ1001" s="78"/>
      <c r="AK1001" s="78"/>
      <c r="AL1001" s="78"/>
      <c r="AM1001" s="78"/>
      <c r="AN1001" s="78"/>
      <c r="AO1001" s="78"/>
      <c r="AP1001" s="84"/>
      <c r="AQ1001" s="84"/>
      <c r="AR1001" s="78"/>
    </row>
    <row r="1002" spans="2:44" x14ac:dyDescent="0.2">
      <c r="B1002" s="81"/>
      <c r="AJ1002" s="78"/>
      <c r="AK1002" s="78"/>
      <c r="AL1002" s="78"/>
      <c r="AM1002" s="78"/>
      <c r="AN1002" s="78"/>
      <c r="AO1002" s="78"/>
      <c r="AP1002" s="84"/>
      <c r="AQ1002" s="84"/>
      <c r="AR1002" s="78"/>
    </row>
    <row r="1003" spans="2:44" x14ac:dyDescent="0.2">
      <c r="B1003" s="81"/>
      <c r="AJ1003" s="78"/>
      <c r="AK1003" s="78"/>
      <c r="AL1003" s="78"/>
      <c r="AM1003" s="78"/>
      <c r="AN1003" s="78"/>
      <c r="AO1003" s="78"/>
      <c r="AP1003" s="84"/>
      <c r="AQ1003" s="84"/>
      <c r="AR1003" s="78"/>
    </row>
    <row r="1004" spans="2:44" x14ac:dyDescent="0.2">
      <c r="B1004" s="81"/>
      <c r="AJ1004" s="78"/>
      <c r="AK1004" s="78"/>
      <c r="AL1004" s="78"/>
      <c r="AM1004" s="78"/>
      <c r="AN1004" s="78"/>
      <c r="AO1004" s="78"/>
      <c r="AP1004" s="84"/>
      <c r="AQ1004" s="84"/>
      <c r="AR1004" s="78"/>
    </row>
    <row r="1005" spans="2:44" x14ac:dyDescent="0.2">
      <c r="B1005" s="81"/>
      <c r="AJ1005" s="78"/>
      <c r="AK1005" s="78"/>
      <c r="AL1005" s="78"/>
      <c r="AM1005" s="78"/>
      <c r="AN1005" s="78"/>
      <c r="AO1005" s="78"/>
      <c r="AP1005" s="84"/>
      <c r="AQ1005" s="84"/>
      <c r="AR1005" s="78"/>
    </row>
    <row r="1006" spans="2:44" x14ac:dyDescent="0.2">
      <c r="B1006" s="81"/>
      <c r="AJ1006" s="78"/>
      <c r="AK1006" s="78"/>
      <c r="AL1006" s="78"/>
      <c r="AM1006" s="78"/>
      <c r="AN1006" s="78"/>
      <c r="AO1006" s="78"/>
      <c r="AP1006" s="84"/>
      <c r="AQ1006" s="84"/>
      <c r="AR1006" s="78"/>
    </row>
    <row r="1007" spans="2:44" x14ac:dyDescent="0.2">
      <c r="B1007" s="81"/>
      <c r="AJ1007" s="78"/>
      <c r="AK1007" s="78"/>
      <c r="AL1007" s="78"/>
      <c r="AM1007" s="78"/>
      <c r="AN1007" s="78"/>
      <c r="AO1007" s="78"/>
      <c r="AP1007" s="84"/>
      <c r="AQ1007" s="84"/>
      <c r="AR1007" s="78"/>
    </row>
    <row r="1008" spans="2:44" x14ac:dyDescent="0.2">
      <c r="B1008" s="81"/>
      <c r="AJ1008" s="78"/>
      <c r="AK1008" s="78"/>
      <c r="AL1008" s="78"/>
      <c r="AM1008" s="78"/>
      <c r="AN1008" s="78"/>
      <c r="AO1008" s="78"/>
      <c r="AP1008" s="84"/>
      <c r="AQ1008" s="84"/>
      <c r="AR1008" s="78"/>
    </row>
    <row r="1009" spans="2:44" x14ac:dyDescent="0.2">
      <c r="B1009" s="81"/>
      <c r="AJ1009" s="78"/>
      <c r="AK1009" s="78"/>
      <c r="AL1009" s="78"/>
      <c r="AM1009" s="78"/>
      <c r="AN1009" s="78"/>
      <c r="AO1009" s="78"/>
      <c r="AP1009" s="84"/>
      <c r="AQ1009" s="84"/>
      <c r="AR1009" s="78"/>
    </row>
    <row r="1010" spans="2:44" x14ac:dyDescent="0.2">
      <c r="B1010" s="81"/>
      <c r="AJ1010" s="78"/>
      <c r="AK1010" s="78"/>
      <c r="AL1010" s="78"/>
      <c r="AM1010" s="78"/>
      <c r="AN1010" s="78"/>
      <c r="AO1010" s="78"/>
      <c r="AP1010" s="84"/>
      <c r="AQ1010" s="84"/>
      <c r="AR1010" s="78"/>
    </row>
    <row r="1011" spans="2:44" x14ac:dyDescent="0.2">
      <c r="B1011" s="81"/>
      <c r="AJ1011" s="78"/>
      <c r="AK1011" s="78"/>
      <c r="AL1011" s="78"/>
      <c r="AM1011" s="78"/>
      <c r="AN1011" s="78"/>
      <c r="AO1011" s="78"/>
      <c r="AP1011" s="84"/>
      <c r="AQ1011" s="84"/>
      <c r="AR1011" s="78"/>
    </row>
    <row r="1012" spans="2:44" x14ac:dyDescent="0.2">
      <c r="B1012" s="81"/>
      <c r="AJ1012" s="78"/>
      <c r="AK1012" s="78"/>
      <c r="AL1012" s="78"/>
      <c r="AM1012" s="78"/>
      <c r="AN1012" s="78"/>
      <c r="AO1012" s="78"/>
      <c r="AP1012" s="84"/>
      <c r="AQ1012" s="84"/>
      <c r="AR1012" s="78"/>
    </row>
    <row r="1013" spans="2:44" x14ac:dyDescent="0.2">
      <c r="B1013" s="81"/>
      <c r="AJ1013" s="78"/>
      <c r="AK1013" s="78"/>
      <c r="AL1013" s="78"/>
      <c r="AM1013" s="78"/>
      <c r="AN1013" s="78"/>
      <c r="AO1013" s="78"/>
      <c r="AP1013" s="84"/>
      <c r="AQ1013" s="84"/>
      <c r="AR1013" s="78"/>
    </row>
    <row r="1014" spans="2:44" x14ac:dyDescent="0.2">
      <c r="B1014" s="81"/>
      <c r="AJ1014" s="78"/>
      <c r="AK1014" s="78"/>
      <c r="AL1014" s="78"/>
      <c r="AM1014" s="78"/>
      <c r="AN1014" s="78"/>
      <c r="AO1014" s="78"/>
      <c r="AP1014" s="84"/>
      <c r="AQ1014" s="84"/>
      <c r="AR1014" s="78"/>
    </row>
    <row r="1015" spans="2:44" x14ac:dyDescent="0.2">
      <c r="B1015" s="81"/>
      <c r="AJ1015" s="78"/>
      <c r="AK1015" s="78"/>
      <c r="AL1015" s="78"/>
      <c r="AM1015" s="78"/>
      <c r="AN1015" s="78"/>
      <c r="AO1015" s="78"/>
      <c r="AP1015" s="84"/>
      <c r="AQ1015" s="84"/>
      <c r="AR1015" s="78"/>
    </row>
    <row r="1016" spans="2:44" x14ac:dyDescent="0.2">
      <c r="B1016" s="81"/>
      <c r="AJ1016" s="78"/>
      <c r="AK1016" s="78"/>
      <c r="AL1016" s="78"/>
      <c r="AM1016" s="78"/>
      <c r="AN1016" s="78"/>
      <c r="AO1016" s="78"/>
      <c r="AP1016" s="84"/>
      <c r="AQ1016" s="84"/>
      <c r="AR1016" s="78"/>
    </row>
    <row r="1017" spans="2:44" x14ac:dyDescent="0.2">
      <c r="B1017" s="81"/>
      <c r="AJ1017" s="78"/>
      <c r="AK1017" s="78"/>
      <c r="AL1017" s="78"/>
      <c r="AM1017" s="78"/>
      <c r="AN1017" s="78"/>
      <c r="AO1017" s="78"/>
      <c r="AP1017" s="84"/>
      <c r="AQ1017" s="84"/>
      <c r="AR1017" s="78"/>
    </row>
    <row r="1018" spans="2:44" x14ac:dyDescent="0.2">
      <c r="B1018" s="81"/>
      <c r="AJ1018" s="78"/>
      <c r="AK1018" s="78"/>
      <c r="AL1018" s="78"/>
      <c r="AM1018" s="78"/>
      <c r="AN1018" s="78"/>
      <c r="AO1018" s="78"/>
      <c r="AP1018" s="84"/>
      <c r="AQ1018" s="84"/>
      <c r="AR1018" s="78"/>
    </row>
    <row r="1019" spans="2:44" x14ac:dyDescent="0.2">
      <c r="B1019" s="81"/>
      <c r="AJ1019" s="78"/>
      <c r="AK1019" s="78"/>
      <c r="AL1019" s="78"/>
      <c r="AM1019" s="78"/>
      <c r="AN1019" s="78"/>
      <c r="AO1019" s="78"/>
      <c r="AP1019" s="84"/>
      <c r="AQ1019" s="84"/>
      <c r="AR1019" s="78"/>
    </row>
    <row r="1020" spans="2:44" x14ac:dyDescent="0.2">
      <c r="B1020" s="81"/>
      <c r="AJ1020" s="78"/>
      <c r="AK1020" s="78"/>
      <c r="AL1020" s="78"/>
      <c r="AM1020" s="78"/>
      <c r="AN1020" s="78"/>
      <c r="AO1020" s="78"/>
      <c r="AP1020" s="84"/>
      <c r="AQ1020" s="84"/>
      <c r="AR1020" s="78"/>
    </row>
    <row r="1021" spans="2:44" x14ac:dyDescent="0.2">
      <c r="B1021" s="81"/>
      <c r="AJ1021" s="78"/>
      <c r="AK1021" s="78"/>
      <c r="AL1021" s="78"/>
      <c r="AM1021" s="78"/>
      <c r="AN1021" s="78"/>
      <c r="AO1021" s="78"/>
      <c r="AP1021" s="84"/>
      <c r="AQ1021" s="84"/>
      <c r="AR1021" s="78"/>
    </row>
    <row r="1022" spans="2:44" x14ac:dyDescent="0.2">
      <c r="B1022" s="81"/>
      <c r="AJ1022" s="78"/>
      <c r="AK1022" s="78"/>
      <c r="AL1022" s="78"/>
      <c r="AM1022" s="78"/>
      <c r="AN1022" s="78"/>
      <c r="AO1022" s="78"/>
      <c r="AP1022" s="84"/>
      <c r="AQ1022" s="84"/>
      <c r="AR1022" s="78"/>
    </row>
    <row r="1023" spans="2:44" x14ac:dyDescent="0.2">
      <c r="B1023" s="81"/>
      <c r="AJ1023" s="78"/>
      <c r="AK1023" s="78"/>
      <c r="AL1023" s="78"/>
      <c r="AM1023" s="78"/>
      <c r="AN1023" s="78"/>
      <c r="AO1023" s="78"/>
      <c r="AP1023" s="84"/>
      <c r="AQ1023" s="84"/>
      <c r="AR1023" s="78"/>
    </row>
    <row r="1024" spans="2:44" x14ac:dyDescent="0.2">
      <c r="B1024" s="81"/>
      <c r="AJ1024" s="78"/>
      <c r="AK1024" s="78"/>
      <c r="AL1024" s="78"/>
      <c r="AM1024" s="78"/>
      <c r="AN1024" s="78"/>
      <c r="AO1024" s="78"/>
      <c r="AP1024" s="84"/>
      <c r="AQ1024" s="84"/>
      <c r="AR1024" s="78"/>
    </row>
    <row r="1025" spans="2:44" x14ac:dyDescent="0.2">
      <c r="B1025" s="81"/>
      <c r="AJ1025" s="78"/>
      <c r="AK1025" s="78"/>
      <c r="AL1025" s="78"/>
      <c r="AM1025" s="78"/>
      <c r="AN1025" s="78"/>
      <c r="AO1025" s="78"/>
      <c r="AP1025" s="84"/>
      <c r="AQ1025" s="84"/>
      <c r="AR1025" s="78"/>
    </row>
    <row r="1026" spans="2:44" x14ac:dyDescent="0.2">
      <c r="B1026" s="81"/>
      <c r="AJ1026" s="78"/>
      <c r="AK1026" s="78"/>
      <c r="AL1026" s="78"/>
      <c r="AM1026" s="78"/>
      <c r="AN1026" s="78"/>
      <c r="AO1026" s="78"/>
      <c r="AP1026" s="84"/>
      <c r="AQ1026" s="84"/>
      <c r="AR1026" s="78"/>
    </row>
    <row r="1027" spans="2:44" x14ac:dyDescent="0.2">
      <c r="B1027" s="81"/>
      <c r="AJ1027" s="78"/>
      <c r="AK1027" s="78"/>
      <c r="AL1027" s="78"/>
      <c r="AM1027" s="78"/>
      <c r="AN1027" s="78"/>
      <c r="AO1027" s="78"/>
      <c r="AP1027" s="84"/>
      <c r="AQ1027" s="84"/>
      <c r="AR1027" s="78"/>
    </row>
    <row r="1028" spans="2:44" x14ac:dyDescent="0.2">
      <c r="B1028" s="81"/>
      <c r="AJ1028" s="78"/>
      <c r="AK1028" s="78"/>
      <c r="AL1028" s="78"/>
      <c r="AM1028" s="78"/>
      <c r="AN1028" s="78"/>
      <c r="AO1028" s="78"/>
      <c r="AP1028" s="84"/>
      <c r="AQ1028" s="84"/>
      <c r="AR1028" s="78"/>
    </row>
    <row r="1029" spans="2:44" x14ac:dyDescent="0.2">
      <c r="B1029" s="81"/>
      <c r="AJ1029" s="78"/>
      <c r="AK1029" s="78"/>
      <c r="AL1029" s="78"/>
      <c r="AM1029" s="78"/>
      <c r="AN1029" s="78"/>
      <c r="AO1029" s="78"/>
      <c r="AP1029" s="84"/>
      <c r="AQ1029" s="84"/>
      <c r="AR1029" s="78"/>
    </row>
    <row r="1030" spans="2:44" x14ac:dyDescent="0.2">
      <c r="B1030" s="81"/>
      <c r="AJ1030" s="78"/>
      <c r="AK1030" s="78"/>
      <c r="AL1030" s="78"/>
      <c r="AM1030" s="78"/>
      <c r="AN1030" s="78"/>
      <c r="AO1030" s="78"/>
      <c r="AP1030" s="84"/>
      <c r="AQ1030" s="84"/>
      <c r="AR1030" s="78"/>
    </row>
    <row r="1031" spans="2:44" x14ac:dyDescent="0.2">
      <c r="B1031" s="81"/>
      <c r="AJ1031" s="78"/>
      <c r="AK1031" s="78"/>
      <c r="AL1031" s="78"/>
      <c r="AM1031" s="78"/>
      <c r="AN1031" s="78"/>
      <c r="AO1031" s="78"/>
      <c r="AP1031" s="84"/>
      <c r="AQ1031" s="84"/>
      <c r="AR1031" s="78"/>
    </row>
    <row r="1032" spans="2:44" x14ac:dyDescent="0.2">
      <c r="B1032" s="81"/>
      <c r="AJ1032" s="78"/>
      <c r="AK1032" s="78"/>
      <c r="AL1032" s="78"/>
      <c r="AM1032" s="78"/>
      <c r="AN1032" s="78"/>
      <c r="AO1032" s="78"/>
      <c r="AP1032" s="84"/>
      <c r="AQ1032" s="84"/>
      <c r="AR1032" s="78"/>
    </row>
    <row r="1033" spans="2:44" x14ac:dyDescent="0.2">
      <c r="B1033" s="81"/>
      <c r="AJ1033" s="78"/>
      <c r="AK1033" s="78"/>
      <c r="AL1033" s="78"/>
      <c r="AM1033" s="78"/>
      <c r="AN1033" s="78"/>
      <c r="AO1033" s="78"/>
      <c r="AP1033" s="84"/>
      <c r="AQ1033" s="84"/>
      <c r="AR1033" s="78"/>
    </row>
    <row r="1034" spans="2:44" x14ac:dyDescent="0.2">
      <c r="B1034" s="81"/>
      <c r="AJ1034" s="78"/>
      <c r="AK1034" s="78"/>
      <c r="AL1034" s="78"/>
      <c r="AM1034" s="78"/>
      <c r="AN1034" s="78"/>
      <c r="AO1034" s="78"/>
      <c r="AP1034" s="84"/>
      <c r="AQ1034" s="84"/>
      <c r="AR1034" s="78"/>
    </row>
    <row r="1035" spans="2:44" x14ac:dyDescent="0.2">
      <c r="B1035" s="81"/>
      <c r="AJ1035" s="78"/>
      <c r="AK1035" s="78"/>
      <c r="AL1035" s="78"/>
      <c r="AM1035" s="78"/>
      <c r="AN1035" s="78"/>
      <c r="AO1035" s="78"/>
      <c r="AP1035" s="84"/>
      <c r="AQ1035" s="84"/>
      <c r="AR1035" s="78"/>
    </row>
    <row r="1036" spans="2:44" x14ac:dyDescent="0.2">
      <c r="B1036" s="81"/>
      <c r="AJ1036" s="78"/>
      <c r="AK1036" s="78"/>
      <c r="AL1036" s="78"/>
      <c r="AM1036" s="78"/>
      <c r="AN1036" s="78"/>
      <c r="AO1036" s="78"/>
      <c r="AP1036" s="84"/>
      <c r="AQ1036" s="84"/>
      <c r="AR1036" s="78"/>
    </row>
    <row r="1037" spans="2:44" x14ac:dyDescent="0.2">
      <c r="B1037" s="81"/>
      <c r="AJ1037" s="78"/>
      <c r="AK1037" s="78"/>
      <c r="AL1037" s="78"/>
      <c r="AM1037" s="78"/>
      <c r="AN1037" s="78"/>
      <c r="AO1037" s="78"/>
      <c r="AP1037" s="84"/>
      <c r="AQ1037" s="84"/>
      <c r="AR1037" s="78"/>
    </row>
    <row r="1038" spans="2:44" x14ac:dyDescent="0.2">
      <c r="B1038" s="81"/>
      <c r="AJ1038" s="78"/>
      <c r="AK1038" s="78"/>
      <c r="AL1038" s="78"/>
      <c r="AM1038" s="78"/>
      <c r="AN1038" s="78"/>
      <c r="AO1038" s="78"/>
      <c r="AP1038" s="84"/>
      <c r="AQ1038" s="84"/>
      <c r="AR1038" s="78"/>
    </row>
    <row r="1039" spans="2:44" x14ac:dyDescent="0.2">
      <c r="B1039" s="81"/>
      <c r="AJ1039" s="78"/>
      <c r="AK1039" s="78"/>
      <c r="AL1039" s="78"/>
      <c r="AM1039" s="78"/>
      <c r="AN1039" s="78"/>
      <c r="AO1039" s="78"/>
      <c r="AP1039" s="84"/>
      <c r="AQ1039" s="84"/>
      <c r="AR1039" s="78"/>
    </row>
    <row r="1040" spans="2:44" x14ac:dyDescent="0.2">
      <c r="B1040" s="81"/>
      <c r="AJ1040" s="78"/>
      <c r="AK1040" s="78"/>
      <c r="AL1040" s="78"/>
      <c r="AM1040" s="78"/>
      <c r="AN1040" s="78"/>
      <c r="AO1040" s="78"/>
      <c r="AP1040" s="84"/>
      <c r="AQ1040" s="84"/>
      <c r="AR1040" s="78"/>
    </row>
    <row r="1041" spans="2:44" x14ac:dyDescent="0.2">
      <c r="B1041" s="81"/>
      <c r="AJ1041" s="78"/>
      <c r="AK1041" s="78"/>
      <c r="AL1041" s="78"/>
      <c r="AM1041" s="78"/>
      <c r="AN1041" s="78"/>
      <c r="AO1041" s="78"/>
      <c r="AP1041" s="84"/>
      <c r="AQ1041" s="84"/>
      <c r="AR1041" s="78"/>
    </row>
    <row r="1042" spans="2:44" x14ac:dyDescent="0.2">
      <c r="B1042" s="81"/>
      <c r="AJ1042" s="78"/>
      <c r="AK1042" s="78"/>
      <c r="AL1042" s="78"/>
      <c r="AM1042" s="78"/>
      <c r="AN1042" s="78"/>
      <c r="AO1042" s="78"/>
      <c r="AP1042" s="84"/>
      <c r="AQ1042" s="84"/>
      <c r="AR1042" s="78"/>
    </row>
    <row r="1043" spans="2:44" x14ac:dyDescent="0.2">
      <c r="B1043" s="81"/>
      <c r="AJ1043" s="78"/>
      <c r="AK1043" s="78"/>
      <c r="AL1043" s="78"/>
      <c r="AM1043" s="78"/>
      <c r="AN1043" s="78"/>
      <c r="AO1043" s="78"/>
      <c r="AP1043" s="84"/>
      <c r="AQ1043" s="84"/>
      <c r="AR1043" s="78"/>
    </row>
    <row r="1044" spans="2:44" x14ac:dyDescent="0.2">
      <c r="B1044" s="81"/>
      <c r="AJ1044" s="78"/>
      <c r="AK1044" s="78"/>
      <c r="AL1044" s="78"/>
      <c r="AM1044" s="78"/>
      <c r="AN1044" s="78"/>
      <c r="AO1044" s="78"/>
      <c r="AP1044" s="84"/>
      <c r="AQ1044" s="84"/>
      <c r="AR1044" s="78"/>
    </row>
    <row r="1045" spans="2:44" x14ac:dyDescent="0.2">
      <c r="B1045" s="81"/>
      <c r="AJ1045" s="78"/>
      <c r="AK1045" s="78"/>
      <c r="AL1045" s="78"/>
      <c r="AM1045" s="78"/>
      <c r="AN1045" s="78"/>
      <c r="AO1045" s="78"/>
      <c r="AP1045" s="84"/>
      <c r="AQ1045" s="84"/>
      <c r="AR1045" s="78"/>
    </row>
    <row r="1046" spans="2:44" x14ac:dyDescent="0.2">
      <c r="B1046" s="81"/>
      <c r="AJ1046" s="78"/>
      <c r="AK1046" s="78"/>
      <c r="AL1046" s="78"/>
      <c r="AM1046" s="78"/>
      <c r="AN1046" s="78"/>
      <c r="AO1046" s="78"/>
      <c r="AP1046" s="84"/>
      <c r="AQ1046" s="84"/>
      <c r="AR1046" s="78"/>
    </row>
    <row r="1047" spans="2:44" x14ac:dyDescent="0.2">
      <c r="B1047" s="81"/>
      <c r="AJ1047" s="78"/>
      <c r="AK1047" s="78"/>
      <c r="AL1047" s="78"/>
      <c r="AM1047" s="78"/>
      <c r="AN1047" s="78"/>
      <c r="AO1047" s="78"/>
      <c r="AP1047" s="84"/>
      <c r="AQ1047" s="84"/>
      <c r="AR1047" s="78"/>
    </row>
    <row r="1048" spans="2:44" x14ac:dyDescent="0.2">
      <c r="B1048" s="81"/>
      <c r="AJ1048" s="78"/>
      <c r="AK1048" s="78"/>
      <c r="AL1048" s="78"/>
      <c r="AM1048" s="78"/>
      <c r="AN1048" s="78"/>
      <c r="AO1048" s="78"/>
      <c r="AP1048" s="84"/>
      <c r="AQ1048" s="84"/>
      <c r="AR1048" s="78"/>
    </row>
    <row r="1049" spans="2:44" x14ac:dyDescent="0.2">
      <c r="B1049" s="81"/>
      <c r="AJ1049" s="78"/>
      <c r="AK1049" s="78"/>
      <c r="AL1049" s="78"/>
      <c r="AM1049" s="78"/>
      <c r="AN1049" s="78"/>
      <c r="AO1049" s="78"/>
      <c r="AP1049" s="84"/>
      <c r="AQ1049" s="84"/>
      <c r="AR1049" s="78"/>
    </row>
    <row r="1050" spans="2:44" x14ac:dyDescent="0.2">
      <c r="B1050" s="81"/>
      <c r="AJ1050" s="78"/>
      <c r="AK1050" s="78"/>
      <c r="AL1050" s="78"/>
      <c r="AM1050" s="78"/>
      <c r="AN1050" s="78"/>
      <c r="AO1050" s="78"/>
      <c r="AP1050" s="84"/>
      <c r="AQ1050" s="84"/>
      <c r="AR1050" s="78"/>
    </row>
    <row r="1051" spans="2:44" x14ac:dyDescent="0.2">
      <c r="B1051" s="81"/>
      <c r="AJ1051" s="78"/>
      <c r="AK1051" s="78"/>
      <c r="AL1051" s="78"/>
      <c r="AM1051" s="78"/>
      <c r="AN1051" s="78"/>
      <c r="AO1051" s="78"/>
      <c r="AP1051" s="84"/>
      <c r="AQ1051" s="84"/>
      <c r="AR1051" s="78"/>
    </row>
    <row r="1052" spans="2:44" x14ac:dyDescent="0.2">
      <c r="B1052" s="81"/>
      <c r="AJ1052" s="78"/>
      <c r="AK1052" s="78"/>
      <c r="AL1052" s="78"/>
      <c r="AM1052" s="78"/>
      <c r="AN1052" s="78"/>
      <c r="AO1052" s="78"/>
      <c r="AP1052" s="84"/>
      <c r="AQ1052" s="84"/>
      <c r="AR1052" s="78"/>
    </row>
    <row r="1053" spans="2:44" x14ac:dyDescent="0.2">
      <c r="B1053" s="81"/>
      <c r="AJ1053" s="78"/>
      <c r="AK1053" s="78"/>
      <c r="AL1053" s="78"/>
      <c r="AM1053" s="78"/>
      <c r="AN1053" s="78"/>
      <c r="AO1053" s="78"/>
      <c r="AP1053" s="84"/>
      <c r="AQ1053" s="84"/>
      <c r="AR1053" s="78"/>
    </row>
    <row r="1054" spans="2:44" x14ac:dyDescent="0.2">
      <c r="B1054" s="81"/>
      <c r="AJ1054" s="78"/>
      <c r="AK1054" s="78"/>
      <c r="AL1054" s="78"/>
      <c r="AM1054" s="78"/>
      <c r="AN1054" s="78"/>
      <c r="AO1054" s="78"/>
      <c r="AP1054" s="84"/>
      <c r="AQ1054" s="84"/>
      <c r="AR1054" s="78"/>
    </row>
    <row r="1055" spans="2:44" x14ac:dyDescent="0.2">
      <c r="B1055" s="81"/>
      <c r="AJ1055" s="78"/>
      <c r="AK1055" s="78"/>
      <c r="AL1055" s="78"/>
      <c r="AM1055" s="78"/>
      <c r="AN1055" s="78"/>
      <c r="AO1055" s="78"/>
      <c r="AP1055" s="84"/>
      <c r="AQ1055" s="84"/>
      <c r="AR1055" s="78"/>
    </row>
    <row r="1056" spans="2:44" x14ac:dyDescent="0.2">
      <c r="B1056" s="81"/>
      <c r="AJ1056" s="78"/>
      <c r="AK1056" s="78"/>
      <c r="AL1056" s="78"/>
      <c r="AM1056" s="78"/>
      <c r="AN1056" s="78"/>
      <c r="AO1056" s="78"/>
      <c r="AP1056" s="84"/>
      <c r="AQ1056" s="84"/>
      <c r="AR1056" s="78"/>
    </row>
    <row r="1057" spans="2:44" x14ac:dyDescent="0.2">
      <c r="B1057" s="81"/>
      <c r="AJ1057" s="78"/>
      <c r="AK1057" s="78"/>
      <c r="AL1057" s="78"/>
      <c r="AM1057" s="78"/>
      <c r="AN1057" s="78"/>
      <c r="AO1057" s="78"/>
      <c r="AP1057" s="84"/>
      <c r="AQ1057" s="84"/>
      <c r="AR1057" s="78"/>
    </row>
    <row r="1058" spans="2:44" x14ac:dyDescent="0.2">
      <c r="B1058" s="81"/>
      <c r="AJ1058" s="78"/>
      <c r="AK1058" s="78"/>
      <c r="AL1058" s="78"/>
      <c r="AM1058" s="78"/>
      <c r="AN1058" s="78"/>
      <c r="AO1058" s="78"/>
      <c r="AP1058" s="84"/>
      <c r="AQ1058" s="84"/>
      <c r="AR1058" s="78"/>
    </row>
    <row r="1059" spans="2:44" x14ac:dyDescent="0.2">
      <c r="B1059" s="81"/>
      <c r="AJ1059" s="78"/>
      <c r="AK1059" s="78"/>
      <c r="AL1059" s="78"/>
      <c r="AM1059" s="78"/>
      <c r="AN1059" s="78"/>
      <c r="AO1059" s="78"/>
      <c r="AP1059" s="84"/>
      <c r="AQ1059" s="84"/>
      <c r="AR1059" s="78"/>
    </row>
    <row r="1060" spans="2:44" x14ac:dyDescent="0.2">
      <c r="B1060" s="81"/>
      <c r="AJ1060" s="78"/>
      <c r="AK1060" s="78"/>
      <c r="AL1060" s="78"/>
      <c r="AM1060" s="78"/>
      <c r="AN1060" s="78"/>
      <c r="AO1060" s="78"/>
      <c r="AP1060" s="84"/>
      <c r="AQ1060" s="84"/>
      <c r="AR1060" s="78"/>
    </row>
    <row r="1061" spans="2:44" x14ac:dyDescent="0.2">
      <c r="B1061" s="81"/>
      <c r="AJ1061" s="78"/>
      <c r="AK1061" s="78"/>
      <c r="AL1061" s="78"/>
      <c r="AM1061" s="78"/>
      <c r="AN1061" s="78"/>
      <c r="AO1061" s="78"/>
      <c r="AP1061" s="84"/>
      <c r="AQ1061" s="84"/>
      <c r="AR1061" s="78"/>
    </row>
    <row r="1062" spans="2:44" x14ac:dyDescent="0.2">
      <c r="B1062" s="81"/>
      <c r="AJ1062" s="78"/>
      <c r="AK1062" s="78"/>
      <c r="AL1062" s="78"/>
      <c r="AM1062" s="78"/>
      <c r="AN1062" s="78"/>
      <c r="AO1062" s="78"/>
      <c r="AP1062" s="84"/>
      <c r="AQ1062" s="84"/>
      <c r="AR1062" s="78"/>
    </row>
    <row r="1063" spans="2:44" x14ac:dyDescent="0.2">
      <c r="B1063" s="81"/>
      <c r="AJ1063" s="78"/>
      <c r="AK1063" s="78"/>
      <c r="AL1063" s="78"/>
      <c r="AM1063" s="78"/>
      <c r="AN1063" s="78"/>
      <c r="AO1063" s="78"/>
      <c r="AP1063" s="84"/>
      <c r="AQ1063" s="84"/>
      <c r="AR1063" s="78"/>
    </row>
    <row r="1064" spans="2:44" x14ac:dyDescent="0.2">
      <c r="B1064" s="81"/>
      <c r="AJ1064" s="78"/>
      <c r="AK1064" s="78"/>
      <c r="AL1064" s="78"/>
      <c r="AM1064" s="78"/>
      <c r="AN1064" s="78"/>
      <c r="AO1064" s="78"/>
      <c r="AP1064" s="84"/>
      <c r="AQ1064" s="84"/>
      <c r="AR1064" s="78"/>
    </row>
    <row r="1065" spans="2:44" x14ac:dyDescent="0.2">
      <c r="B1065" s="81"/>
      <c r="AJ1065" s="78"/>
      <c r="AK1065" s="78"/>
      <c r="AL1065" s="78"/>
      <c r="AM1065" s="78"/>
      <c r="AN1065" s="78"/>
      <c r="AO1065" s="78"/>
      <c r="AP1065" s="84"/>
      <c r="AQ1065" s="84"/>
      <c r="AR1065" s="78"/>
    </row>
    <row r="1066" spans="2:44" x14ac:dyDescent="0.2">
      <c r="B1066" s="81"/>
      <c r="AJ1066" s="78"/>
      <c r="AK1066" s="78"/>
      <c r="AL1066" s="78"/>
      <c r="AM1066" s="78"/>
      <c r="AN1066" s="78"/>
      <c r="AO1066" s="78"/>
      <c r="AP1066" s="84"/>
      <c r="AQ1066" s="84"/>
      <c r="AR1066" s="78"/>
    </row>
    <row r="1067" spans="2:44" x14ac:dyDescent="0.2">
      <c r="B1067" s="81"/>
      <c r="AJ1067" s="78"/>
      <c r="AK1067" s="78"/>
      <c r="AL1067" s="78"/>
      <c r="AM1067" s="78"/>
      <c r="AN1067" s="78"/>
      <c r="AO1067" s="78"/>
      <c r="AP1067" s="84"/>
      <c r="AQ1067" s="84"/>
      <c r="AR1067" s="78"/>
    </row>
    <row r="1068" spans="2:44" x14ac:dyDescent="0.2">
      <c r="B1068" s="81"/>
      <c r="AJ1068" s="78"/>
      <c r="AK1068" s="78"/>
      <c r="AL1068" s="78"/>
      <c r="AM1068" s="78"/>
      <c r="AN1068" s="78"/>
      <c r="AO1068" s="78"/>
      <c r="AP1068" s="84"/>
      <c r="AQ1068" s="84"/>
      <c r="AR1068" s="78"/>
    </row>
    <row r="1069" spans="2:44" x14ac:dyDescent="0.2">
      <c r="B1069" s="81"/>
      <c r="AJ1069" s="78"/>
      <c r="AK1069" s="78"/>
      <c r="AL1069" s="78"/>
      <c r="AM1069" s="78"/>
      <c r="AN1069" s="78"/>
      <c r="AO1069" s="78"/>
      <c r="AP1069" s="84"/>
      <c r="AQ1069" s="84"/>
      <c r="AR1069" s="78"/>
    </row>
    <row r="1070" spans="2:44" x14ac:dyDescent="0.2">
      <c r="B1070" s="81"/>
      <c r="AJ1070" s="78"/>
      <c r="AK1070" s="78"/>
      <c r="AL1070" s="78"/>
      <c r="AM1070" s="78"/>
      <c r="AN1070" s="78"/>
      <c r="AO1070" s="78"/>
      <c r="AP1070" s="84"/>
      <c r="AQ1070" s="84"/>
      <c r="AR1070" s="78"/>
    </row>
    <row r="1071" spans="2:44" x14ac:dyDescent="0.2">
      <c r="B1071" s="81"/>
      <c r="AJ1071" s="78"/>
      <c r="AK1071" s="78"/>
      <c r="AL1071" s="78"/>
      <c r="AM1071" s="78"/>
      <c r="AN1071" s="78"/>
      <c r="AO1071" s="78"/>
      <c r="AP1071" s="84"/>
      <c r="AQ1071" s="84"/>
      <c r="AR1071" s="78"/>
    </row>
    <row r="1072" spans="2:44" x14ac:dyDescent="0.2">
      <c r="B1072" s="81"/>
      <c r="AJ1072" s="78"/>
      <c r="AK1072" s="78"/>
      <c r="AL1072" s="78"/>
      <c r="AM1072" s="78"/>
      <c r="AN1072" s="78"/>
      <c r="AO1072" s="78"/>
      <c r="AP1072" s="84"/>
      <c r="AQ1072" s="84"/>
      <c r="AR1072" s="78"/>
    </row>
    <row r="1073" spans="2:44" x14ac:dyDescent="0.2">
      <c r="B1073" s="81"/>
      <c r="AJ1073" s="78"/>
      <c r="AK1073" s="78"/>
      <c r="AL1073" s="78"/>
      <c r="AM1073" s="78"/>
      <c r="AN1073" s="78"/>
      <c r="AO1073" s="78"/>
      <c r="AP1073" s="84"/>
      <c r="AQ1073" s="84"/>
      <c r="AR1073" s="78"/>
    </row>
    <row r="1074" spans="2:44" x14ac:dyDescent="0.2">
      <c r="B1074" s="81"/>
      <c r="AJ1074" s="78"/>
      <c r="AK1074" s="78"/>
      <c r="AL1074" s="78"/>
      <c r="AM1074" s="78"/>
      <c r="AN1074" s="78"/>
      <c r="AO1074" s="78"/>
      <c r="AP1074" s="84"/>
      <c r="AQ1074" s="84"/>
      <c r="AR1074" s="78"/>
    </row>
    <row r="1075" spans="2:44" x14ac:dyDescent="0.2">
      <c r="B1075" s="81"/>
      <c r="AJ1075" s="78"/>
      <c r="AK1075" s="78"/>
      <c r="AL1075" s="78"/>
      <c r="AM1075" s="78"/>
      <c r="AN1075" s="78"/>
      <c r="AO1075" s="78"/>
      <c r="AP1075" s="84"/>
      <c r="AQ1075" s="84"/>
      <c r="AR1075" s="78"/>
    </row>
    <row r="1076" spans="2:44" x14ac:dyDescent="0.2">
      <c r="B1076" s="81"/>
      <c r="AJ1076" s="78"/>
      <c r="AK1076" s="78"/>
      <c r="AL1076" s="78"/>
      <c r="AM1076" s="78"/>
      <c r="AN1076" s="78"/>
      <c r="AO1076" s="78"/>
      <c r="AP1076" s="84"/>
      <c r="AQ1076" s="84"/>
      <c r="AR1076" s="78"/>
    </row>
    <row r="1077" spans="2:44" x14ac:dyDescent="0.2">
      <c r="B1077" s="81"/>
      <c r="AJ1077" s="78"/>
      <c r="AK1077" s="78"/>
      <c r="AL1077" s="78"/>
      <c r="AM1077" s="78"/>
      <c r="AN1077" s="78"/>
      <c r="AO1077" s="78"/>
      <c r="AP1077" s="84"/>
      <c r="AQ1077" s="84"/>
      <c r="AR1077" s="78"/>
    </row>
    <row r="1078" spans="2:44" x14ac:dyDescent="0.2">
      <c r="B1078" s="81"/>
      <c r="AJ1078" s="78"/>
      <c r="AK1078" s="78"/>
      <c r="AL1078" s="78"/>
      <c r="AM1078" s="78"/>
      <c r="AN1078" s="78"/>
      <c r="AO1078" s="78"/>
      <c r="AP1078" s="84"/>
      <c r="AQ1078" s="84"/>
      <c r="AR1078" s="78"/>
    </row>
    <row r="1079" spans="2:44" x14ac:dyDescent="0.2">
      <c r="B1079" s="81"/>
      <c r="AJ1079" s="78"/>
      <c r="AK1079" s="78"/>
      <c r="AL1079" s="78"/>
      <c r="AM1079" s="78"/>
      <c r="AN1079" s="78"/>
      <c r="AO1079" s="78"/>
      <c r="AP1079" s="84"/>
      <c r="AQ1079" s="84"/>
      <c r="AR1079" s="78"/>
    </row>
    <row r="1080" spans="2:44" x14ac:dyDescent="0.2">
      <c r="B1080" s="81"/>
      <c r="AJ1080" s="78"/>
      <c r="AK1080" s="78"/>
      <c r="AL1080" s="78"/>
      <c r="AM1080" s="78"/>
      <c r="AN1080" s="78"/>
      <c r="AO1080" s="78"/>
      <c r="AP1080" s="84"/>
      <c r="AQ1080" s="84"/>
      <c r="AR1080" s="78"/>
    </row>
    <row r="1081" spans="2:44" x14ac:dyDescent="0.2">
      <c r="B1081" s="81"/>
      <c r="AJ1081" s="78"/>
      <c r="AK1081" s="78"/>
      <c r="AL1081" s="78"/>
      <c r="AM1081" s="78"/>
      <c r="AN1081" s="78"/>
      <c r="AO1081" s="78"/>
      <c r="AP1081" s="84"/>
      <c r="AQ1081" s="84"/>
      <c r="AR1081" s="78"/>
    </row>
    <row r="1082" spans="2:44" x14ac:dyDescent="0.2">
      <c r="B1082" s="81"/>
      <c r="AJ1082" s="78"/>
      <c r="AK1082" s="78"/>
      <c r="AL1082" s="78"/>
      <c r="AM1082" s="78"/>
      <c r="AN1082" s="78"/>
      <c r="AO1082" s="78"/>
      <c r="AP1082" s="84"/>
      <c r="AQ1082" s="84"/>
      <c r="AR1082" s="78"/>
    </row>
    <row r="1083" spans="2:44" x14ac:dyDescent="0.2">
      <c r="B1083" s="81"/>
      <c r="AJ1083" s="78"/>
      <c r="AK1083" s="78"/>
      <c r="AL1083" s="78"/>
      <c r="AM1083" s="78"/>
      <c r="AN1083" s="78"/>
      <c r="AO1083" s="78"/>
      <c r="AP1083" s="84"/>
      <c r="AQ1083" s="84"/>
      <c r="AR1083" s="78"/>
    </row>
    <row r="1084" spans="2:44" x14ac:dyDescent="0.2">
      <c r="B1084" s="81"/>
      <c r="AJ1084" s="78"/>
      <c r="AK1084" s="78"/>
      <c r="AL1084" s="78"/>
      <c r="AM1084" s="78"/>
      <c r="AN1084" s="78"/>
      <c r="AO1084" s="78"/>
      <c r="AP1084" s="84"/>
      <c r="AQ1084" s="84"/>
      <c r="AR1084" s="78"/>
    </row>
    <row r="1085" spans="2:44" x14ac:dyDescent="0.2">
      <c r="B1085" s="81"/>
      <c r="AJ1085" s="78"/>
      <c r="AK1085" s="78"/>
      <c r="AL1085" s="78"/>
      <c r="AM1085" s="78"/>
      <c r="AN1085" s="78"/>
      <c r="AO1085" s="78"/>
      <c r="AP1085" s="84"/>
      <c r="AQ1085" s="84"/>
      <c r="AR1085" s="78"/>
    </row>
    <row r="1086" spans="2:44" x14ac:dyDescent="0.2">
      <c r="B1086" s="81"/>
      <c r="AJ1086" s="78"/>
      <c r="AK1086" s="78"/>
      <c r="AL1086" s="78"/>
      <c r="AM1086" s="78"/>
      <c r="AN1086" s="78"/>
      <c r="AO1086" s="78"/>
      <c r="AP1086" s="84"/>
      <c r="AQ1086" s="84"/>
      <c r="AR1086" s="78"/>
    </row>
    <row r="1087" spans="2:44" x14ac:dyDescent="0.2">
      <c r="B1087" s="81"/>
      <c r="AJ1087" s="78"/>
      <c r="AK1087" s="78"/>
      <c r="AL1087" s="78"/>
      <c r="AM1087" s="78"/>
      <c r="AN1087" s="78"/>
      <c r="AO1087" s="78"/>
      <c r="AP1087" s="84"/>
      <c r="AQ1087" s="84"/>
      <c r="AR1087" s="78"/>
    </row>
    <row r="1088" spans="2:44" x14ac:dyDescent="0.2">
      <c r="B1088" s="81"/>
      <c r="AJ1088" s="78"/>
      <c r="AK1088" s="78"/>
      <c r="AL1088" s="78"/>
      <c r="AM1088" s="78"/>
      <c r="AN1088" s="78"/>
      <c r="AO1088" s="78"/>
      <c r="AP1088" s="84"/>
      <c r="AQ1088" s="84"/>
      <c r="AR1088" s="78"/>
    </row>
    <row r="1089" spans="2:44" x14ac:dyDescent="0.2">
      <c r="B1089" s="81"/>
      <c r="AJ1089" s="78"/>
      <c r="AK1089" s="78"/>
      <c r="AL1089" s="78"/>
      <c r="AM1089" s="78"/>
      <c r="AN1089" s="78"/>
      <c r="AO1089" s="78"/>
      <c r="AP1089" s="84"/>
      <c r="AQ1089" s="84"/>
      <c r="AR1089" s="78"/>
    </row>
    <row r="1090" spans="2:44" x14ac:dyDescent="0.2">
      <c r="B1090" s="81"/>
      <c r="AJ1090" s="78"/>
      <c r="AK1090" s="78"/>
      <c r="AL1090" s="78"/>
      <c r="AM1090" s="78"/>
      <c r="AN1090" s="78"/>
      <c r="AO1090" s="78"/>
      <c r="AP1090" s="84"/>
      <c r="AQ1090" s="84"/>
      <c r="AR1090" s="78"/>
    </row>
    <row r="1091" spans="2:44" x14ac:dyDescent="0.2">
      <c r="B1091" s="81"/>
      <c r="AJ1091" s="78"/>
      <c r="AK1091" s="78"/>
      <c r="AL1091" s="78"/>
      <c r="AM1091" s="78"/>
      <c r="AN1091" s="78"/>
      <c r="AO1091" s="78"/>
      <c r="AP1091" s="84"/>
      <c r="AQ1091" s="84"/>
      <c r="AR1091" s="78"/>
    </row>
    <row r="1092" spans="2:44" x14ac:dyDescent="0.2">
      <c r="B1092" s="81"/>
      <c r="AJ1092" s="78"/>
      <c r="AK1092" s="78"/>
      <c r="AL1092" s="78"/>
      <c r="AM1092" s="78"/>
      <c r="AN1092" s="78"/>
      <c r="AO1092" s="78"/>
      <c r="AP1092" s="84"/>
      <c r="AQ1092" s="84"/>
      <c r="AR1092" s="78"/>
    </row>
    <row r="1093" spans="2:44" x14ac:dyDescent="0.2">
      <c r="B1093" s="81"/>
      <c r="AJ1093" s="78"/>
      <c r="AK1093" s="78"/>
      <c r="AL1093" s="78"/>
      <c r="AM1093" s="78"/>
      <c r="AN1093" s="78"/>
      <c r="AO1093" s="78"/>
      <c r="AP1093" s="84"/>
      <c r="AQ1093" s="84"/>
      <c r="AR1093" s="78"/>
    </row>
    <row r="1094" spans="2:44" x14ac:dyDescent="0.2">
      <c r="B1094" s="81"/>
      <c r="AJ1094" s="78"/>
      <c r="AK1094" s="78"/>
      <c r="AL1094" s="78"/>
      <c r="AM1094" s="78"/>
      <c r="AN1094" s="78"/>
      <c r="AO1094" s="78"/>
      <c r="AP1094" s="84"/>
      <c r="AQ1094" s="84"/>
      <c r="AR1094" s="78"/>
    </row>
    <row r="1095" spans="2:44" x14ac:dyDescent="0.2">
      <c r="B1095" s="81"/>
      <c r="AJ1095" s="78"/>
      <c r="AK1095" s="78"/>
      <c r="AL1095" s="78"/>
      <c r="AM1095" s="78"/>
      <c r="AN1095" s="78"/>
      <c r="AO1095" s="78"/>
      <c r="AP1095" s="84"/>
      <c r="AQ1095" s="84"/>
      <c r="AR1095" s="78"/>
    </row>
    <row r="1096" spans="2:44" x14ac:dyDescent="0.2">
      <c r="B1096" s="81"/>
      <c r="AJ1096" s="78"/>
      <c r="AK1096" s="78"/>
      <c r="AL1096" s="78"/>
      <c r="AM1096" s="78"/>
      <c r="AN1096" s="78"/>
      <c r="AO1096" s="78"/>
      <c r="AP1096" s="84"/>
      <c r="AQ1096" s="84"/>
      <c r="AR1096" s="78"/>
    </row>
    <row r="1097" spans="2:44" x14ac:dyDescent="0.2">
      <c r="B1097" s="81"/>
      <c r="AJ1097" s="78"/>
      <c r="AK1097" s="78"/>
      <c r="AL1097" s="78"/>
      <c r="AM1097" s="78"/>
      <c r="AN1097" s="78"/>
      <c r="AO1097" s="78"/>
      <c r="AP1097" s="84"/>
      <c r="AQ1097" s="84"/>
      <c r="AR1097" s="78"/>
    </row>
    <row r="1098" spans="2:44" x14ac:dyDescent="0.2">
      <c r="B1098" s="81"/>
      <c r="AJ1098" s="78"/>
      <c r="AK1098" s="78"/>
      <c r="AL1098" s="78"/>
      <c r="AM1098" s="78"/>
      <c r="AN1098" s="78"/>
      <c r="AO1098" s="78"/>
      <c r="AP1098" s="84"/>
      <c r="AQ1098" s="84"/>
      <c r="AR1098" s="78"/>
    </row>
    <row r="1099" spans="2:44" x14ac:dyDescent="0.2">
      <c r="B1099" s="81"/>
      <c r="AJ1099" s="78"/>
      <c r="AK1099" s="78"/>
      <c r="AL1099" s="78"/>
      <c r="AM1099" s="78"/>
      <c r="AN1099" s="78"/>
      <c r="AO1099" s="78"/>
      <c r="AP1099" s="84"/>
      <c r="AQ1099" s="84"/>
      <c r="AR1099" s="78"/>
    </row>
    <row r="1100" spans="2:44" x14ac:dyDescent="0.2">
      <c r="B1100" s="81"/>
      <c r="AJ1100" s="78"/>
      <c r="AK1100" s="78"/>
      <c r="AL1100" s="78"/>
      <c r="AM1100" s="78"/>
      <c r="AN1100" s="78"/>
      <c r="AO1100" s="78"/>
      <c r="AP1100" s="84"/>
      <c r="AQ1100" s="84"/>
      <c r="AR1100" s="78"/>
    </row>
    <row r="1101" spans="2:44" x14ac:dyDescent="0.2">
      <c r="B1101" s="81"/>
      <c r="AJ1101" s="78"/>
      <c r="AK1101" s="78"/>
      <c r="AL1101" s="78"/>
      <c r="AM1101" s="78"/>
      <c r="AN1101" s="78"/>
      <c r="AO1101" s="78"/>
      <c r="AP1101" s="84"/>
      <c r="AQ1101" s="84"/>
      <c r="AR1101" s="78"/>
    </row>
    <row r="1102" spans="2:44" x14ac:dyDescent="0.2">
      <c r="B1102" s="81"/>
      <c r="AJ1102" s="78"/>
      <c r="AK1102" s="78"/>
      <c r="AL1102" s="78"/>
      <c r="AM1102" s="78"/>
      <c r="AN1102" s="78"/>
      <c r="AO1102" s="78"/>
      <c r="AP1102" s="84"/>
      <c r="AQ1102" s="84"/>
      <c r="AR1102" s="78"/>
    </row>
    <row r="1103" spans="2:44" x14ac:dyDescent="0.2">
      <c r="B1103" s="81"/>
      <c r="AJ1103" s="78"/>
      <c r="AK1103" s="78"/>
      <c r="AL1103" s="78"/>
      <c r="AM1103" s="78"/>
      <c r="AN1103" s="78"/>
      <c r="AO1103" s="78"/>
      <c r="AP1103" s="84"/>
      <c r="AQ1103" s="84"/>
      <c r="AR1103" s="78"/>
    </row>
    <row r="1104" spans="2:44" x14ac:dyDescent="0.2">
      <c r="B1104" s="81"/>
      <c r="AJ1104" s="78"/>
      <c r="AK1104" s="78"/>
      <c r="AL1104" s="78"/>
      <c r="AM1104" s="78"/>
      <c r="AN1104" s="78"/>
      <c r="AO1104" s="78"/>
      <c r="AP1104" s="84"/>
      <c r="AQ1104" s="84"/>
      <c r="AR1104" s="78"/>
    </row>
    <row r="1105" spans="2:44" x14ac:dyDescent="0.2">
      <c r="B1105" s="81"/>
      <c r="AJ1105" s="78"/>
      <c r="AK1105" s="78"/>
      <c r="AL1105" s="78"/>
      <c r="AM1105" s="78"/>
      <c r="AN1105" s="78"/>
      <c r="AO1105" s="78"/>
      <c r="AP1105" s="84"/>
      <c r="AQ1105" s="84"/>
      <c r="AR1105" s="78"/>
    </row>
    <row r="1106" spans="2:44" x14ac:dyDescent="0.2">
      <c r="B1106" s="81"/>
      <c r="AJ1106" s="78"/>
      <c r="AK1106" s="78"/>
      <c r="AL1106" s="78"/>
      <c r="AM1106" s="78"/>
      <c r="AN1106" s="78"/>
      <c r="AO1106" s="78"/>
      <c r="AP1106" s="84"/>
      <c r="AQ1106" s="84"/>
      <c r="AR1106" s="78"/>
    </row>
    <row r="1107" spans="2:44" x14ac:dyDescent="0.2">
      <c r="B1107" s="81"/>
      <c r="AJ1107" s="78"/>
      <c r="AK1107" s="78"/>
      <c r="AL1107" s="78"/>
      <c r="AM1107" s="78"/>
      <c r="AN1107" s="78"/>
      <c r="AO1107" s="78"/>
      <c r="AP1107" s="84"/>
      <c r="AQ1107" s="84"/>
      <c r="AR1107" s="78"/>
    </row>
    <row r="1108" spans="2:44" x14ac:dyDescent="0.2">
      <c r="B1108" s="81"/>
      <c r="AJ1108" s="78"/>
      <c r="AK1108" s="78"/>
      <c r="AL1108" s="78"/>
      <c r="AM1108" s="78"/>
      <c r="AN1108" s="78"/>
      <c r="AO1108" s="78"/>
      <c r="AP1108" s="84"/>
      <c r="AQ1108" s="84"/>
      <c r="AR1108" s="78"/>
    </row>
    <row r="1109" spans="2:44" x14ac:dyDescent="0.2">
      <c r="B1109" s="81"/>
      <c r="AJ1109" s="78"/>
      <c r="AK1109" s="78"/>
      <c r="AL1109" s="78"/>
      <c r="AM1109" s="78"/>
      <c r="AN1109" s="78"/>
      <c r="AO1109" s="78"/>
      <c r="AP1109" s="84"/>
      <c r="AQ1109" s="84"/>
      <c r="AR1109" s="78"/>
    </row>
    <row r="1110" spans="2:44" x14ac:dyDescent="0.2">
      <c r="B1110" s="81"/>
      <c r="AJ1110" s="78"/>
      <c r="AK1110" s="78"/>
      <c r="AL1110" s="78"/>
      <c r="AM1110" s="78"/>
      <c r="AN1110" s="78"/>
      <c r="AO1110" s="78"/>
      <c r="AP1110" s="84"/>
      <c r="AQ1110" s="84"/>
      <c r="AR1110" s="78"/>
    </row>
    <row r="1111" spans="2:44" x14ac:dyDescent="0.2">
      <c r="B1111" s="81"/>
      <c r="AJ1111" s="78"/>
      <c r="AK1111" s="78"/>
      <c r="AL1111" s="78"/>
      <c r="AM1111" s="78"/>
      <c r="AN1111" s="78"/>
      <c r="AO1111" s="78"/>
      <c r="AP1111" s="84"/>
      <c r="AQ1111" s="84"/>
      <c r="AR1111" s="78"/>
    </row>
    <row r="1112" spans="2:44" x14ac:dyDescent="0.2">
      <c r="B1112" s="81"/>
      <c r="AJ1112" s="78"/>
      <c r="AK1112" s="78"/>
      <c r="AL1112" s="78"/>
      <c r="AM1112" s="78"/>
      <c r="AN1112" s="78"/>
      <c r="AO1112" s="78"/>
      <c r="AP1112" s="84"/>
      <c r="AQ1112" s="84"/>
      <c r="AR1112" s="78"/>
    </row>
    <row r="1113" spans="2:44" x14ac:dyDescent="0.2">
      <c r="B1113" s="81"/>
      <c r="AJ1113" s="78"/>
      <c r="AK1113" s="78"/>
      <c r="AL1113" s="78"/>
      <c r="AM1113" s="78"/>
      <c r="AN1113" s="78"/>
      <c r="AO1113" s="78"/>
      <c r="AP1113" s="84"/>
      <c r="AQ1113" s="84"/>
      <c r="AR1113" s="78"/>
    </row>
    <row r="1114" spans="2:44" x14ac:dyDescent="0.2">
      <c r="B1114" s="81"/>
      <c r="AJ1114" s="78"/>
      <c r="AK1114" s="78"/>
      <c r="AL1114" s="78"/>
      <c r="AM1114" s="78"/>
      <c r="AN1114" s="78"/>
      <c r="AO1114" s="78"/>
      <c r="AP1114" s="84"/>
      <c r="AQ1114" s="84"/>
      <c r="AR1114" s="78"/>
    </row>
    <row r="1115" spans="2:44" x14ac:dyDescent="0.2">
      <c r="B1115" s="81"/>
      <c r="AJ1115" s="78"/>
      <c r="AK1115" s="78"/>
      <c r="AL1115" s="78"/>
      <c r="AM1115" s="78"/>
      <c r="AN1115" s="78"/>
      <c r="AO1115" s="78"/>
      <c r="AP1115" s="84"/>
      <c r="AQ1115" s="84"/>
      <c r="AR1115" s="78"/>
    </row>
    <row r="1116" spans="2:44" x14ac:dyDescent="0.2">
      <c r="B1116" s="81"/>
      <c r="AJ1116" s="78"/>
      <c r="AK1116" s="78"/>
      <c r="AL1116" s="78"/>
      <c r="AM1116" s="78"/>
      <c r="AN1116" s="78"/>
      <c r="AO1116" s="78"/>
      <c r="AP1116" s="84"/>
      <c r="AQ1116" s="84"/>
      <c r="AR1116" s="78"/>
    </row>
    <row r="1117" spans="2:44" x14ac:dyDescent="0.2">
      <c r="B1117" s="81"/>
      <c r="AJ1117" s="78"/>
      <c r="AK1117" s="78"/>
      <c r="AL1117" s="78"/>
      <c r="AM1117" s="78"/>
      <c r="AN1117" s="78"/>
      <c r="AO1117" s="78"/>
      <c r="AP1117" s="84"/>
      <c r="AQ1117" s="84"/>
      <c r="AR1117" s="78"/>
    </row>
    <row r="1118" spans="2:44" x14ac:dyDescent="0.2">
      <c r="B1118" s="81"/>
      <c r="AJ1118" s="78"/>
      <c r="AK1118" s="78"/>
      <c r="AL1118" s="78"/>
      <c r="AM1118" s="78"/>
      <c r="AN1118" s="78"/>
      <c r="AO1118" s="78"/>
      <c r="AP1118" s="84"/>
      <c r="AQ1118" s="84"/>
      <c r="AR1118" s="78"/>
    </row>
    <row r="1119" spans="2:44" x14ac:dyDescent="0.2">
      <c r="B1119" s="81"/>
      <c r="AJ1119" s="78"/>
      <c r="AK1119" s="78"/>
      <c r="AL1119" s="78"/>
      <c r="AM1119" s="78"/>
      <c r="AN1119" s="78"/>
      <c r="AO1119" s="78"/>
      <c r="AP1119" s="84"/>
      <c r="AQ1119" s="84"/>
      <c r="AR1119" s="78"/>
    </row>
    <row r="1120" spans="2:44" x14ac:dyDescent="0.2">
      <c r="B1120" s="81"/>
      <c r="AJ1120" s="78"/>
      <c r="AK1120" s="78"/>
      <c r="AL1120" s="78"/>
      <c r="AM1120" s="78"/>
      <c r="AN1120" s="78"/>
      <c r="AO1120" s="78"/>
      <c r="AP1120" s="84"/>
      <c r="AQ1120" s="84"/>
      <c r="AR1120" s="78"/>
    </row>
    <row r="1121" spans="2:44" x14ac:dyDescent="0.2">
      <c r="B1121" s="81"/>
      <c r="AJ1121" s="78"/>
      <c r="AK1121" s="78"/>
      <c r="AL1121" s="78"/>
      <c r="AM1121" s="78"/>
      <c r="AN1121" s="78"/>
      <c r="AO1121" s="78"/>
      <c r="AP1121" s="84"/>
      <c r="AQ1121" s="84"/>
      <c r="AR1121" s="78"/>
    </row>
    <row r="1122" spans="2:44" x14ac:dyDescent="0.2">
      <c r="B1122" s="81"/>
      <c r="AJ1122" s="78"/>
      <c r="AK1122" s="78"/>
      <c r="AL1122" s="78"/>
      <c r="AM1122" s="78"/>
      <c r="AN1122" s="78"/>
      <c r="AO1122" s="78"/>
      <c r="AP1122" s="84"/>
      <c r="AQ1122" s="84"/>
      <c r="AR1122" s="78"/>
    </row>
    <row r="1123" spans="2:44" x14ac:dyDescent="0.2">
      <c r="B1123" s="81"/>
      <c r="AJ1123" s="78"/>
      <c r="AK1123" s="78"/>
      <c r="AL1123" s="78"/>
      <c r="AM1123" s="78"/>
      <c r="AN1123" s="78"/>
      <c r="AO1123" s="78"/>
      <c r="AP1123" s="84"/>
      <c r="AQ1123" s="84"/>
      <c r="AR1123" s="78"/>
    </row>
    <row r="1124" spans="2:44" x14ac:dyDescent="0.2">
      <c r="B1124" s="81"/>
      <c r="AJ1124" s="78"/>
      <c r="AK1124" s="78"/>
      <c r="AL1124" s="78"/>
      <c r="AM1124" s="78"/>
      <c r="AN1124" s="78"/>
      <c r="AO1124" s="78"/>
      <c r="AP1124" s="84"/>
      <c r="AQ1124" s="84"/>
      <c r="AR1124" s="78"/>
    </row>
    <row r="1125" spans="2:44" x14ac:dyDescent="0.2">
      <c r="B1125" s="81"/>
      <c r="AJ1125" s="78"/>
      <c r="AK1125" s="78"/>
      <c r="AL1125" s="78"/>
      <c r="AM1125" s="78"/>
      <c r="AN1125" s="78"/>
      <c r="AO1125" s="78"/>
      <c r="AP1125" s="84"/>
      <c r="AQ1125" s="84"/>
      <c r="AR1125" s="78"/>
    </row>
    <row r="1126" spans="2:44" x14ac:dyDescent="0.2">
      <c r="B1126" s="81"/>
      <c r="AJ1126" s="78"/>
      <c r="AK1126" s="78"/>
      <c r="AL1126" s="78"/>
      <c r="AM1126" s="78"/>
      <c r="AN1126" s="78"/>
      <c r="AO1126" s="78"/>
      <c r="AP1126" s="84"/>
      <c r="AQ1126" s="84"/>
      <c r="AR1126" s="78"/>
    </row>
    <row r="1127" spans="2:44" x14ac:dyDescent="0.2">
      <c r="B1127" s="81"/>
      <c r="AJ1127" s="78"/>
      <c r="AK1127" s="78"/>
      <c r="AL1127" s="78"/>
      <c r="AM1127" s="78"/>
      <c r="AN1127" s="78"/>
      <c r="AO1127" s="78"/>
      <c r="AP1127" s="84"/>
      <c r="AQ1127" s="84"/>
      <c r="AR1127" s="78"/>
    </row>
    <row r="1128" spans="2:44" x14ac:dyDescent="0.2">
      <c r="B1128" s="81"/>
      <c r="AJ1128" s="78"/>
      <c r="AK1128" s="78"/>
      <c r="AL1128" s="78"/>
      <c r="AM1128" s="78"/>
      <c r="AN1128" s="78"/>
      <c r="AO1128" s="78"/>
      <c r="AP1128" s="84"/>
      <c r="AQ1128" s="84"/>
      <c r="AR1128" s="78"/>
    </row>
    <row r="1129" spans="2:44" x14ac:dyDescent="0.2">
      <c r="B1129" s="81"/>
      <c r="AJ1129" s="78"/>
      <c r="AK1129" s="78"/>
      <c r="AL1129" s="78"/>
      <c r="AM1129" s="78"/>
      <c r="AN1129" s="78"/>
      <c r="AO1129" s="78"/>
      <c r="AP1129" s="84"/>
      <c r="AQ1129" s="84"/>
      <c r="AR1129" s="78"/>
    </row>
    <row r="1130" spans="2:44" x14ac:dyDescent="0.2">
      <c r="B1130" s="81"/>
      <c r="AJ1130" s="78"/>
      <c r="AK1130" s="78"/>
      <c r="AL1130" s="78"/>
      <c r="AM1130" s="78"/>
      <c r="AN1130" s="78"/>
      <c r="AO1130" s="78"/>
      <c r="AP1130" s="84"/>
      <c r="AQ1130" s="84"/>
      <c r="AR1130" s="78"/>
    </row>
    <row r="1131" spans="2:44" x14ac:dyDescent="0.2">
      <c r="B1131" s="81"/>
      <c r="AJ1131" s="78"/>
      <c r="AK1131" s="78"/>
      <c r="AL1131" s="78"/>
      <c r="AM1131" s="78"/>
      <c r="AN1131" s="78"/>
      <c r="AO1131" s="78"/>
      <c r="AP1131" s="84"/>
      <c r="AQ1131" s="84"/>
      <c r="AR1131" s="78"/>
    </row>
    <row r="1132" spans="2:44" x14ac:dyDescent="0.2">
      <c r="B1132" s="81"/>
      <c r="AJ1132" s="78"/>
      <c r="AK1132" s="78"/>
      <c r="AL1132" s="78"/>
      <c r="AM1132" s="78"/>
      <c r="AN1132" s="78"/>
      <c r="AO1132" s="78"/>
      <c r="AP1132" s="84"/>
      <c r="AQ1132" s="84"/>
      <c r="AR1132" s="78"/>
    </row>
    <row r="1133" spans="2:44" x14ac:dyDescent="0.2">
      <c r="B1133" s="81"/>
      <c r="AJ1133" s="78"/>
      <c r="AK1133" s="78"/>
      <c r="AL1133" s="78"/>
      <c r="AM1133" s="78"/>
      <c r="AN1133" s="78"/>
      <c r="AO1133" s="78"/>
      <c r="AP1133" s="84"/>
      <c r="AQ1133" s="84"/>
      <c r="AR1133" s="78"/>
    </row>
    <row r="1134" spans="2:44" x14ac:dyDescent="0.2">
      <c r="B1134" s="81"/>
      <c r="AJ1134" s="78"/>
      <c r="AK1134" s="78"/>
      <c r="AL1134" s="78"/>
      <c r="AM1134" s="78"/>
      <c r="AN1134" s="78"/>
      <c r="AO1134" s="78"/>
      <c r="AP1134" s="84"/>
      <c r="AQ1134" s="84"/>
      <c r="AR1134" s="78"/>
    </row>
    <row r="1135" spans="2:44" x14ac:dyDescent="0.2">
      <c r="B1135" s="81"/>
      <c r="AJ1135" s="78"/>
      <c r="AK1135" s="78"/>
      <c r="AL1135" s="78"/>
      <c r="AM1135" s="78"/>
      <c r="AN1135" s="78"/>
      <c r="AO1135" s="78"/>
      <c r="AP1135" s="84"/>
      <c r="AQ1135" s="84"/>
      <c r="AR1135" s="78"/>
    </row>
    <row r="1136" spans="2:44" x14ac:dyDescent="0.2">
      <c r="B1136" s="81"/>
      <c r="AJ1136" s="78"/>
      <c r="AK1136" s="78"/>
      <c r="AL1136" s="78"/>
      <c r="AM1136" s="78"/>
      <c r="AN1136" s="78"/>
      <c r="AO1136" s="78"/>
      <c r="AP1136" s="84"/>
      <c r="AQ1136" s="84"/>
      <c r="AR1136" s="78"/>
    </row>
    <row r="1137" spans="2:44" x14ac:dyDescent="0.2">
      <c r="B1137" s="81"/>
      <c r="AJ1137" s="78"/>
      <c r="AK1137" s="78"/>
      <c r="AL1137" s="78"/>
      <c r="AM1137" s="78"/>
      <c r="AN1137" s="78"/>
      <c r="AO1137" s="78"/>
      <c r="AP1137" s="84"/>
      <c r="AQ1137" s="84"/>
      <c r="AR1137" s="78"/>
    </row>
    <row r="1138" spans="2:44" x14ac:dyDescent="0.2">
      <c r="B1138" s="81"/>
      <c r="AJ1138" s="78"/>
      <c r="AK1138" s="78"/>
      <c r="AL1138" s="78"/>
      <c r="AM1138" s="78"/>
      <c r="AN1138" s="78"/>
      <c r="AO1138" s="78"/>
      <c r="AP1138" s="84"/>
      <c r="AQ1138" s="84"/>
      <c r="AR1138" s="78"/>
    </row>
    <row r="1139" spans="2:44" x14ac:dyDescent="0.2">
      <c r="B1139" s="81"/>
      <c r="AJ1139" s="78"/>
      <c r="AK1139" s="78"/>
      <c r="AL1139" s="78"/>
      <c r="AM1139" s="78"/>
      <c r="AN1139" s="78"/>
      <c r="AO1139" s="78"/>
      <c r="AP1139" s="84"/>
      <c r="AQ1139" s="84"/>
      <c r="AR1139" s="78"/>
    </row>
    <row r="1140" spans="2:44" x14ac:dyDescent="0.2">
      <c r="B1140" s="81"/>
      <c r="AJ1140" s="78"/>
      <c r="AK1140" s="78"/>
      <c r="AL1140" s="78"/>
      <c r="AM1140" s="78"/>
      <c r="AN1140" s="78"/>
      <c r="AO1140" s="78"/>
      <c r="AP1140" s="84"/>
      <c r="AQ1140" s="84"/>
      <c r="AR1140" s="78"/>
    </row>
    <row r="1141" spans="2:44" x14ac:dyDescent="0.2">
      <c r="B1141" s="81"/>
      <c r="AJ1141" s="78"/>
      <c r="AK1141" s="78"/>
      <c r="AL1141" s="78"/>
      <c r="AM1141" s="78"/>
      <c r="AN1141" s="78"/>
      <c r="AO1141" s="78"/>
      <c r="AP1141" s="84"/>
      <c r="AQ1141" s="84"/>
      <c r="AR1141" s="78"/>
    </row>
    <row r="1142" spans="2:44" x14ac:dyDescent="0.2">
      <c r="B1142" s="81"/>
      <c r="AJ1142" s="78"/>
      <c r="AK1142" s="78"/>
      <c r="AL1142" s="78"/>
      <c r="AM1142" s="78"/>
      <c r="AN1142" s="78"/>
      <c r="AO1142" s="78"/>
      <c r="AP1142" s="84"/>
      <c r="AQ1142" s="84"/>
      <c r="AR1142" s="78"/>
    </row>
    <row r="1143" spans="2:44" x14ac:dyDescent="0.2">
      <c r="B1143" s="81"/>
      <c r="AJ1143" s="78"/>
      <c r="AK1143" s="78"/>
      <c r="AL1143" s="78"/>
      <c r="AM1143" s="78"/>
      <c r="AN1143" s="78"/>
      <c r="AO1143" s="78"/>
      <c r="AP1143" s="84"/>
      <c r="AQ1143" s="84"/>
      <c r="AR1143" s="78"/>
    </row>
    <row r="1144" spans="2:44" x14ac:dyDescent="0.2">
      <c r="B1144" s="81"/>
      <c r="AJ1144" s="78"/>
      <c r="AK1144" s="78"/>
      <c r="AL1144" s="78"/>
      <c r="AM1144" s="78"/>
      <c r="AN1144" s="78"/>
      <c r="AO1144" s="78"/>
      <c r="AP1144" s="84"/>
      <c r="AQ1144" s="84"/>
      <c r="AR1144" s="78"/>
    </row>
    <row r="1145" spans="2:44" x14ac:dyDescent="0.2">
      <c r="B1145" s="81"/>
      <c r="AJ1145" s="78"/>
      <c r="AK1145" s="78"/>
      <c r="AL1145" s="78"/>
      <c r="AM1145" s="78"/>
      <c r="AN1145" s="78"/>
      <c r="AO1145" s="78"/>
      <c r="AP1145" s="84"/>
      <c r="AQ1145" s="84"/>
      <c r="AR1145" s="78"/>
    </row>
    <row r="1146" spans="2:44" x14ac:dyDescent="0.2">
      <c r="B1146" s="81"/>
      <c r="AJ1146" s="78"/>
      <c r="AK1146" s="78"/>
      <c r="AL1146" s="78"/>
      <c r="AM1146" s="78"/>
      <c r="AN1146" s="78"/>
      <c r="AO1146" s="78"/>
      <c r="AP1146" s="84"/>
      <c r="AQ1146" s="84"/>
      <c r="AR1146" s="78"/>
    </row>
    <row r="1147" spans="2:44" x14ac:dyDescent="0.2">
      <c r="B1147" s="81"/>
      <c r="AJ1147" s="78"/>
      <c r="AK1147" s="78"/>
      <c r="AL1147" s="78"/>
      <c r="AM1147" s="78"/>
      <c r="AN1147" s="78"/>
      <c r="AO1147" s="78"/>
      <c r="AP1147" s="84"/>
      <c r="AQ1147" s="84"/>
      <c r="AR1147" s="78"/>
    </row>
    <row r="1148" spans="2:44" x14ac:dyDescent="0.2">
      <c r="B1148" s="81"/>
      <c r="AJ1148" s="78"/>
      <c r="AK1148" s="78"/>
      <c r="AL1148" s="78"/>
      <c r="AM1148" s="78"/>
      <c r="AN1148" s="78"/>
      <c r="AO1148" s="78"/>
      <c r="AP1148" s="84"/>
      <c r="AQ1148" s="84"/>
      <c r="AR1148" s="78"/>
    </row>
    <row r="1149" spans="2:44" x14ac:dyDescent="0.2">
      <c r="B1149" s="81"/>
      <c r="AJ1149" s="78"/>
      <c r="AK1149" s="78"/>
      <c r="AL1149" s="78"/>
      <c r="AM1149" s="78"/>
      <c r="AN1149" s="78"/>
      <c r="AO1149" s="78"/>
      <c r="AP1149" s="84"/>
      <c r="AQ1149" s="84"/>
      <c r="AR1149" s="78"/>
    </row>
    <row r="1150" spans="2:44" x14ac:dyDescent="0.2">
      <c r="B1150" s="81"/>
      <c r="AJ1150" s="78"/>
      <c r="AK1150" s="78"/>
      <c r="AL1150" s="78"/>
      <c r="AM1150" s="78"/>
      <c r="AN1150" s="78"/>
      <c r="AO1150" s="78"/>
      <c r="AP1150" s="84"/>
      <c r="AQ1150" s="84"/>
      <c r="AR1150" s="78"/>
    </row>
    <row r="1151" spans="2:44" x14ac:dyDescent="0.2">
      <c r="B1151" s="81"/>
      <c r="AJ1151" s="78"/>
      <c r="AK1151" s="78"/>
      <c r="AL1151" s="78"/>
      <c r="AM1151" s="78"/>
      <c r="AN1151" s="78"/>
      <c r="AO1151" s="78"/>
      <c r="AP1151" s="84"/>
      <c r="AQ1151" s="84"/>
      <c r="AR1151" s="78"/>
    </row>
    <row r="1152" spans="2:44" x14ac:dyDescent="0.2">
      <c r="B1152" s="81"/>
      <c r="AJ1152" s="78"/>
      <c r="AK1152" s="78"/>
      <c r="AL1152" s="78"/>
      <c r="AM1152" s="78"/>
      <c r="AN1152" s="78"/>
      <c r="AO1152" s="78"/>
      <c r="AP1152" s="84"/>
      <c r="AQ1152" s="84"/>
      <c r="AR1152" s="78"/>
    </row>
    <row r="1153" spans="2:44" x14ac:dyDescent="0.2">
      <c r="B1153" s="81"/>
      <c r="AJ1153" s="78"/>
      <c r="AK1153" s="78"/>
      <c r="AL1153" s="78"/>
      <c r="AM1153" s="78"/>
      <c r="AN1153" s="78"/>
      <c r="AO1153" s="78"/>
      <c r="AP1153" s="84"/>
      <c r="AQ1153" s="84"/>
      <c r="AR1153" s="78"/>
    </row>
    <row r="1154" spans="2:44" x14ac:dyDescent="0.2">
      <c r="B1154" s="81"/>
      <c r="AJ1154" s="78"/>
      <c r="AK1154" s="78"/>
      <c r="AL1154" s="78"/>
      <c r="AM1154" s="78"/>
      <c r="AN1154" s="78"/>
      <c r="AO1154" s="78"/>
      <c r="AP1154" s="84"/>
      <c r="AQ1154" s="84"/>
      <c r="AR1154" s="78"/>
    </row>
    <row r="1155" spans="2:44" x14ac:dyDescent="0.2">
      <c r="B1155" s="81"/>
      <c r="AJ1155" s="78"/>
      <c r="AK1155" s="78"/>
      <c r="AL1155" s="78"/>
      <c r="AM1155" s="78"/>
      <c r="AN1155" s="78"/>
      <c r="AO1155" s="78"/>
      <c r="AP1155" s="84"/>
      <c r="AQ1155" s="84"/>
      <c r="AR1155" s="78"/>
    </row>
    <row r="1156" spans="2:44" x14ac:dyDescent="0.2">
      <c r="B1156" s="81"/>
      <c r="AJ1156" s="78"/>
      <c r="AK1156" s="78"/>
      <c r="AL1156" s="78"/>
      <c r="AM1156" s="78"/>
      <c r="AN1156" s="78"/>
      <c r="AO1156" s="78"/>
      <c r="AP1156" s="84"/>
      <c r="AQ1156" s="84"/>
      <c r="AR1156" s="78"/>
    </row>
    <row r="1157" spans="2:44" x14ac:dyDescent="0.2">
      <c r="B1157" s="81"/>
      <c r="AJ1157" s="78"/>
      <c r="AK1157" s="78"/>
      <c r="AL1157" s="78"/>
      <c r="AM1157" s="78"/>
      <c r="AN1157" s="78"/>
      <c r="AO1157" s="78"/>
      <c r="AP1157" s="84"/>
      <c r="AQ1157" s="84"/>
      <c r="AR1157" s="78"/>
    </row>
    <row r="1158" spans="2:44" x14ac:dyDescent="0.2">
      <c r="B1158" s="81"/>
      <c r="AJ1158" s="78"/>
      <c r="AK1158" s="78"/>
      <c r="AL1158" s="78"/>
      <c r="AM1158" s="78"/>
      <c r="AN1158" s="78"/>
      <c r="AO1158" s="78"/>
      <c r="AP1158" s="84"/>
      <c r="AQ1158" s="84"/>
      <c r="AR1158" s="78"/>
    </row>
    <row r="1159" spans="2:44" x14ac:dyDescent="0.2">
      <c r="B1159" s="81"/>
      <c r="AJ1159" s="78"/>
      <c r="AK1159" s="78"/>
      <c r="AL1159" s="78"/>
      <c r="AM1159" s="78"/>
      <c r="AN1159" s="78"/>
      <c r="AO1159" s="78"/>
      <c r="AP1159" s="84"/>
      <c r="AQ1159" s="84"/>
      <c r="AR1159" s="78"/>
    </row>
    <row r="1160" spans="2:44" x14ac:dyDescent="0.2">
      <c r="B1160" s="81"/>
      <c r="AJ1160" s="78"/>
      <c r="AK1160" s="78"/>
      <c r="AL1160" s="78"/>
      <c r="AM1160" s="78"/>
      <c r="AN1160" s="78"/>
      <c r="AO1160" s="78"/>
      <c r="AP1160" s="84"/>
      <c r="AQ1160" s="84"/>
      <c r="AR1160" s="78"/>
    </row>
    <row r="1161" spans="2:44" x14ac:dyDescent="0.2">
      <c r="B1161" s="81"/>
      <c r="AJ1161" s="78"/>
      <c r="AK1161" s="78"/>
      <c r="AL1161" s="78"/>
      <c r="AM1161" s="78"/>
      <c r="AN1161" s="78"/>
      <c r="AO1161" s="78"/>
      <c r="AP1161" s="84"/>
      <c r="AQ1161" s="84"/>
      <c r="AR1161" s="78"/>
    </row>
    <row r="1162" spans="2:44" x14ac:dyDescent="0.2">
      <c r="B1162" s="81"/>
      <c r="AJ1162" s="78"/>
      <c r="AK1162" s="78"/>
      <c r="AL1162" s="78"/>
      <c r="AM1162" s="78"/>
      <c r="AN1162" s="78"/>
      <c r="AO1162" s="78"/>
      <c r="AP1162" s="84"/>
      <c r="AQ1162" s="84"/>
      <c r="AR1162" s="78"/>
    </row>
    <row r="1163" spans="2:44" x14ac:dyDescent="0.2">
      <c r="B1163" s="81"/>
      <c r="AJ1163" s="78"/>
      <c r="AK1163" s="78"/>
      <c r="AL1163" s="78"/>
      <c r="AM1163" s="78"/>
      <c r="AN1163" s="78"/>
      <c r="AO1163" s="78"/>
      <c r="AP1163" s="84"/>
      <c r="AQ1163" s="84"/>
      <c r="AR1163" s="78"/>
    </row>
    <row r="1164" spans="2:44" x14ac:dyDescent="0.2">
      <c r="B1164" s="81"/>
      <c r="AJ1164" s="78"/>
      <c r="AK1164" s="78"/>
      <c r="AL1164" s="78"/>
      <c r="AM1164" s="78"/>
      <c r="AN1164" s="78"/>
      <c r="AO1164" s="78"/>
      <c r="AP1164" s="84"/>
      <c r="AQ1164" s="84"/>
      <c r="AR1164" s="78"/>
    </row>
    <row r="1165" spans="2:44" x14ac:dyDescent="0.2">
      <c r="B1165" s="81"/>
      <c r="AJ1165" s="78"/>
      <c r="AK1165" s="78"/>
      <c r="AL1165" s="78"/>
      <c r="AM1165" s="78"/>
      <c r="AN1165" s="78"/>
      <c r="AO1165" s="78"/>
      <c r="AP1165" s="84"/>
      <c r="AQ1165" s="84"/>
      <c r="AR1165" s="78"/>
    </row>
    <row r="1166" spans="2:44" x14ac:dyDescent="0.2">
      <c r="B1166" s="81"/>
      <c r="AJ1166" s="78"/>
      <c r="AK1166" s="78"/>
      <c r="AL1166" s="78"/>
      <c r="AM1166" s="78"/>
      <c r="AN1166" s="78"/>
      <c r="AO1166" s="78"/>
      <c r="AP1166" s="84"/>
      <c r="AQ1166" s="84"/>
      <c r="AR1166" s="78"/>
    </row>
    <row r="1167" spans="2:44" x14ac:dyDescent="0.2">
      <c r="B1167" s="81"/>
      <c r="AJ1167" s="78"/>
      <c r="AK1167" s="78"/>
      <c r="AL1167" s="78"/>
      <c r="AM1167" s="78"/>
      <c r="AN1167" s="78"/>
      <c r="AO1167" s="78"/>
      <c r="AP1167" s="84"/>
      <c r="AQ1167" s="84"/>
      <c r="AR1167" s="78"/>
    </row>
    <row r="1168" spans="2:44" x14ac:dyDescent="0.2">
      <c r="B1168" s="81"/>
      <c r="AJ1168" s="78"/>
      <c r="AK1168" s="78"/>
      <c r="AL1168" s="78"/>
      <c r="AM1168" s="78"/>
      <c r="AN1168" s="78"/>
      <c r="AO1168" s="78"/>
      <c r="AP1168" s="84"/>
      <c r="AQ1168" s="84"/>
      <c r="AR1168" s="78"/>
    </row>
    <row r="1169" spans="2:44" x14ac:dyDescent="0.2">
      <c r="B1169" s="81"/>
      <c r="AJ1169" s="78"/>
      <c r="AK1169" s="78"/>
      <c r="AL1169" s="78"/>
      <c r="AM1169" s="78"/>
      <c r="AN1169" s="78"/>
      <c r="AO1169" s="78"/>
      <c r="AP1169" s="84"/>
      <c r="AQ1169" s="84"/>
      <c r="AR1169" s="78"/>
    </row>
    <row r="1170" spans="2:44" x14ac:dyDescent="0.2">
      <c r="B1170" s="81"/>
      <c r="AJ1170" s="78"/>
      <c r="AK1170" s="78"/>
      <c r="AL1170" s="78"/>
      <c r="AM1170" s="78"/>
      <c r="AN1170" s="78"/>
      <c r="AO1170" s="78"/>
      <c r="AP1170" s="84"/>
      <c r="AQ1170" s="84"/>
      <c r="AR1170" s="78"/>
    </row>
    <row r="1171" spans="2:44" x14ac:dyDescent="0.2">
      <c r="B1171" s="81"/>
      <c r="AJ1171" s="78"/>
      <c r="AK1171" s="78"/>
      <c r="AL1171" s="78"/>
      <c r="AM1171" s="78"/>
      <c r="AN1171" s="78"/>
      <c r="AO1171" s="78"/>
      <c r="AP1171" s="84"/>
      <c r="AQ1171" s="84"/>
      <c r="AR1171" s="78"/>
    </row>
    <row r="1172" spans="2:44" x14ac:dyDescent="0.2">
      <c r="B1172" s="81"/>
      <c r="AJ1172" s="78"/>
      <c r="AK1172" s="78"/>
      <c r="AL1172" s="78"/>
      <c r="AM1172" s="78"/>
      <c r="AN1172" s="78"/>
      <c r="AO1172" s="78"/>
      <c r="AP1172" s="84"/>
      <c r="AQ1172" s="84"/>
      <c r="AR1172" s="78"/>
    </row>
    <row r="1173" spans="2:44" x14ac:dyDescent="0.2">
      <c r="B1173" s="81"/>
      <c r="AJ1173" s="78"/>
      <c r="AK1173" s="78"/>
      <c r="AL1173" s="78"/>
      <c r="AM1173" s="78"/>
      <c r="AN1173" s="78"/>
      <c r="AO1173" s="78"/>
      <c r="AP1173" s="84"/>
      <c r="AQ1173" s="84"/>
      <c r="AR1173" s="78"/>
    </row>
    <row r="1174" spans="2:44" x14ac:dyDescent="0.2">
      <c r="B1174" s="81"/>
      <c r="AJ1174" s="78"/>
      <c r="AK1174" s="78"/>
      <c r="AL1174" s="78"/>
      <c r="AM1174" s="78"/>
      <c r="AN1174" s="78"/>
      <c r="AO1174" s="78"/>
      <c r="AP1174" s="84"/>
      <c r="AQ1174" s="84"/>
      <c r="AR1174" s="78"/>
    </row>
    <row r="1175" spans="2:44" x14ac:dyDescent="0.2">
      <c r="B1175" s="81"/>
      <c r="AJ1175" s="78"/>
      <c r="AK1175" s="78"/>
      <c r="AL1175" s="78"/>
      <c r="AM1175" s="78"/>
      <c r="AN1175" s="78"/>
      <c r="AO1175" s="78"/>
      <c r="AP1175" s="84"/>
      <c r="AQ1175" s="84"/>
      <c r="AR1175" s="78"/>
    </row>
    <row r="1176" spans="2:44" x14ac:dyDescent="0.2">
      <c r="B1176" s="81"/>
      <c r="AJ1176" s="78"/>
      <c r="AK1176" s="78"/>
      <c r="AL1176" s="78"/>
      <c r="AM1176" s="78"/>
      <c r="AN1176" s="78"/>
      <c r="AO1176" s="78"/>
      <c r="AP1176" s="84"/>
      <c r="AQ1176" s="84"/>
      <c r="AR1176" s="78"/>
    </row>
    <row r="1177" spans="2:44" x14ac:dyDescent="0.2">
      <c r="B1177" s="81"/>
      <c r="AJ1177" s="78"/>
      <c r="AK1177" s="78"/>
      <c r="AL1177" s="78"/>
      <c r="AM1177" s="78"/>
      <c r="AN1177" s="78"/>
      <c r="AO1177" s="78"/>
      <c r="AP1177" s="84"/>
      <c r="AQ1177" s="84"/>
      <c r="AR1177" s="78"/>
    </row>
    <row r="1178" spans="2:44" x14ac:dyDescent="0.2">
      <c r="B1178" s="81"/>
      <c r="AJ1178" s="78"/>
      <c r="AK1178" s="78"/>
      <c r="AL1178" s="78"/>
      <c r="AM1178" s="78"/>
      <c r="AN1178" s="78"/>
      <c r="AO1178" s="78"/>
      <c r="AP1178" s="84"/>
      <c r="AQ1178" s="84"/>
      <c r="AR1178" s="78"/>
    </row>
    <row r="1179" spans="2:44" x14ac:dyDescent="0.2">
      <c r="B1179" s="81"/>
      <c r="AJ1179" s="78"/>
      <c r="AK1179" s="78"/>
      <c r="AL1179" s="78"/>
      <c r="AM1179" s="78"/>
      <c r="AN1179" s="78"/>
      <c r="AO1179" s="78"/>
      <c r="AP1179" s="84"/>
      <c r="AQ1179" s="84"/>
      <c r="AR1179" s="78"/>
    </row>
    <row r="1180" spans="2:44" x14ac:dyDescent="0.2">
      <c r="B1180" s="81"/>
      <c r="AJ1180" s="78"/>
      <c r="AK1180" s="78"/>
      <c r="AL1180" s="78"/>
      <c r="AM1180" s="78"/>
      <c r="AN1180" s="78"/>
      <c r="AO1180" s="78"/>
      <c r="AP1180" s="84"/>
      <c r="AQ1180" s="84"/>
      <c r="AR1180" s="78"/>
    </row>
    <row r="1181" spans="2:44" x14ac:dyDescent="0.2">
      <c r="B1181" s="81"/>
      <c r="AJ1181" s="78"/>
      <c r="AK1181" s="78"/>
      <c r="AL1181" s="78"/>
      <c r="AM1181" s="78"/>
      <c r="AN1181" s="78"/>
      <c r="AO1181" s="78"/>
      <c r="AP1181" s="84"/>
      <c r="AQ1181" s="84"/>
      <c r="AR1181" s="78"/>
    </row>
    <row r="1182" spans="2:44" x14ac:dyDescent="0.2">
      <c r="B1182" s="81"/>
      <c r="AJ1182" s="78"/>
      <c r="AK1182" s="78"/>
      <c r="AL1182" s="78"/>
      <c r="AM1182" s="78"/>
      <c r="AN1182" s="78"/>
      <c r="AO1182" s="78"/>
      <c r="AP1182" s="84"/>
      <c r="AQ1182" s="84"/>
      <c r="AR1182" s="78"/>
    </row>
    <row r="1183" spans="2:44" x14ac:dyDescent="0.2">
      <c r="B1183" s="81"/>
      <c r="AJ1183" s="78"/>
      <c r="AK1183" s="78"/>
      <c r="AL1183" s="78"/>
      <c r="AM1183" s="78"/>
      <c r="AN1183" s="78"/>
      <c r="AO1183" s="78"/>
      <c r="AP1183" s="84"/>
      <c r="AQ1183" s="84"/>
      <c r="AR1183" s="78"/>
    </row>
    <row r="1184" spans="2:44" x14ac:dyDescent="0.2">
      <c r="B1184" s="81"/>
      <c r="AJ1184" s="78"/>
      <c r="AK1184" s="78"/>
      <c r="AL1184" s="78"/>
      <c r="AM1184" s="78"/>
      <c r="AN1184" s="78"/>
      <c r="AO1184" s="78"/>
      <c r="AP1184" s="84"/>
      <c r="AQ1184" s="84"/>
      <c r="AR1184" s="78"/>
    </row>
    <row r="1185" spans="2:44" x14ac:dyDescent="0.2">
      <c r="B1185" s="81"/>
      <c r="AJ1185" s="78"/>
      <c r="AK1185" s="78"/>
      <c r="AL1185" s="78"/>
      <c r="AM1185" s="78"/>
      <c r="AN1185" s="78"/>
      <c r="AO1185" s="78"/>
      <c r="AP1185" s="84"/>
      <c r="AQ1185" s="84"/>
      <c r="AR1185" s="78"/>
    </row>
    <row r="1186" spans="2:44" x14ac:dyDescent="0.2">
      <c r="B1186" s="81"/>
      <c r="AJ1186" s="78"/>
      <c r="AK1186" s="78"/>
      <c r="AL1186" s="78"/>
      <c r="AM1186" s="78"/>
      <c r="AN1186" s="78"/>
      <c r="AO1186" s="78"/>
      <c r="AP1186" s="84"/>
      <c r="AQ1186" s="84"/>
      <c r="AR1186" s="78"/>
    </row>
    <row r="1187" spans="2:44" x14ac:dyDescent="0.2">
      <c r="B1187" s="81"/>
      <c r="AJ1187" s="78"/>
      <c r="AK1187" s="78"/>
      <c r="AL1187" s="78"/>
      <c r="AM1187" s="78"/>
      <c r="AN1187" s="78"/>
      <c r="AO1187" s="78"/>
      <c r="AP1187" s="84"/>
      <c r="AQ1187" s="84"/>
      <c r="AR1187" s="78"/>
    </row>
    <row r="1188" spans="2:44" x14ac:dyDescent="0.2">
      <c r="B1188" s="81"/>
      <c r="AJ1188" s="78"/>
      <c r="AK1188" s="78"/>
      <c r="AL1188" s="78"/>
      <c r="AM1188" s="78"/>
      <c r="AN1188" s="78"/>
      <c r="AO1188" s="78"/>
      <c r="AP1188" s="84"/>
      <c r="AQ1188" s="84"/>
      <c r="AR1188" s="78"/>
    </row>
    <row r="1189" spans="2:44" x14ac:dyDescent="0.2">
      <c r="B1189" s="81"/>
      <c r="AJ1189" s="78"/>
      <c r="AK1189" s="78"/>
      <c r="AL1189" s="78"/>
      <c r="AM1189" s="78"/>
      <c r="AN1189" s="78"/>
      <c r="AO1189" s="78"/>
      <c r="AP1189" s="84"/>
      <c r="AQ1189" s="84"/>
      <c r="AR1189" s="78"/>
    </row>
    <row r="1190" spans="2:44" x14ac:dyDescent="0.2">
      <c r="B1190" s="81"/>
      <c r="AJ1190" s="78"/>
      <c r="AK1190" s="78"/>
      <c r="AL1190" s="78"/>
      <c r="AM1190" s="78"/>
      <c r="AN1190" s="78"/>
      <c r="AO1190" s="78"/>
      <c r="AP1190" s="84"/>
      <c r="AQ1190" s="84"/>
      <c r="AR1190" s="78"/>
    </row>
    <row r="1191" spans="2:44" x14ac:dyDescent="0.2">
      <c r="B1191" s="81"/>
      <c r="AJ1191" s="78"/>
      <c r="AK1191" s="78"/>
      <c r="AL1191" s="78"/>
      <c r="AM1191" s="78"/>
      <c r="AN1191" s="78"/>
      <c r="AO1191" s="78"/>
      <c r="AP1191" s="84"/>
      <c r="AQ1191" s="84"/>
      <c r="AR1191" s="78"/>
    </row>
    <row r="1192" spans="2:44" x14ac:dyDescent="0.2">
      <c r="B1192" s="81"/>
      <c r="AJ1192" s="78"/>
      <c r="AK1192" s="78"/>
      <c r="AL1192" s="78"/>
      <c r="AM1192" s="78"/>
      <c r="AN1192" s="78"/>
      <c r="AO1192" s="78"/>
      <c r="AP1192" s="84"/>
      <c r="AQ1192" s="84"/>
      <c r="AR1192" s="78"/>
    </row>
    <row r="1193" spans="2:44" x14ac:dyDescent="0.2">
      <c r="B1193" s="81"/>
      <c r="AJ1193" s="78"/>
      <c r="AK1193" s="78"/>
      <c r="AL1193" s="78"/>
      <c r="AM1193" s="78"/>
      <c r="AN1193" s="78"/>
      <c r="AO1193" s="78"/>
      <c r="AP1193" s="84"/>
      <c r="AQ1193" s="84"/>
      <c r="AR1193" s="78"/>
    </row>
    <row r="1194" spans="2:44" x14ac:dyDescent="0.2">
      <c r="B1194" s="81"/>
      <c r="AJ1194" s="78"/>
      <c r="AK1194" s="78"/>
      <c r="AL1194" s="78"/>
      <c r="AM1194" s="78"/>
      <c r="AN1194" s="78"/>
      <c r="AO1194" s="78"/>
      <c r="AP1194" s="84"/>
      <c r="AQ1194" s="84"/>
      <c r="AR1194" s="78"/>
    </row>
    <row r="1195" spans="2:44" x14ac:dyDescent="0.2">
      <c r="B1195" s="81"/>
      <c r="AJ1195" s="78"/>
      <c r="AK1195" s="78"/>
      <c r="AL1195" s="78"/>
      <c r="AM1195" s="78"/>
      <c r="AN1195" s="78"/>
      <c r="AO1195" s="78"/>
      <c r="AP1195" s="84"/>
      <c r="AQ1195" s="84"/>
      <c r="AR1195" s="78"/>
    </row>
    <row r="1196" spans="2:44" x14ac:dyDescent="0.2">
      <c r="B1196" s="81"/>
      <c r="AJ1196" s="78"/>
      <c r="AK1196" s="78"/>
      <c r="AL1196" s="78"/>
      <c r="AM1196" s="78"/>
      <c r="AN1196" s="78"/>
      <c r="AO1196" s="78"/>
      <c r="AP1196" s="84"/>
      <c r="AQ1196" s="84"/>
      <c r="AR1196" s="78"/>
    </row>
    <row r="1197" spans="2:44" x14ac:dyDescent="0.2">
      <c r="B1197" s="81"/>
      <c r="AJ1197" s="78"/>
      <c r="AK1197" s="78"/>
      <c r="AL1197" s="78"/>
      <c r="AM1197" s="78"/>
      <c r="AN1197" s="78"/>
      <c r="AO1197" s="78"/>
      <c r="AP1197" s="84"/>
      <c r="AQ1197" s="84"/>
      <c r="AR1197" s="78"/>
    </row>
    <row r="1198" spans="2:44" x14ac:dyDescent="0.2">
      <c r="B1198" s="81"/>
      <c r="AJ1198" s="78"/>
      <c r="AK1198" s="78"/>
      <c r="AL1198" s="78"/>
      <c r="AM1198" s="78"/>
      <c r="AN1198" s="78"/>
      <c r="AO1198" s="78"/>
      <c r="AP1198" s="84"/>
      <c r="AQ1198" s="84"/>
      <c r="AR1198" s="78"/>
    </row>
    <row r="1199" spans="2:44" x14ac:dyDescent="0.2">
      <c r="B1199" s="81"/>
      <c r="AJ1199" s="78"/>
      <c r="AK1199" s="78"/>
      <c r="AL1199" s="78"/>
      <c r="AM1199" s="78"/>
      <c r="AN1199" s="78"/>
      <c r="AO1199" s="78"/>
      <c r="AP1199" s="84"/>
      <c r="AQ1199" s="84"/>
      <c r="AR1199" s="78"/>
    </row>
    <row r="1200" spans="2:44" x14ac:dyDescent="0.2">
      <c r="B1200" s="81"/>
      <c r="AJ1200" s="78"/>
      <c r="AK1200" s="78"/>
      <c r="AL1200" s="78"/>
      <c r="AM1200" s="78"/>
      <c r="AN1200" s="78"/>
      <c r="AO1200" s="78"/>
      <c r="AP1200" s="84"/>
      <c r="AQ1200" s="84"/>
      <c r="AR1200" s="78"/>
    </row>
    <row r="1201" spans="2:44" x14ac:dyDescent="0.2">
      <c r="B1201" s="81"/>
      <c r="AJ1201" s="78"/>
      <c r="AK1201" s="78"/>
      <c r="AL1201" s="78"/>
      <c r="AM1201" s="78"/>
      <c r="AN1201" s="78"/>
      <c r="AO1201" s="78"/>
      <c r="AP1201" s="84"/>
      <c r="AQ1201" s="84"/>
      <c r="AR1201" s="78"/>
    </row>
    <row r="1202" spans="2:44" x14ac:dyDescent="0.2">
      <c r="B1202" s="81"/>
      <c r="AJ1202" s="78"/>
      <c r="AK1202" s="78"/>
      <c r="AL1202" s="78"/>
      <c r="AM1202" s="78"/>
      <c r="AN1202" s="78"/>
      <c r="AO1202" s="78"/>
      <c r="AP1202" s="84"/>
      <c r="AQ1202" s="84"/>
      <c r="AR1202" s="78"/>
    </row>
    <row r="1203" spans="2:44" x14ac:dyDescent="0.2">
      <c r="B1203" s="81"/>
      <c r="AJ1203" s="78"/>
      <c r="AK1203" s="78"/>
      <c r="AL1203" s="78"/>
      <c r="AM1203" s="78"/>
      <c r="AN1203" s="78"/>
      <c r="AO1203" s="78"/>
      <c r="AP1203" s="84"/>
      <c r="AQ1203" s="84"/>
      <c r="AR1203" s="78"/>
    </row>
    <row r="1204" spans="2:44" x14ac:dyDescent="0.2">
      <c r="B1204" s="81"/>
      <c r="AJ1204" s="78"/>
      <c r="AK1204" s="78"/>
      <c r="AL1204" s="78"/>
      <c r="AM1204" s="78"/>
      <c r="AN1204" s="78"/>
      <c r="AO1204" s="78"/>
      <c r="AP1204" s="84"/>
      <c r="AQ1204" s="84"/>
      <c r="AR1204" s="78"/>
    </row>
    <row r="1205" spans="2:44" x14ac:dyDescent="0.2">
      <c r="B1205" s="81"/>
      <c r="AJ1205" s="78"/>
      <c r="AK1205" s="78"/>
      <c r="AL1205" s="78"/>
      <c r="AM1205" s="78"/>
      <c r="AN1205" s="78"/>
      <c r="AO1205" s="78"/>
      <c r="AP1205" s="84"/>
      <c r="AQ1205" s="84"/>
      <c r="AR1205" s="78"/>
    </row>
    <row r="1206" spans="2:44" x14ac:dyDescent="0.2">
      <c r="B1206" s="81"/>
      <c r="AJ1206" s="78"/>
      <c r="AK1206" s="78"/>
      <c r="AL1206" s="78"/>
      <c r="AM1206" s="78"/>
      <c r="AN1206" s="78"/>
      <c r="AO1206" s="78"/>
      <c r="AP1206" s="84"/>
      <c r="AQ1206" s="84"/>
      <c r="AR1206" s="78"/>
    </row>
    <row r="1207" spans="2:44" x14ac:dyDescent="0.2">
      <c r="B1207" s="81"/>
      <c r="AJ1207" s="78"/>
      <c r="AK1207" s="78"/>
      <c r="AL1207" s="78"/>
      <c r="AM1207" s="78"/>
      <c r="AN1207" s="78"/>
      <c r="AO1207" s="78"/>
      <c r="AP1207" s="84"/>
      <c r="AQ1207" s="84"/>
      <c r="AR1207" s="78"/>
    </row>
    <row r="1208" spans="2:44" x14ac:dyDescent="0.2">
      <c r="B1208" s="81"/>
      <c r="AJ1208" s="78"/>
      <c r="AK1208" s="78"/>
      <c r="AL1208" s="78"/>
      <c r="AM1208" s="78"/>
      <c r="AN1208" s="78"/>
      <c r="AO1208" s="78"/>
      <c r="AP1208" s="84"/>
      <c r="AQ1208" s="84"/>
      <c r="AR1208" s="78"/>
    </row>
    <row r="1209" spans="2:44" x14ac:dyDescent="0.2">
      <c r="B1209" s="81"/>
      <c r="AJ1209" s="78"/>
      <c r="AK1209" s="78"/>
      <c r="AL1209" s="78"/>
      <c r="AM1209" s="78"/>
      <c r="AN1209" s="78"/>
      <c r="AO1209" s="78"/>
      <c r="AP1209" s="84"/>
      <c r="AQ1209" s="84"/>
      <c r="AR1209" s="78"/>
    </row>
    <row r="1210" spans="2:44" x14ac:dyDescent="0.2">
      <c r="B1210" s="81"/>
      <c r="AJ1210" s="78"/>
      <c r="AK1210" s="78"/>
      <c r="AL1210" s="78"/>
      <c r="AM1210" s="78"/>
      <c r="AN1210" s="78"/>
      <c r="AO1210" s="78"/>
      <c r="AP1210" s="84"/>
      <c r="AQ1210" s="84"/>
      <c r="AR1210" s="78"/>
    </row>
    <row r="1211" spans="2:44" x14ac:dyDescent="0.2">
      <c r="B1211" s="81"/>
      <c r="AJ1211" s="78"/>
      <c r="AK1211" s="78"/>
      <c r="AL1211" s="78"/>
      <c r="AM1211" s="78"/>
      <c r="AN1211" s="78"/>
      <c r="AO1211" s="78"/>
      <c r="AP1211" s="84"/>
      <c r="AQ1211" s="84"/>
      <c r="AR1211" s="78"/>
    </row>
    <row r="1212" spans="2:44" x14ac:dyDescent="0.2">
      <c r="B1212" s="81"/>
      <c r="AJ1212" s="78"/>
      <c r="AK1212" s="78"/>
      <c r="AL1212" s="78"/>
      <c r="AM1212" s="78"/>
      <c r="AN1212" s="78"/>
      <c r="AO1212" s="78"/>
      <c r="AP1212" s="84"/>
      <c r="AQ1212" s="84"/>
      <c r="AR1212" s="78"/>
    </row>
    <row r="1213" spans="2:44" x14ac:dyDescent="0.2">
      <c r="B1213" s="81"/>
      <c r="AJ1213" s="78"/>
      <c r="AK1213" s="78"/>
      <c r="AL1213" s="78"/>
      <c r="AM1213" s="78"/>
      <c r="AN1213" s="78"/>
      <c r="AO1213" s="78"/>
      <c r="AP1213" s="84"/>
      <c r="AQ1213" s="84"/>
      <c r="AR1213" s="78"/>
    </row>
    <row r="1214" spans="2:44" x14ac:dyDescent="0.2">
      <c r="B1214" s="81"/>
      <c r="AJ1214" s="78"/>
      <c r="AK1214" s="78"/>
      <c r="AL1214" s="78"/>
      <c r="AM1214" s="78"/>
      <c r="AN1214" s="78"/>
      <c r="AO1214" s="78"/>
      <c r="AP1214" s="84"/>
      <c r="AQ1214" s="84"/>
      <c r="AR1214" s="78"/>
    </row>
    <row r="1215" spans="2:44" x14ac:dyDescent="0.2">
      <c r="B1215" s="81"/>
      <c r="AJ1215" s="78"/>
      <c r="AK1215" s="78"/>
      <c r="AL1215" s="78"/>
      <c r="AM1215" s="78"/>
      <c r="AN1215" s="78"/>
      <c r="AO1215" s="78"/>
      <c r="AP1215" s="84"/>
      <c r="AQ1215" s="84"/>
      <c r="AR1215" s="78"/>
    </row>
    <row r="1216" spans="2:44" x14ac:dyDescent="0.2">
      <c r="B1216" s="81"/>
      <c r="AJ1216" s="78"/>
      <c r="AK1216" s="78"/>
      <c r="AL1216" s="78"/>
      <c r="AM1216" s="78"/>
      <c r="AN1216" s="78"/>
      <c r="AO1216" s="78"/>
      <c r="AP1216" s="84"/>
      <c r="AQ1216" s="84"/>
      <c r="AR1216" s="78"/>
    </row>
    <row r="1217" spans="2:44" x14ac:dyDescent="0.2">
      <c r="B1217" s="81"/>
      <c r="AJ1217" s="78"/>
      <c r="AK1217" s="78"/>
      <c r="AL1217" s="78"/>
      <c r="AM1217" s="78"/>
      <c r="AN1217" s="78"/>
      <c r="AO1217" s="78"/>
      <c r="AP1217" s="84"/>
      <c r="AQ1217" s="84"/>
      <c r="AR1217" s="78"/>
    </row>
    <row r="1218" spans="2:44" x14ac:dyDescent="0.2">
      <c r="B1218" s="81"/>
      <c r="AJ1218" s="78"/>
      <c r="AK1218" s="78"/>
      <c r="AL1218" s="78"/>
      <c r="AM1218" s="78"/>
      <c r="AN1218" s="78"/>
      <c r="AO1218" s="78"/>
      <c r="AP1218" s="84"/>
      <c r="AQ1218" s="84"/>
      <c r="AR1218" s="78"/>
    </row>
    <row r="1219" spans="2:44" x14ac:dyDescent="0.2">
      <c r="B1219" s="81"/>
      <c r="AJ1219" s="78"/>
      <c r="AK1219" s="78"/>
      <c r="AL1219" s="78"/>
      <c r="AM1219" s="78"/>
      <c r="AN1219" s="78"/>
      <c r="AO1219" s="78"/>
      <c r="AP1219" s="84"/>
      <c r="AQ1219" s="84"/>
      <c r="AR1219" s="78"/>
    </row>
    <row r="1220" spans="2:44" x14ac:dyDescent="0.2">
      <c r="B1220" s="81"/>
      <c r="AJ1220" s="78"/>
      <c r="AK1220" s="78"/>
      <c r="AL1220" s="78"/>
      <c r="AM1220" s="78"/>
      <c r="AN1220" s="78"/>
      <c r="AO1220" s="78"/>
      <c r="AP1220" s="84"/>
      <c r="AQ1220" s="84"/>
      <c r="AR1220" s="78"/>
    </row>
    <row r="1221" spans="2:44" x14ac:dyDescent="0.2">
      <c r="B1221" s="81"/>
      <c r="AJ1221" s="78"/>
      <c r="AK1221" s="78"/>
      <c r="AL1221" s="78"/>
      <c r="AM1221" s="78"/>
      <c r="AN1221" s="78"/>
      <c r="AO1221" s="78"/>
      <c r="AP1221" s="84"/>
      <c r="AQ1221" s="84"/>
      <c r="AR1221" s="78"/>
    </row>
    <row r="1222" spans="2:44" x14ac:dyDescent="0.2">
      <c r="B1222" s="81"/>
      <c r="AJ1222" s="78"/>
      <c r="AK1222" s="78"/>
      <c r="AL1222" s="78"/>
      <c r="AM1222" s="78"/>
      <c r="AN1222" s="78"/>
      <c r="AO1222" s="78"/>
      <c r="AP1222" s="84"/>
      <c r="AQ1222" s="84"/>
      <c r="AR1222" s="78"/>
    </row>
    <row r="1223" spans="2:44" x14ac:dyDescent="0.2">
      <c r="B1223" s="81"/>
      <c r="AJ1223" s="78"/>
      <c r="AK1223" s="78"/>
      <c r="AL1223" s="78"/>
      <c r="AM1223" s="78"/>
      <c r="AN1223" s="78"/>
      <c r="AO1223" s="78"/>
      <c r="AP1223" s="84"/>
      <c r="AQ1223" s="84"/>
      <c r="AR1223" s="78"/>
    </row>
    <row r="1224" spans="2:44" x14ac:dyDescent="0.2">
      <c r="B1224" s="81"/>
      <c r="AJ1224" s="78"/>
      <c r="AK1224" s="78"/>
      <c r="AL1224" s="78"/>
      <c r="AM1224" s="78"/>
      <c r="AN1224" s="78"/>
      <c r="AO1224" s="78"/>
      <c r="AP1224" s="84"/>
      <c r="AQ1224" s="84"/>
      <c r="AR1224" s="78"/>
    </row>
    <row r="1225" spans="2:44" x14ac:dyDescent="0.2">
      <c r="B1225" s="81"/>
      <c r="AJ1225" s="78"/>
      <c r="AK1225" s="78"/>
      <c r="AL1225" s="78"/>
      <c r="AM1225" s="78"/>
      <c r="AN1225" s="78"/>
      <c r="AO1225" s="78"/>
      <c r="AP1225" s="84"/>
      <c r="AQ1225" s="84"/>
      <c r="AR1225" s="78"/>
    </row>
    <row r="1226" spans="2:44" x14ac:dyDescent="0.2">
      <c r="B1226" s="81"/>
      <c r="AJ1226" s="78"/>
      <c r="AK1226" s="78"/>
      <c r="AL1226" s="78"/>
      <c r="AM1226" s="78"/>
      <c r="AN1226" s="78"/>
      <c r="AO1226" s="78"/>
      <c r="AP1226" s="84"/>
      <c r="AQ1226" s="84"/>
      <c r="AR1226" s="78"/>
    </row>
    <row r="1227" spans="2:44" x14ac:dyDescent="0.2">
      <c r="B1227" s="81"/>
      <c r="AJ1227" s="78"/>
      <c r="AK1227" s="78"/>
      <c r="AL1227" s="78"/>
      <c r="AM1227" s="78"/>
      <c r="AN1227" s="78"/>
      <c r="AO1227" s="78"/>
      <c r="AP1227" s="84"/>
      <c r="AQ1227" s="84"/>
      <c r="AR1227" s="78"/>
    </row>
    <row r="1228" spans="2:44" x14ac:dyDescent="0.2">
      <c r="B1228" s="81"/>
      <c r="AJ1228" s="78"/>
      <c r="AK1228" s="78"/>
      <c r="AL1228" s="78"/>
      <c r="AM1228" s="78"/>
      <c r="AN1228" s="78"/>
      <c r="AO1228" s="78"/>
      <c r="AP1228" s="84"/>
      <c r="AQ1228" s="84"/>
      <c r="AR1228" s="78"/>
    </row>
    <row r="1229" spans="2:44" x14ac:dyDescent="0.2">
      <c r="B1229" s="81"/>
      <c r="AJ1229" s="78"/>
      <c r="AK1229" s="78"/>
      <c r="AL1229" s="78"/>
      <c r="AM1229" s="78"/>
      <c r="AN1229" s="78"/>
      <c r="AO1229" s="78"/>
      <c r="AP1229" s="84"/>
      <c r="AQ1229" s="84"/>
      <c r="AR1229" s="78"/>
    </row>
    <row r="1230" spans="2:44" x14ac:dyDescent="0.2">
      <c r="B1230" s="81"/>
      <c r="AJ1230" s="78"/>
      <c r="AK1230" s="78"/>
      <c r="AL1230" s="78"/>
      <c r="AM1230" s="78"/>
      <c r="AN1230" s="78"/>
      <c r="AO1230" s="78"/>
      <c r="AP1230" s="84"/>
      <c r="AQ1230" s="84"/>
      <c r="AR1230" s="78"/>
    </row>
    <row r="1231" spans="2:44" x14ac:dyDescent="0.2">
      <c r="B1231" s="81"/>
      <c r="AJ1231" s="78"/>
      <c r="AK1231" s="78"/>
      <c r="AL1231" s="78"/>
      <c r="AM1231" s="78"/>
      <c r="AN1231" s="78"/>
      <c r="AO1231" s="78"/>
      <c r="AP1231" s="84"/>
      <c r="AQ1231" s="84"/>
      <c r="AR1231" s="78"/>
    </row>
    <row r="1232" spans="2:44" x14ac:dyDescent="0.2">
      <c r="B1232" s="81"/>
      <c r="AJ1232" s="78"/>
      <c r="AK1232" s="78"/>
      <c r="AL1232" s="78"/>
      <c r="AM1232" s="78"/>
      <c r="AN1232" s="78"/>
      <c r="AO1232" s="78"/>
      <c r="AP1232" s="84"/>
      <c r="AQ1232" s="84"/>
      <c r="AR1232" s="78"/>
    </row>
    <row r="1233" spans="2:44" x14ac:dyDescent="0.2">
      <c r="B1233" s="81"/>
      <c r="AJ1233" s="78"/>
      <c r="AK1233" s="78"/>
      <c r="AL1233" s="78"/>
      <c r="AM1233" s="78"/>
      <c r="AN1233" s="78"/>
      <c r="AO1233" s="78"/>
      <c r="AP1233" s="84"/>
      <c r="AQ1233" s="84"/>
      <c r="AR1233" s="78"/>
    </row>
    <row r="1234" spans="2:44" x14ac:dyDescent="0.2">
      <c r="B1234" s="81"/>
      <c r="AJ1234" s="78"/>
      <c r="AK1234" s="78"/>
      <c r="AL1234" s="78"/>
      <c r="AM1234" s="78"/>
      <c r="AN1234" s="78"/>
      <c r="AO1234" s="78"/>
      <c r="AP1234" s="84"/>
      <c r="AQ1234" s="84"/>
      <c r="AR1234" s="78"/>
    </row>
    <row r="1235" spans="2:44" x14ac:dyDescent="0.2">
      <c r="B1235" s="81"/>
      <c r="AJ1235" s="78"/>
      <c r="AK1235" s="78"/>
      <c r="AL1235" s="78"/>
      <c r="AM1235" s="78"/>
      <c r="AN1235" s="78"/>
      <c r="AO1235" s="78"/>
      <c r="AP1235" s="84"/>
      <c r="AQ1235" s="84"/>
      <c r="AR1235" s="78"/>
    </row>
    <row r="1236" spans="2:44" x14ac:dyDescent="0.2">
      <c r="B1236" s="81"/>
      <c r="AJ1236" s="78"/>
      <c r="AK1236" s="78"/>
      <c r="AL1236" s="78"/>
      <c r="AM1236" s="78"/>
      <c r="AN1236" s="78"/>
      <c r="AO1236" s="78"/>
      <c r="AP1236" s="84"/>
      <c r="AQ1236" s="84"/>
      <c r="AR1236" s="78"/>
    </row>
    <row r="1237" spans="2:44" x14ac:dyDescent="0.2">
      <c r="B1237" s="81"/>
      <c r="AJ1237" s="78"/>
      <c r="AK1237" s="78"/>
      <c r="AL1237" s="78"/>
      <c r="AM1237" s="78"/>
      <c r="AN1237" s="78"/>
      <c r="AO1237" s="78"/>
      <c r="AP1237" s="84"/>
      <c r="AQ1237" s="84"/>
      <c r="AR1237" s="78"/>
    </row>
    <row r="1238" spans="2:44" x14ac:dyDescent="0.2">
      <c r="B1238" s="81"/>
      <c r="AJ1238" s="78"/>
      <c r="AK1238" s="78"/>
      <c r="AL1238" s="78"/>
      <c r="AM1238" s="78"/>
      <c r="AN1238" s="78"/>
      <c r="AO1238" s="78"/>
      <c r="AP1238" s="84"/>
      <c r="AQ1238" s="84"/>
      <c r="AR1238" s="78"/>
    </row>
    <row r="1239" spans="2:44" x14ac:dyDescent="0.2">
      <c r="B1239" s="81"/>
      <c r="AJ1239" s="78"/>
      <c r="AK1239" s="78"/>
      <c r="AL1239" s="78"/>
      <c r="AM1239" s="78"/>
      <c r="AN1239" s="78"/>
      <c r="AO1239" s="78"/>
      <c r="AP1239" s="84"/>
      <c r="AQ1239" s="84"/>
      <c r="AR1239" s="78"/>
    </row>
    <row r="1240" spans="2:44" x14ac:dyDescent="0.2">
      <c r="B1240" s="81"/>
      <c r="AJ1240" s="78"/>
      <c r="AK1240" s="78"/>
      <c r="AL1240" s="78"/>
      <c r="AM1240" s="78"/>
      <c r="AN1240" s="78"/>
      <c r="AO1240" s="78"/>
      <c r="AP1240" s="84"/>
      <c r="AQ1240" s="84"/>
      <c r="AR1240" s="78"/>
    </row>
    <row r="1241" spans="2:44" x14ac:dyDescent="0.2">
      <c r="B1241" s="81"/>
      <c r="AJ1241" s="78"/>
      <c r="AK1241" s="78"/>
      <c r="AL1241" s="78"/>
      <c r="AM1241" s="78"/>
      <c r="AN1241" s="78"/>
      <c r="AO1241" s="78"/>
      <c r="AP1241" s="84"/>
      <c r="AQ1241" s="84"/>
      <c r="AR1241" s="78"/>
    </row>
    <row r="1242" spans="2:44" x14ac:dyDescent="0.2">
      <c r="AJ1242" s="78"/>
      <c r="AK1242" s="78"/>
      <c r="AL1242" s="78"/>
      <c r="AM1242" s="78"/>
      <c r="AN1242" s="78"/>
      <c r="AO1242" s="78"/>
      <c r="AP1242" s="84"/>
      <c r="AQ1242" s="84"/>
      <c r="AR1242" s="78"/>
    </row>
    <row r="1243" spans="2:44" x14ac:dyDescent="0.2">
      <c r="AJ1243" s="78"/>
      <c r="AK1243" s="78"/>
      <c r="AL1243" s="78"/>
      <c r="AM1243" s="78"/>
      <c r="AN1243" s="78"/>
      <c r="AO1243" s="78"/>
      <c r="AP1243" s="84"/>
      <c r="AQ1243" s="84"/>
      <c r="AR1243" s="78"/>
    </row>
    <row r="1244" spans="2:44" x14ac:dyDescent="0.2">
      <c r="AJ1244" s="78"/>
      <c r="AK1244" s="78"/>
      <c r="AL1244" s="78"/>
      <c r="AM1244" s="78"/>
      <c r="AN1244" s="78"/>
      <c r="AO1244" s="78"/>
      <c r="AP1244" s="84"/>
      <c r="AQ1244" s="84"/>
      <c r="AR1244" s="78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zoomScale="90" zoomScaleNormal="90" workbookViewId="0">
      <selection activeCell="H12" sqref="H12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" width="12.42578125" style="6" customWidth="1"/>
    <col min="17" max="17" width="9.140625" style="6"/>
    <col min="18" max="18" width="16.7109375" style="6" bestFit="1" customWidth="1"/>
    <col min="19" max="16384" width="9.140625" style="6"/>
  </cols>
  <sheetData>
    <row r="1" spans="1:18" ht="36.75" customHeight="1" thickBot="1" x14ac:dyDescent="0.25">
      <c r="A1" s="260" t="s">
        <v>67</v>
      </c>
      <c r="B1" s="260" t="s">
        <v>68</v>
      </c>
      <c r="C1" s="260"/>
      <c r="D1" s="260" t="s">
        <v>201</v>
      </c>
      <c r="E1" s="260" t="s">
        <v>69</v>
      </c>
      <c r="F1" s="264" t="s">
        <v>70</v>
      </c>
      <c r="G1" s="265"/>
      <c r="H1" s="266"/>
      <c r="I1" s="267" t="s">
        <v>202</v>
      </c>
      <c r="J1" s="268"/>
      <c r="K1" s="269"/>
      <c r="L1" s="254" t="s">
        <v>203</v>
      </c>
      <c r="M1" s="255"/>
      <c r="N1" s="256"/>
      <c r="O1" s="257" t="s">
        <v>71</v>
      </c>
    </row>
    <row r="2" spans="1:18" ht="30.75" customHeight="1" thickBot="1" x14ac:dyDescent="0.25">
      <c r="A2" s="261"/>
      <c r="B2" s="262"/>
      <c r="C2" s="261"/>
      <c r="D2" s="263"/>
      <c r="E2" s="261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58"/>
    </row>
    <row r="3" spans="1:18" ht="12.7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- 31 stycznia 2021 r'!Z7</f>
        <v>6135577.9800000004</v>
      </c>
      <c r="G3" s="16">
        <f>F3/'Dane - 31 stycznia 2021 r'!$B$3</f>
        <v>1349338.6949924128</v>
      </c>
      <c r="H3" s="17">
        <f>G3/E3</f>
        <v>0.91125970460203198</v>
      </c>
      <c r="I3" s="16">
        <f>'Dane - 31 stycznia 2021 r'!AK7</f>
        <v>382500</v>
      </c>
      <c r="J3" s="16">
        <f>I3/'Dane - 31 stycznia 2021 r'!$B$3</f>
        <v>84119.548723362139</v>
      </c>
      <c r="K3" s="17">
        <f>J3/E3</f>
        <v>5.6809128357012129E-2</v>
      </c>
      <c r="L3" s="16">
        <f>'Dane - 31 stycznia 2021 r'!AQ7</f>
        <v>0</v>
      </c>
      <c r="M3" s="16">
        <f>L3/'Dane - 31 stycznia 2021 r'!$B$3</f>
        <v>0</v>
      </c>
      <c r="N3" s="17">
        <f>M3/E3</f>
        <v>0</v>
      </c>
      <c r="O3" s="19">
        <f>'Dane - 31 stycznia 2021 r'!X7</f>
        <v>1</v>
      </c>
      <c r="P3" s="235"/>
      <c r="R3" s="311">
        <v>0.75</v>
      </c>
    </row>
    <row r="4" spans="1:18" ht="12.75" x14ac:dyDescent="0.2">
      <c r="A4" s="20" t="s">
        <v>75</v>
      </c>
      <c r="B4" s="21" t="s">
        <v>78</v>
      </c>
      <c r="C4" s="2" t="s">
        <v>79</v>
      </c>
      <c r="D4" s="22">
        <v>3673999.9999999907</v>
      </c>
      <c r="E4" s="22">
        <v>2755500</v>
      </c>
      <c r="F4" s="22">
        <f>'Dane - 31 stycznia 2021 r'!Z8</f>
        <v>11358222.987500001</v>
      </c>
      <c r="G4" s="22">
        <f>F4/'Dane - 31 stycznia 2021 r'!$B$3</f>
        <v>2497904.8157067141</v>
      </c>
      <c r="H4" s="18">
        <f t="shared" ref="H4:H56" si="0">G4/E4</f>
        <v>0.90651599190953147</v>
      </c>
      <c r="I4" s="22">
        <f>'Dane - 31 stycznia 2021 r'!AK8</f>
        <v>10297632.379999999</v>
      </c>
      <c r="J4" s="22">
        <f>I4/'Dane - 31 stycznia 2021 r'!$B$3</f>
        <v>2264659.3169272719</v>
      </c>
      <c r="K4" s="18">
        <f>J4/E4</f>
        <v>0.82186874139984467</v>
      </c>
      <c r="L4" s="22">
        <f>'Dane - 31 stycznia 2021 r'!AQ8</f>
        <v>8561374.5500000007</v>
      </c>
      <c r="M4" s="22">
        <f>L4/'Dane - 31 stycznia 2021 r'!$B$3</f>
        <v>1882820.8198632095</v>
      </c>
      <c r="N4" s="18">
        <f t="shared" ref="N4:N56" si="1">M4/E4</f>
        <v>0.68329552526336768</v>
      </c>
      <c r="O4" s="23">
        <f>'Dane - 31 stycznia 2021 r'!X8</f>
        <v>269</v>
      </c>
      <c r="P4" s="235"/>
      <c r="R4" s="311">
        <v>0.75</v>
      </c>
    </row>
    <row r="5" spans="1:18" ht="12.7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- 31 stycznia 2021 r'!Z9</f>
        <v>3145888.14</v>
      </c>
      <c r="G5" s="22">
        <f>F5/'Dane - 31 stycznia 2021 r'!$B$3</f>
        <v>691844.94293065905</v>
      </c>
      <c r="H5" s="18">
        <f t="shared" si="0"/>
        <v>0.39253613783299807</v>
      </c>
      <c r="I5" s="22">
        <f>'Dane - 31 stycznia 2021 r'!AK9</f>
        <v>0</v>
      </c>
      <c r="J5" s="22">
        <f>I5/'Dane - 31 stycznia 2021 r'!$B$3</f>
        <v>0</v>
      </c>
      <c r="K5" s="18">
        <f>J5/E5</f>
        <v>0</v>
      </c>
      <c r="L5" s="22">
        <f>'Dane - 31 stycznia 2021 r'!AQ9</f>
        <v>0</v>
      </c>
      <c r="M5" s="22">
        <f>L5/'Dane - 31 stycznia 2021 r'!$B$3</f>
        <v>0</v>
      </c>
      <c r="N5" s="18">
        <f t="shared" si="1"/>
        <v>0</v>
      </c>
      <c r="O5" s="23">
        <f>'Dane - 31 stycznia 2021 r'!X9</f>
        <v>2</v>
      </c>
      <c r="P5" s="235"/>
      <c r="R5" s="311">
        <v>0.75</v>
      </c>
    </row>
    <row r="6" spans="1:18" ht="12.75" x14ac:dyDescent="0.2">
      <c r="A6" s="40" t="s">
        <v>75</v>
      </c>
      <c r="B6" s="41" t="s">
        <v>82</v>
      </c>
      <c r="C6" s="42" t="s">
        <v>83</v>
      </c>
      <c r="D6" s="43">
        <v>36485603</v>
      </c>
      <c r="E6" s="43">
        <v>27364202</v>
      </c>
      <c r="F6" s="43">
        <f t="shared" ref="F6:M6" si="2">SUM(F7:F9)</f>
        <v>96010337.405000001</v>
      </c>
      <c r="G6" s="43">
        <f t="shared" si="2"/>
        <v>21114630.732774734</v>
      </c>
      <c r="H6" s="44">
        <f t="shared" si="0"/>
        <v>0.77161507332736157</v>
      </c>
      <c r="I6" s="43">
        <f t="shared" si="2"/>
        <v>87798740.849999994</v>
      </c>
      <c r="J6" s="43">
        <f t="shared" si="2"/>
        <v>19308733.225572344</v>
      </c>
      <c r="K6" s="44">
        <f>J6/E6</f>
        <v>0.70562018309806163</v>
      </c>
      <c r="L6" s="43">
        <f t="shared" si="2"/>
        <v>67814920.429999992</v>
      </c>
      <c r="M6" s="43">
        <f t="shared" si="2"/>
        <v>14913883.668711925</v>
      </c>
      <c r="N6" s="44">
        <f t="shared" si="1"/>
        <v>0.54501438297787475</v>
      </c>
      <c r="O6" s="45">
        <f>SUM(O7:O9)</f>
        <v>35</v>
      </c>
      <c r="P6" s="235"/>
      <c r="R6" s="311">
        <v>0.75</v>
      </c>
    </row>
    <row r="7" spans="1:18" ht="12.75" x14ac:dyDescent="0.2">
      <c r="A7" s="20" t="s">
        <v>75</v>
      </c>
      <c r="B7" s="21" t="s">
        <v>84</v>
      </c>
      <c r="C7" s="2" t="s">
        <v>85</v>
      </c>
      <c r="D7" s="22">
        <v>19049999.999999952</v>
      </c>
      <c r="E7" s="22">
        <v>14287500</v>
      </c>
      <c r="F7" s="22">
        <f>'Dane - 31 stycznia 2021 r'!Z11</f>
        <v>62343817.852499999</v>
      </c>
      <c r="G7" s="22">
        <f>F7/'Dane - 31 stycznia 2021 r'!$B$3</f>
        <v>13710676.662598139</v>
      </c>
      <c r="H7" s="18">
        <f t="shared" si="0"/>
        <v>0.95962741295525034</v>
      </c>
      <c r="I7" s="22">
        <f>'Dane - 31 stycznia 2021 r'!AK11</f>
        <v>62589486.810000002</v>
      </c>
      <c r="J7" s="22">
        <f>I7/'Dane - 31 stycznia 2021 r'!$B$3</f>
        <v>13764704.275252359</v>
      </c>
      <c r="K7" s="18">
        <f>J7/E7</f>
        <v>0.96340887315852031</v>
      </c>
      <c r="L7" s="22">
        <f>'Dane - 31 stycznia 2021 r'!AQ11</f>
        <v>45559783.340000004</v>
      </c>
      <c r="M7" s="22">
        <f>L7/'Dane - 31 stycznia 2021 r'!$B$3</f>
        <v>10019525.266653471</v>
      </c>
      <c r="N7" s="18">
        <f t="shared" si="1"/>
        <v>0.70127910877714583</v>
      </c>
      <c r="O7" s="23">
        <f>'Dane - 31 stycznia 2021 r'!X11</f>
        <v>14</v>
      </c>
      <c r="P7" s="235"/>
      <c r="R7" s="312">
        <v>0.75</v>
      </c>
    </row>
    <row r="8" spans="1:18" ht="12.75" x14ac:dyDescent="0.2">
      <c r="A8" s="20" t="s">
        <v>75</v>
      </c>
      <c r="B8" s="21" t="s">
        <v>86</v>
      </c>
      <c r="C8" s="2" t="s">
        <v>83</v>
      </c>
      <c r="D8" s="313">
        <v>17115603</v>
      </c>
      <c r="E8" s="22">
        <v>12836702</v>
      </c>
      <c r="F8" s="22">
        <f>'Dane - 31 stycznia 2021 r'!Z12</f>
        <v>33269776.172499999</v>
      </c>
      <c r="G8" s="22">
        <f>F8/'Dane - 31 stycznia 2021 r'!$B$3</f>
        <v>7316702.1117855329</v>
      </c>
      <c r="H8" s="18">
        <f t="shared" si="0"/>
        <v>0.56998301524687045</v>
      </c>
      <c r="I8" s="22">
        <f>'Dane - 31 stycznia 2021 r'!AK12</f>
        <v>24812510.690000001</v>
      </c>
      <c r="J8" s="22">
        <f>I8/'Dane - 31 stycznia 2021 r'!$B$3</f>
        <v>5456776.9985265331</v>
      </c>
      <c r="K8" s="18">
        <f t="shared" ref="K8:K56" si="3">J8/E8</f>
        <v>0.42509181864053036</v>
      </c>
      <c r="L8" s="22">
        <f>'Dane - 31 stycznia 2021 r'!AQ12</f>
        <v>21858393.739999998</v>
      </c>
      <c r="M8" s="22">
        <f>L8/'Dane - 31 stycznia 2021 r'!$B$3</f>
        <v>4807106.4502650034</v>
      </c>
      <c r="N8" s="18">
        <f t="shared" si="1"/>
        <v>0.37448142445505112</v>
      </c>
      <c r="O8" s="23">
        <f>'Dane - 31 stycznia 2021 r'!X12</f>
        <v>9</v>
      </c>
      <c r="P8" s="235"/>
      <c r="R8" s="312">
        <v>0.75</v>
      </c>
    </row>
    <row r="9" spans="1:18" ht="21" x14ac:dyDescent="0.2">
      <c r="A9" s="20" t="s">
        <v>75</v>
      </c>
      <c r="B9" s="21" t="s">
        <v>87</v>
      </c>
      <c r="C9" s="2" t="s">
        <v>88</v>
      </c>
      <c r="D9" s="22">
        <v>319999.99999999919</v>
      </c>
      <c r="E9" s="22">
        <v>240000</v>
      </c>
      <c r="F9" s="22">
        <f>'Dane - 31 stycznia 2021 r'!Z13</f>
        <v>396743.38</v>
      </c>
      <c r="G9" s="22">
        <f>F9/'Dane - 31 stycznia 2021 r'!$B$3</f>
        <v>87251.958391062435</v>
      </c>
      <c r="H9" s="18">
        <f t="shared" si="0"/>
        <v>0.36354982662942681</v>
      </c>
      <c r="I9" s="22">
        <f>'Dane - 31 stycznia 2021 r'!AK13</f>
        <v>396743.35000000003</v>
      </c>
      <c r="J9" s="22">
        <f>I9/'Dane - 31 stycznia 2021 r'!$B$3</f>
        <v>87251.951793450775</v>
      </c>
      <c r="K9" s="18">
        <f t="shared" si="3"/>
        <v>0.36354979913937824</v>
      </c>
      <c r="L9" s="22">
        <f>'Dane - 31 stycznia 2021 r'!AQ13</f>
        <v>396743.35</v>
      </c>
      <c r="M9" s="22">
        <f>L9/'Dane - 31 stycznia 2021 r'!$B$3</f>
        <v>87251.95179345076</v>
      </c>
      <c r="N9" s="18">
        <f t="shared" si="1"/>
        <v>0.36354979913937818</v>
      </c>
      <c r="O9" s="23">
        <f>'Dane - 31 stycznia 2021 r'!X13</f>
        <v>12</v>
      </c>
      <c r="P9" s="235"/>
      <c r="R9" s="312">
        <v>0.75</v>
      </c>
    </row>
    <row r="10" spans="1:18" ht="12.7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- 31 stycznia 2021 r'!Z14</f>
        <v>18807078.579999998</v>
      </c>
      <c r="G10" s="22">
        <f>F10/'Dane - 31 stycznia 2021 r'!$B$3</f>
        <v>4136060.0338677391</v>
      </c>
      <c r="H10" s="18">
        <f t="shared" si="0"/>
        <v>0.73334397763612391</v>
      </c>
      <c r="I10" s="22">
        <f>'Dane - 31 stycznia 2021 r'!AK14</f>
        <v>13118506.710000001</v>
      </c>
      <c r="J10" s="22">
        <f>I10/'Dane - 31 stycznia 2021 r'!$B$3</f>
        <v>2885027.0963911065</v>
      </c>
      <c r="K10" s="18">
        <f t="shared" si="3"/>
        <v>0.51152962701969973</v>
      </c>
      <c r="L10" s="22">
        <f>'Dane - 31 stycznia 2021 r'!AQ14</f>
        <v>10410481.140000001</v>
      </c>
      <c r="M10" s="22">
        <f>L10/'Dane - 31 stycznia 2021 r'!$B$3</f>
        <v>2289477.0601042421</v>
      </c>
      <c r="N10" s="18">
        <f t="shared" si="1"/>
        <v>0.40593564895465284</v>
      </c>
      <c r="O10" s="23">
        <f>'Dane - 31 stycznia 2021 r'!X14</f>
        <v>11</v>
      </c>
      <c r="P10" s="235"/>
      <c r="R10" s="311">
        <v>0.75</v>
      </c>
    </row>
    <row r="11" spans="1:18" ht="12.7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- 31 stycznia 2021 r'!Z15</f>
        <v>27490381</v>
      </c>
      <c r="G11" s="22">
        <f>F11/'Dane - 31 stycznia 2021 r'!$B$3</f>
        <v>6045695.2783092512</v>
      </c>
      <c r="H11" s="18">
        <f t="shared" si="0"/>
        <v>0.82251705330171687</v>
      </c>
      <c r="I11" s="22">
        <f>'Dane - 31 stycznia 2021 r'!AK15</f>
        <v>26835697.870000001</v>
      </c>
      <c r="J11" s="22">
        <f>I11/'Dane - 31 stycznia 2021 r'!$B$3</f>
        <v>5901717.1098062498</v>
      </c>
      <c r="K11" s="18">
        <f t="shared" si="3"/>
        <v>0.80292881845935715</v>
      </c>
      <c r="L11" s="22">
        <f>'Dane - 31 stycznia 2021 r'!AQ15</f>
        <v>26835697.870000001</v>
      </c>
      <c r="M11" s="22">
        <f>L11/'Dane - 31 stycznia 2021 r'!$B$3</f>
        <v>5901717.1098062498</v>
      </c>
      <c r="N11" s="18">
        <f t="shared" si="1"/>
        <v>0.80292881845935715</v>
      </c>
      <c r="O11" s="23">
        <f>'Dane - 31 stycznia 2021 r'!X15</f>
        <v>154</v>
      </c>
      <c r="P11" s="235"/>
      <c r="R11" s="311">
        <v>0.5</v>
      </c>
    </row>
    <row r="12" spans="1:18" ht="12.75" x14ac:dyDescent="0.2">
      <c r="A12" s="20" t="s">
        <v>75</v>
      </c>
      <c r="B12" s="21" t="s">
        <v>93</v>
      </c>
      <c r="C12" s="2" t="s">
        <v>94</v>
      </c>
      <c r="D12" s="22">
        <v>619999.99999999837</v>
      </c>
      <c r="E12" s="22">
        <v>465000</v>
      </c>
      <c r="F12" s="22">
        <f>'Dane - 31 stycznia 2021 r'!Z16</f>
        <v>2025000</v>
      </c>
      <c r="G12" s="22">
        <f>F12/'Dane - 31 stycznia 2021 r'!$B$3</f>
        <v>445338.78735897603</v>
      </c>
      <c r="H12" s="18">
        <f t="shared" si="0"/>
        <v>0.95771782227736779</v>
      </c>
      <c r="I12" s="22">
        <f>'Dane - 31 stycznia 2021 r'!AK16</f>
        <v>212737.2</v>
      </c>
      <c r="J12" s="22">
        <f>I12/'Dane - 31 stycznia 2021 r'!$B$3</f>
        <v>46785.247740318002</v>
      </c>
      <c r="K12" s="18">
        <f t="shared" si="3"/>
        <v>0.10061343600068387</v>
      </c>
      <c r="L12" s="22">
        <f>'Dane - 31 stycznia 2021 r'!AQ16</f>
        <v>212737.2</v>
      </c>
      <c r="M12" s="22">
        <f>L12/'Dane - 31 stycznia 2021 r'!$B$3</f>
        <v>46785.247740318002</v>
      </c>
      <c r="N12" s="18">
        <f t="shared" si="1"/>
        <v>0.10061343600068387</v>
      </c>
      <c r="O12" s="23">
        <f>'Dane - 31 stycznia 2021 r'!X16</f>
        <v>3</v>
      </c>
      <c r="P12" s="235"/>
      <c r="R12" s="311">
        <v>0.75</v>
      </c>
    </row>
    <row r="13" spans="1:18" ht="12.75" x14ac:dyDescent="0.2">
      <c r="A13" s="20" t="s">
        <v>75</v>
      </c>
      <c r="B13" s="21" t="s">
        <v>95</v>
      </c>
      <c r="C13" s="2" t="s">
        <v>96</v>
      </c>
      <c r="D13" s="22">
        <v>14738007.999999963</v>
      </c>
      <c r="E13" s="22">
        <v>11053506</v>
      </c>
      <c r="F13" s="22">
        <f>'Dane - 31 stycznia 2021 r'!Z17</f>
        <v>22742666.745000001</v>
      </c>
      <c r="G13" s="22">
        <f>F13/'Dane - 31 stycznia 2021 r'!$B$3</f>
        <v>5001576.1133469678</v>
      </c>
      <c r="H13" s="18">
        <f t="shared" si="0"/>
        <v>0.45248775486682397</v>
      </c>
      <c r="I13" s="22">
        <f>'Dane - 31 stycznia 2021 r'!AK17</f>
        <v>16416966.689999999</v>
      </c>
      <c r="J13" s="22">
        <f>I13/'Dane - 31 stycznia 2021 r'!$B$3</f>
        <v>3610425.6976974332</v>
      </c>
      <c r="K13" s="18">
        <f t="shared" si="3"/>
        <v>0.32663172188963691</v>
      </c>
      <c r="L13" s="22">
        <f>'Dane - 31 stycznia 2021 r'!AQ17</f>
        <v>10657976.300000001</v>
      </c>
      <c r="M13" s="22">
        <f>L13/'Dane - 31 stycznia 2021 r'!$B$3</f>
        <v>2343906.2919223239</v>
      </c>
      <c r="N13" s="18">
        <f t="shared" si="1"/>
        <v>0.21205093586797924</v>
      </c>
      <c r="O13" s="23">
        <f>'Dane - 31 stycznia 2021 r'!X17</f>
        <v>145</v>
      </c>
      <c r="P13" s="235"/>
      <c r="R13" s="311">
        <v>0.75</v>
      </c>
    </row>
    <row r="14" spans="1:18" ht="12.7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- 31 stycznia 2021 r'!Z18</f>
        <v>17942777.8475</v>
      </c>
      <c r="G14" s="22">
        <f>F14/'Dane - 31 stycznia 2021 r'!$B$3</f>
        <v>3945982.6807195791</v>
      </c>
      <c r="H14" s="18">
        <f t="shared" si="0"/>
        <v>0.62654506209660099</v>
      </c>
      <c r="I14" s="22">
        <f>'Dane - 31 stycznia 2021 r'!AK18</f>
        <v>13116935.620000001</v>
      </c>
      <c r="J14" s="22">
        <f>I14/'Dane - 31 stycznia 2021 r'!$B$3</f>
        <v>2884681.5816674363</v>
      </c>
      <c r="K14" s="18">
        <f t="shared" si="3"/>
        <v>0.45803115394950372</v>
      </c>
      <c r="L14" s="22">
        <f>'Dane - 31 stycznia 2021 r'!AQ18</f>
        <v>9451629.8800000008</v>
      </c>
      <c r="M14" s="22">
        <f>L14/'Dane - 31 stycznia 2021 r'!$B$3</f>
        <v>2078606.118185217</v>
      </c>
      <c r="N14" s="18">
        <f t="shared" si="1"/>
        <v>0.33004209718306216</v>
      </c>
      <c r="O14" s="23">
        <f>'Dane - 31 stycznia 2021 r'!X18</f>
        <v>249</v>
      </c>
      <c r="P14" s="235"/>
      <c r="R14" s="311">
        <v>0.75</v>
      </c>
    </row>
    <row r="15" spans="1:18" ht="12.75" x14ac:dyDescent="0.2">
      <c r="A15" s="40" t="s">
        <v>75</v>
      </c>
      <c r="B15" s="41" t="s">
        <v>99</v>
      </c>
      <c r="C15" s="42" t="s">
        <v>100</v>
      </c>
      <c r="D15" s="43">
        <f>D16+D17</f>
        <v>77640919.999999881</v>
      </c>
      <c r="E15" s="43">
        <v>49480690</v>
      </c>
      <c r="F15" s="43">
        <f>'Dane - 31 stycznia 2021 r'!Z19</f>
        <v>216569875</v>
      </c>
      <c r="G15" s="43">
        <f>F15/'Dane - 31 stycznia 2021 r'!$B$3</f>
        <v>47628131.116535813</v>
      </c>
      <c r="H15" s="44">
        <f t="shared" si="0"/>
        <v>0.96255996261442212</v>
      </c>
      <c r="I15" s="43">
        <f>'Dane - 31 stycznia 2021 r'!AK19</f>
        <v>194996875</v>
      </c>
      <c r="J15" s="43">
        <f>I15/'Dane - 31 stycznia 2021 r'!$B$3</f>
        <v>42883788.568538189</v>
      </c>
      <c r="K15" s="44">
        <f t="shared" si="3"/>
        <v>0.86667725467325107</v>
      </c>
      <c r="L15" s="43">
        <f>'Dane - 31 stycznia 2021 r'!AQ19</f>
        <v>194996875</v>
      </c>
      <c r="M15" s="43">
        <f>L15/'Dane - 31 stycznia 2021 r'!$B$3</f>
        <v>42883788.568538189</v>
      </c>
      <c r="N15" s="44">
        <f t="shared" si="1"/>
        <v>0.86667725467325107</v>
      </c>
      <c r="O15" s="45">
        <f>'Dane - 31 stycznia 2021 r'!X19</f>
        <v>3848</v>
      </c>
      <c r="P15" s="235"/>
      <c r="R15" s="311">
        <v>0.5</v>
      </c>
    </row>
    <row r="16" spans="1:18" ht="12.75" x14ac:dyDescent="0.2">
      <c r="A16" s="20" t="s">
        <v>75</v>
      </c>
      <c r="B16" s="21" t="s">
        <v>229</v>
      </c>
      <c r="C16" s="2" t="s">
        <v>100</v>
      </c>
      <c r="D16" s="22">
        <v>35000000</v>
      </c>
      <c r="E16" s="22">
        <v>17500000</v>
      </c>
      <c r="F16" s="22">
        <f>'Dane - 31 stycznia 2021 r'!Z20</f>
        <v>75439000</v>
      </c>
      <c r="G16" s="22">
        <f>F16/'Dane - 31 stycznia 2021 r'!$B$3</f>
        <v>16590574.212135205</v>
      </c>
      <c r="H16" s="18">
        <f t="shared" si="0"/>
        <v>0.94803281212201174</v>
      </c>
      <c r="I16" s="22">
        <f>'Dane - 31 stycznia 2021 r'!AK20</f>
        <v>75439000</v>
      </c>
      <c r="J16" s="22">
        <f>I16/'Dane - 31 stycznia 2021 r'!$B$3</f>
        <v>16590574.212135205</v>
      </c>
      <c r="K16" s="18">
        <f t="shared" si="3"/>
        <v>0.94803281212201174</v>
      </c>
      <c r="L16" s="22">
        <f>'Dane - 31 stycznia 2021 r'!AQ20</f>
        <v>75439000</v>
      </c>
      <c r="M16" s="22">
        <f>L16/'Dane - 31 stycznia 2021 r'!$B$3</f>
        <v>16590574.212135205</v>
      </c>
      <c r="N16" s="18">
        <f t="shared" si="1"/>
        <v>0.94803281212201174</v>
      </c>
      <c r="O16" s="23">
        <f>'Dane - 31 stycznia 2021 r'!X20</f>
        <v>2645</v>
      </c>
      <c r="P16" s="235"/>
      <c r="R16" s="311">
        <v>0.75</v>
      </c>
    </row>
    <row r="17" spans="1:18" ht="12.75" x14ac:dyDescent="0.2">
      <c r="A17" s="20" t="s">
        <v>75</v>
      </c>
      <c r="B17" s="21" t="s">
        <v>230</v>
      </c>
      <c r="C17" s="2" t="s">
        <v>228</v>
      </c>
      <c r="D17" s="22">
        <v>42640919.999999888</v>
      </c>
      <c r="E17" s="22">
        <v>31980690</v>
      </c>
      <c r="F17" s="22">
        <f>'Dane - 31 stycznia 2021 r'!Z21</f>
        <v>141130875</v>
      </c>
      <c r="G17" s="22">
        <f>F17/'Dane - 31 stycznia 2021 r'!$B$3</f>
        <v>31037556.904400606</v>
      </c>
      <c r="H17" s="18">
        <f t="shared" si="0"/>
        <v>0.97050929496519944</v>
      </c>
      <c r="I17" s="22">
        <f>'Dane - 31 stycznia 2021 r'!AK21</f>
        <v>119557875</v>
      </c>
      <c r="J17" s="22">
        <f>I17/'Dane - 31 stycznia 2021 r'!$B$3</f>
        <v>26293214.356402978</v>
      </c>
      <c r="K17" s="18">
        <f t="shared" si="3"/>
        <v>0.822159070251548</v>
      </c>
      <c r="L17" s="22">
        <f>'Dane - 31 stycznia 2021 r'!AQ21</f>
        <v>119557875</v>
      </c>
      <c r="M17" s="22">
        <f>L17/'Dane - 31 stycznia 2021 r'!$B$3</f>
        <v>26293214.356402978</v>
      </c>
      <c r="N17" s="18">
        <f t="shared" si="1"/>
        <v>0.822159070251548</v>
      </c>
      <c r="O17" s="23">
        <f>'Dane - 31 stycznia 2021 r'!X21</f>
        <v>1203</v>
      </c>
      <c r="P17" s="235"/>
      <c r="R17" s="311">
        <v>0.75</v>
      </c>
    </row>
    <row r="18" spans="1:18" ht="21" x14ac:dyDescent="0.2">
      <c r="A18" s="20" t="s">
        <v>75</v>
      </c>
      <c r="B18" s="21" t="s">
        <v>101</v>
      </c>
      <c r="C18" s="2" t="s">
        <v>102</v>
      </c>
      <c r="D18" s="22">
        <v>23413335.99999994</v>
      </c>
      <c r="E18" s="22">
        <v>17560002</v>
      </c>
      <c r="F18" s="22">
        <f>'Dane - 31 stycznia 2021 r'!Z22</f>
        <v>61386492.049999997</v>
      </c>
      <c r="G18" s="22">
        <f>F18/'Dane - 31 stycznia 2021 r'!$B$3</f>
        <v>13500141.19988564</v>
      </c>
      <c r="H18" s="18">
        <f t="shared" si="0"/>
        <v>0.76880066413919768</v>
      </c>
      <c r="I18" s="22">
        <f>'Dane - 31 stycznia 2021 r'!AK22</f>
        <v>45947965.359999999</v>
      </c>
      <c r="J18" s="22">
        <f>I18/'Dane - 31 stycznia 2021 r'!$B$3</f>
        <v>10104894.407424511</v>
      </c>
      <c r="K18" s="18">
        <f t="shared" si="3"/>
        <v>0.57544950208004031</v>
      </c>
      <c r="L18" s="22">
        <f>'Dane - 31 stycznia 2021 r'!AQ22</f>
        <v>25354876.109999999</v>
      </c>
      <c r="M18" s="22">
        <f>L18/'Dane - 31 stycznia 2021 r'!$B$3</f>
        <v>5576054.2125750473</v>
      </c>
      <c r="N18" s="18">
        <f t="shared" si="1"/>
        <v>0.31754291443560467</v>
      </c>
      <c r="O18" s="23">
        <f>'Dane - 31 stycznia 2021 r'!X22</f>
        <v>371</v>
      </c>
      <c r="P18" s="235"/>
      <c r="R18" s="311">
        <v>0.75</v>
      </c>
    </row>
    <row r="19" spans="1:18" ht="12.75" x14ac:dyDescent="0.2">
      <c r="A19" s="20" t="s">
        <v>75</v>
      </c>
      <c r="B19" s="21" t="s">
        <v>103</v>
      </c>
      <c r="C19" s="2" t="s">
        <v>104</v>
      </c>
      <c r="D19" s="22">
        <v>31409999.999999918</v>
      </c>
      <c r="E19" s="22">
        <v>23557500</v>
      </c>
      <c r="F19" s="22">
        <f>'Dane - 31 stycznia 2021 r'!Z23</f>
        <v>66072770.350000009</v>
      </c>
      <c r="G19" s="22">
        <f>F19/'Dane - 31 stycznia 2021 r'!$B$3</f>
        <v>14530749.345736844</v>
      </c>
      <c r="H19" s="18">
        <f t="shared" si="0"/>
        <v>0.61682051770081059</v>
      </c>
      <c r="I19" s="22">
        <f>'Dane - 31 stycznia 2021 r'!AK23</f>
        <v>5786345.3799999999</v>
      </c>
      <c r="J19" s="22">
        <f>I19/'Dane - 31 stycznia 2021 r'!$B$3</f>
        <v>1272535.325812056</v>
      </c>
      <c r="K19" s="18">
        <f t="shared" si="3"/>
        <v>5.4018267040732502E-2</v>
      </c>
      <c r="L19" s="22">
        <f>'Dane - 31 stycznia 2021 r'!AQ23</f>
        <v>133331.1</v>
      </c>
      <c r="M19" s="22">
        <f>L19/'Dane - 31 stycznia 2021 r'!$B$3</f>
        <v>29322.227353697959</v>
      </c>
      <c r="N19" s="18">
        <f t="shared" si="1"/>
        <v>1.2447087914124147E-3</v>
      </c>
      <c r="O19" s="23">
        <f>'Dane - 31 stycznia 2021 r'!X23</f>
        <v>9</v>
      </c>
      <c r="P19" s="235"/>
      <c r="R19" s="311">
        <v>0.75</v>
      </c>
    </row>
    <row r="20" spans="1:18" ht="12.75" x14ac:dyDescent="0.2">
      <c r="A20" s="20" t="s">
        <v>75</v>
      </c>
      <c r="B20" s="21" t="s">
        <v>105</v>
      </c>
      <c r="C20" s="2" t="s">
        <v>106</v>
      </c>
      <c r="D20" s="22">
        <v>9106667</v>
      </c>
      <c r="E20" s="22">
        <v>6830000</v>
      </c>
      <c r="F20" s="22">
        <f>'Dane - 31 stycznia 2021 r'!Z24</f>
        <v>25832979.780000001</v>
      </c>
      <c r="G20" s="22">
        <f>F20/'Dane - 31 stycznia 2021 r'!$B$3</f>
        <v>5681198.9575773571</v>
      </c>
      <c r="H20" s="18">
        <f t="shared" si="0"/>
        <v>0.8318007258532002</v>
      </c>
      <c r="I20" s="22">
        <f>'Dane - 31 stycznia 2021 r'!AK24</f>
        <v>10262895.91</v>
      </c>
      <c r="J20" s="22">
        <f>I20/'Dane - 31 stycznia 2021 r'!$B$3</f>
        <v>2257020.0589386639</v>
      </c>
      <c r="K20" s="18">
        <f t="shared" si="3"/>
        <v>0.33045681682850131</v>
      </c>
      <c r="L20" s="22">
        <f>'Dane - 31 stycznia 2021 r'!AQ24</f>
        <v>820728.57</v>
      </c>
      <c r="M20" s="22">
        <f>L20/'Dane - 31 stycznia 2021 r'!$B$3</f>
        <v>180494.9462294649</v>
      </c>
      <c r="N20" s="18">
        <f t="shared" si="1"/>
        <v>2.6426785685133954E-2</v>
      </c>
      <c r="O20" s="23">
        <f>'Dane - 31 stycznia 2021 r'!X24</f>
        <v>6</v>
      </c>
      <c r="P20" s="235"/>
      <c r="R20" s="311" t="e">
        <v>#DIV/0!</v>
      </c>
    </row>
    <row r="21" spans="1:18" ht="12.75" x14ac:dyDescent="0.2">
      <c r="A21" s="20" t="s">
        <v>75</v>
      </c>
      <c r="B21" s="21" t="s">
        <v>107</v>
      </c>
      <c r="C21" s="2" t="s">
        <v>108</v>
      </c>
      <c r="D21" s="22">
        <v>2000000</v>
      </c>
      <c r="E21" s="22">
        <v>1000000</v>
      </c>
      <c r="F21" s="22">
        <f>'Dane - 31 stycznia 2021 r'!Z25</f>
        <v>0</v>
      </c>
      <c r="G21" s="22">
        <f>F21/'Dane - 31 stycznia 2021 r'!$B$3</f>
        <v>0</v>
      </c>
      <c r="H21" s="18">
        <v>0</v>
      </c>
      <c r="I21" s="22">
        <f>'Dane - 31 stycznia 2021 r'!AK25</f>
        <v>0</v>
      </c>
      <c r="J21" s="22">
        <f>I21/'Dane - 31 stycznia 2021 r'!$B$3</f>
        <v>0</v>
      </c>
      <c r="K21" s="18">
        <v>0</v>
      </c>
      <c r="L21" s="22">
        <f>'Dane - 31 stycznia 2021 r'!AQ25</f>
        <v>0</v>
      </c>
      <c r="M21" s="22">
        <f>L21/'Dane - 31 stycznia 2021 r'!$B$3</f>
        <v>0</v>
      </c>
      <c r="N21" s="18">
        <v>0</v>
      </c>
      <c r="O21" s="23">
        <f>'Dane - 31 stycznia 2021 r'!X25</f>
        <v>0</v>
      </c>
      <c r="P21" s="235"/>
      <c r="R21" s="311">
        <v>0.75</v>
      </c>
    </row>
    <row r="22" spans="1:18" ht="12.75" x14ac:dyDescent="0.2">
      <c r="A22" s="20" t="s">
        <v>75</v>
      </c>
      <c r="B22" s="21" t="s">
        <v>109</v>
      </c>
      <c r="C22" s="2" t="s">
        <v>110</v>
      </c>
      <c r="D22" s="22">
        <v>2350000</v>
      </c>
      <c r="E22" s="22">
        <v>1762500</v>
      </c>
      <c r="F22" s="22">
        <f>'Dane - 31 stycznia 2021 r'!Z26</f>
        <v>1794558</v>
      </c>
      <c r="G22" s="22">
        <f>F22/'Dane - 31 stycznia 2021 r'!$B$3</f>
        <v>394659.89311869099</v>
      </c>
      <c r="H22" s="18">
        <f t="shared" si="0"/>
        <v>0.22392050673400907</v>
      </c>
      <c r="I22" s="22">
        <f>'Dane - 31 stycznia 2021 r'!AK26</f>
        <v>131250</v>
      </c>
      <c r="J22" s="22">
        <f>I22/'Dane - 31 stycznia 2021 r'!$B$3</f>
        <v>28864.551032526222</v>
      </c>
      <c r="K22" s="18">
        <f t="shared" si="3"/>
        <v>1.637705023122055E-2</v>
      </c>
      <c r="L22" s="22">
        <f>'Dane - 31 stycznia 2021 r'!AQ26</f>
        <v>0</v>
      </c>
      <c r="M22" s="22">
        <f>L22/'Dane - 31 stycznia 2021 r'!$B$3</f>
        <v>0</v>
      </c>
      <c r="N22" s="18">
        <f t="shared" si="1"/>
        <v>0</v>
      </c>
      <c r="O22" s="23">
        <f>'Dane - 31 stycznia 2021 r'!X26</f>
        <v>9</v>
      </c>
      <c r="P22" s="235"/>
      <c r="R22" s="311">
        <v>0.75</v>
      </c>
    </row>
    <row r="23" spans="1:18" ht="12" thickBot="1" x14ac:dyDescent="0.25">
      <c r="A23" s="24" t="s">
        <v>75</v>
      </c>
      <c r="B23" s="25" t="s">
        <v>111</v>
      </c>
      <c r="C23" s="3" t="s">
        <v>112</v>
      </c>
      <c r="D23" s="26">
        <v>1504000</v>
      </c>
      <c r="E23" s="26">
        <v>1128000</v>
      </c>
      <c r="F23" s="22">
        <f>'Dane - 31 stycznia 2021 r'!Z27</f>
        <v>2262369.2599999998</v>
      </c>
      <c r="G23" s="22">
        <f>F23/'Dane - 31 stycznia 2021 r'!$B$3</f>
        <v>497541.12731191301</v>
      </c>
      <c r="H23" s="27">
        <f t="shared" si="0"/>
        <v>0.44108255967368176</v>
      </c>
      <c r="I23" s="22">
        <f>'Dane - 31 stycznia 2021 r'!AK27</f>
        <v>861062.21</v>
      </c>
      <c r="J23" s="22">
        <f>I23/'Dane - 31 stycznia 2021 r'!$B$3</f>
        <v>189365.13602076046</v>
      </c>
      <c r="K23" s="27">
        <f t="shared" si="3"/>
        <v>0.16787689363542593</v>
      </c>
      <c r="L23" s="22">
        <f>'Dane - 31 stycznia 2021 r'!AQ27</f>
        <v>789062.21</v>
      </c>
      <c r="M23" s="22">
        <f>L23/'Dane - 31 stycznia 2021 r'!$B$3</f>
        <v>173530.86802577466</v>
      </c>
      <c r="N23" s="27">
        <f t="shared" si="1"/>
        <v>0.15383942200866549</v>
      </c>
      <c r="O23" s="23">
        <f>'Dane - 31 stycznia 2021 r'!X27</f>
        <v>7</v>
      </c>
      <c r="P23" s="235"/>
    </row>
    <row r="24" spans="1:18" ht="32.25" thickBot="1" x14ac:dyDescent="0.25">
      <c r="A24" s="259" t="s">
        <v>75</v>
      </c>
      <c r="B24" s="259"/>
      <c r="C24" s="46" t="s">
        <v>15</v>
      </c>
      <c r="D24" s="47">
        <f>SUM(D10:D23)+SUM(D3:D6)-D16-D17</f>
        <v>237884665.9999997</v>
      </c>
      <c r="E24" s="47">
        <f t="shared" ref="E24:O24" si="4">SUM(E10:E23)+SUM(E3:E6)-E16-E17</f>
        <v>165488380</v>
      </c>
      <c r="F24" s="47">
        <f t="shared" si="4"/>
        <v>579576975.125</v>
      </c>
      <c r="G24" s="47">
        <f t="shared" si="4"/>
        <v>127460793.72017328</v>
      </c>
      <c r="H24" s="48">
        <f>G24/E24</f>
        <v>0.77020993087353495</v>
      </c>
      <c r="I24" s="47">
        <f t="shared" si="4"/>
        <v>426166111.18000007</v>
      </c>
      <c r="J24" s="47">
        <f t="shared" si="4"/>
        <v>93722616.872292221</v>
      </c>
      <c r="K24" s="48">
        <f t="shared" si="3"/>
        <v>0.56633956337171354</v>
      </c>
      <c r="L24" s="47">
        <f t="shared" si="4"/>
        <v>356039690.36000001</v>
      </c>
      <c r="M24" s="47">
        <f t="shared" si="4"/>
        <v>78300387.13905564</v>
      </c>
      <c r="N24" s="48">
        <f t="shared" si="1"/>
        <v>0.47314734206145254</v>
      </c>
      <c r="O24" s="49">
        <f t="shared" si="4"/>
        <v>5119</v>
      </c>
      <c r="P24" s="235"/>
    </row>
    <row r="25" spans="1:18" x14ac:dyDescent="0.2">
      <c r="A25" s="28" t="s">
        <v>113</v>
      </c>
      <c r="B25" s="29" t="s">
        <v>114</v>
      </c>
      <c r="C25" s="4" t="s">
        <v>115</v>
      </c>
      <c r="D25" s="30">
        <v>20063999.999999948</v>
      </c>
      <c r="E25" s="30">
        <v>15048000</v>
      </c>
      <c r="F25" s="30">
        <f>'Dane - 31 stycznia 2021 r'!Z29</f>
        <v>28526769.647500001</v>
      </c>
      <c r="G25" s="30">
        <f>F25/'Dane - 31 stycznia 2021 r'!$B$3</f>
        <v>6273618.2726353053</v>
      </c>
      <c r="H25" s="31">
        <f t="shared" si="0"/>
        <v>0.41690711540638659</v>
      </c>
      <c r="I25" s="30">
        <f>'Dane - 31 stycznia 2021 r'!AK29</f>
        <v>12782614.68</v>
      </c>
      <c r="J25" s="30">
        <f>I25/'Dane - 31 stycznia 2021 r'!$B$3</f>
        <v>2811157.5905522197</v>
      </c>
      <c r="K25" s="31">
        <f t="shared" si="3"/>
        <v>0.18681270537959993</v>
      </c>
      <c r="L25" s="30">
        <f>'Dane - 31 stycznia 2021 r'!AQ29</f>
        <v>1530380.25</v>
      </c>
      <c r="M25" s="30">
        <f>L25/'Dane - 31 stycznia 2021 r'!$B$3</f>
        <v>336561.81962129707</v>
      </c>
      <c r="N25" s="31">
        <f t="shared" si="1"/>
        <v>2.2365883813217507E-2</v>
      </c>
      <c r="O25" s="32">
        <f>'Dane - 31 stycznia 2021 r'!X29</f>
        <v>7</v>
      </c>
      <c r="P25" s="235"/>
    </row>
    <row r="26" spans="1:18" x14ac:dyDescent="0.2">
      <c r="A26" s="20" t="s">
        <v>113</v>
      </c>
      <c r="B26" s="21" t="s">
        <v>116</v>
      </c>
      <c r="C26" s="2" t="s">
        <v>117</v>
      </c>
      <c r="D26" s="22">
        <v>3999999.9999999898</v>
      </c>
      <c r="E26" s="22">
        <v>3000000</v>
      </c>
      <c r="F26" s="30">
        <f>'Dane - 31 stycznia 2021 r'!Z30</f>
        <v>6363905.3300000001</v>
      </c>
      <c r="G26" s="30">
        <f>F26/'Dane - 31 stycznia 2021 r'!$B$3</f>
        <v>1399552.534582481</v>
      </c>
      <c r="H26" s="18">
        <f t="shared" si="0"/>
        <v>0.46651751152749366</v>
      </c>
      <c r="I26" s="30">
        <f>'Dane - 31 stycznia 2021 r'!AK30</f>
        <v>1693889.67</v>
      </c>
      <c r="J26" s="30">
        <f>I26/'Dane - 31 stycznia 2021 r'!$B$3</f>
        <v>372520.87484330666</v>
      </c>
      <c r="K26" s="18">
        <f t="shared" si="3"/>
        <v>0.12417362494776889</v>
      </c>
      <c r="L26" s="30">
        <f>'Dane - 31 stycznia 2021 r'!AQ30</f>
        <v>360963.22</v>
      </c>
      <c r="M26" s="30">
        <f>L26/'Dane - 31 stycznia 2021 r'!$B$3</f>
        <v>79383.171691847543</v>
      </c>
      <c r="N26" s="18">
        <f t="shared" si="1"/>
        <v>2.6461057230615849E-2</v>
      </c>
      <c r="O26" s="32">
        <f>'Dane - 31 stycznia 2021 r'!X30</f>
        <v>12</v>
      </c>
      <c r="P26" s="235"/>
    </row>
    <row r="27" spans="1:18" x14ac:dyDescent="0.2">
      <c r="A27" s="40" t="s">
        <v>113</v>
      </c>
      <c r="B27" s="41" t="s">
        <v>118</v>
      </c>
      <c r="C27" s="42" t="s">
        <v>119</v>
      </c>
      <c r="D27" s="43">
        <v>120183079.99999969</v>
      </c>
      <c r="E27" s="43">
        <v>90137310</v>
      </c>
      <c r="F27" s="43">
        <f>SUM(F28:F30)</f>
        <v>258421984.77000001</v>
      </c>
      <c r="G27" s="43">
        <f t="shared" ref="G27:O27" si="5">SUM(G28:G30)</f>
        <v>56832263.370060042</v>
      </c>
      <c r="H27" s="44">
        <f t="shared" si="0"/>
        <v>0.6305076484982749</v>
      </c>
      <c r="I27" s="43">
        <f t="shared" si="5"/>
        <v>137387368.94</v>
      </c>
      <c r="J27" s="43">
        <f t="shared" si="5"/>
        <v>30214283.59613819</v>
      </c>
      <c r="K27" s="44">
        <f t="shared" si="3"/>
        <v>0.33520285435784791</v>
      </c>
      <c r="L27" s="43">
        <f t="shared" si="5"/>
        <v>76065607.400000006</v>
      </c>
      <c r="M27" s="43">
        <f t="shared" si="5"/>
        <v>16728377.955180222</v>
      </c>
      <c r="N27" s="44">
        <f t="shared" si="1"/>
        <v>0.18558772116873937</v>
      </c>
      <c r="O27" s="45">
        <f t="shared" si="5"/>
        <v>561</v>
      </c>
      <c r="P27" s="235"/>
    </row>
    <row r="28" spans="1:18" x14ac:dyDescent="0.2">
      <c r="A28" s="20" t="s">
        <v>113</v>
      </c>
      <c r="B28" s="21" t="s">
        <v>120</v>
      </c>
      <c r="C28" s="2" t="s">
        <v>121</v>
      </c>
      <c r="D28" s="22">
        <v>69918138.666666493</v>
      </c>
      <c r="E28" s="22">
        <v>52438604</v>
      </c>
      <c r="F28" s="22">
        <f>'Dane - 31 stycznia 2021 r'!Z32</f>
        <v>174601756.88749999</v>
      </c>
      <c r="G28" s="22">
        <f>F28/'Dane - 31 stycznia 2021 r'!$B$3</f>
        <v>38398486.263222709</v>
      </c>
      <c r="H28" s="18">
        <f t="shared" si="0"/>
        <v>0.73225607346875043</v>
      </c>
      <c r="I28" s="22">
        <f>'Dane - 31 stycznia 2021 r'!AK32</f>
        <v>109872276.66999999</v>
      </c>
      <c r="J28" s="22">
        <f>I28/'Dane - 31 stycznia 2021 r'!$B$3</f>
        <v>24163153.805722322</v>
      </c>
      <c r="K28" s="18">
        <f t="shared" si="3"/>
        <v>0.46078941776791621</v>
      </c>
      <c r="L28" s="22">
        <f>'Dane - 31 stycznia 2021 r'!AQ32</f>
        <v>67156878.829999998</v>
      </c>
      <c r="M28" s="22">
        <f>L28/'Dane - 31 stycznia 2021 r'!$B$3</f>
        <v>14769166.904180685</v>
      </c>
      <c r="N28" s="18">
        <f t="shared" si="1"/>
        <v>0.28164683606338348</v>
      </c>
      <c r="O28" s="23">
        <f>'Dane - 31 stycznia 2021 r'!X32</f>
        <v>412</v>
      </c>
      <c r="P28" s="235"/>
    </row>
    <row r="29" spans="1:18" x14ac:dyDescent="0.2">
      <c r="A29" s="20" t="s">
        <v>113</v>
      </c>
      <c r="B29" s="21" t="s">
        <v>122</v>
      </c>
      <c r="C29" s="2" t="s">
        <v>123</v>
      </c>
      <c r="D29" s="22">
        <v>10461999.999999974</v>
      </c>
      <c r="E29" s="22">
        <v>7846500</v>
      </c>
      <c r="F29" s="22">
        <f>'Dane - 31 stycznia 2021 r'!Z33</f>
        <v>14714626.865000002</v>
      </c>
      <c r="G29" s="22">
        <f>F29/'Dane - 31 stycznia 2021 r'!$B$3</f>
        <v>3236046.461480944</v>
      </c>
      <c r="H29" s="18">
        <f t="shared" si="0"/>
        <v>0.41241909915005975</v>
      </c>
      <c r="I29" s="22">
        <f>'Dane - 31 stycznia 2021 r'!AK33</f>
        <v>5759355.0499999998</v>
      </c>
      <c r="J29" s="22">
        <f>I29/'Dane - 31 stycznia 2021 r'!$B$3</f>
        <v>1266599.6019440962</v>
      </c>
      <c r="K29" s="18">
        <f t="shared" si="3"/>
        <v>0.16142223946270262</v>
      </c>
      <c r="L29" s="22">
        <f>'Dane - 31 stycznia 2021 r'!AQ33</f>
        <v>3356065.12</v>
      </c>
      <c r="M29" s="22">
        <f>L29/'Dane - 31 stycznia 2021 r'!$B$3</f>
        <v>738067.14609311428</v>
      </c>
      <c r="N29" s="18">
        <f t="shared" si="1"/>
        <v>9.4063231516359425E-2</v>
      </c>
      <c r="O29" s="23">
        <f>'Dane - 31 stycznia 2021 r'!X33</f>
        <v>110</v>
      </c>
      <c r="P29" s="235"/>
    </row>
    <row r="30" spans="1:18" x14ac:dyDescent="0.2">
      <c r="A30" s="20" t="s">
        <v>113</v>
      </c>
      <c r="B30" s="21" t="s">
        <v>124</v>
      </c>
      <c r="C30" s="2" t="s">
        <v>125</v>
      </c>
      <c r="D30" s="22">
        <v>39802941.333333232</v>
      </c>
      <c r="E30" s="22">
        <v>29852206</v>
      </c>
      <c r="F30" s="22">
        <f>'Dane - 31 stycznia 2021 r'!Z34</f>
        <v>69105601.017500013</v>
      </c>
      <c r="G30" s="22">
        <f>F30/'Dane - 31 stycznia 2021 r'!$B$3</f>
        <v>15197730.645356383</v>
      </c>
      <c r="H30" s="18">
        <f t="shared" si="0"/>
        <v>0.50909908116527081</v>
      </c>
      <c r="I30" s="22">
        <f>'Dane - 31 stycznia 2021 r'!AK34</f>
        <v>21755737.219999999</v>
      </c>
      <c r="J30" s="22">
        <f>I30/'Dane - 31 stycznia 2021 r'!$B$3</f>
        <v>4784530.1884717727</v>
      </c>
      <c r="K30" s="18">
        <f t="shared" si="3"/>
        <v>0.16027392375865868</v>
      </c>
      <c r="L30" s="22">
        <f>'Dane - 31 stycznia 2021 r'!AQ34</f>
        <v>5552663.4500000002</v>
      </c>
      <c r="M30" s="22">
        <f>L30/'Dane - 31 stycznia 2021 r'!$B$3</f>
        <v>1221143.9049064238</v>
      </c>
      <c r="N30" s="18">
        <f t="shared" si="1"/>
        <v>4.0906320454388655E-2</v>
      </c>
      <c r="O30" s="23">
        <f>'Dane - 31 stycznia 2021 r'!X34</f>
        <v>39</v>
      </c>
      <c r="P30" s="235"/>
    </row>
    <row r="31" spans="1:18" x14ac:dyDescent="0.2">
      <c r="A31" s="20" t="s">
        <v>113</v>
      </c>
      <c r="B31" s="21" t="s">
        <v>126</v>
      </c>
      <c r="C31" s="2" t="s">
        <v>127</v>
      </c>
      <c r="D31" s="22">
        <v>0</v>
      </c>
      <c r="E31" s="22">
        <v>0</v>
      </c>
      <c r="F31" s="22">
        <f>'Dane - 31 stycznia 2021 r'!Z35</f>
        <v>0</v>
      </c>
      <c r="G31" s="22">
        <f>F31/'Dane - 31 stycznia 2021 r'!$B$3</f>
        <v>0</v>
      </c>
      <c r="H31" s="18">
        <v>0</v>
      </c>
      <c r="I31" s="22">
        <f>'Dane - 31 stycznia 2021 r'!AK35</f>
        <v>0</v>
      </c>
      <c r="J31" s="22">
        <f>I31/'Dane - 31 stycznia 2021 r'!$B$3</f>
        <v>0</v>
      </c>
      <c r="K31" s="18">
        <v>0</v>
      </c>
      <c r="L31" s="22">
        <f>'Dane - 31 stycznia 2021 r'!AQ35</f>
        <v>0</v>
      </c>
      <c r="M31" s="22">
        <f>L31/'Dane - 31 stycznia 2021 r'!$B$3</f>
        <v>0</v>
      </c>
      <c r="N31" s="18">
        <v>0</v>
      </c>
      <c r="O31" s="23">
        <f>'Dane - 31 stycznia 2021 r'!X35</f>
        <v>0</v>
      </c>
      <c r="P31" s="235"/>
    </row>
    <row r="32" spans="1:18" x14ac:dyDescent="0.2">
      <c r="A32" s="20" t="s">
        <v>113</v>
      </c>
      <c r="B32" s="21" t="s">
        <v>128</v>
      </c>
      <c r="C32" s="2" t="s">
        <v>129</v>
      </c>
      <c r="D32" s="22">
        <v>48674167.999999873</v>
      </c>
      <c r="E32" s="22">
        <v>36505626</v>
      </c>
      <c r="F32" s="22">
        <f>'Dane - 31 stycznia 2021 r'!Z36</f>
        <v>156258205.54500002</v>
      </c>
      <c r="G32" s="22">
        <f>F32/'Dane - 31 stycznia 2021 r'!$B$3</f>
        <v>34364365.319654286</v>
      </c>
      <c r="H32" s="18">
        <f t="shared" si="0"/>
        <v>0.94134436482897965</v>
      </c>
      <c r="I32" s="22">
        <f>'Dane - 31 stycznia 2021 r'!AK36</f>
        <v>156164574.12000003</v>
      </c>
      <c r="J32" s="22">
        <f>I32/'Dane - 31 stycznia 2021 r'!$B$3</f>
        <v>34343773.860262588</v>
      </c>
      <c r="K32" s="18">
        <f t="shared" si="3"/>
        <v>0.94078030219951814</v>
      </c>
      <c r="L32" s="22">
        <f>'Dane - 31 stycznia 2021 r'!AQ36</f>
        <v>156164574.12</v>
      </c>
      <c r="M32" s="22">
        <f>L32/'Dane - 31 stycznia 2021 r'!$B$3</f>
        <v>34343773.86026258</v>
      </c>
      <c r="N32" s="18">
        <f t="shared" si="1"/>
        <v>0.94078030219951791</v>
      </c>
      <c r="O32" s="23">
        <f>'Dane - 31 stycznia 2021 r'!X36</f>
        <v>905</v>
      </c>
      <c r="P32" s="235"/>
    </row>
    <row r="33" spans="1:16" x14ac:dyDescent="0.2">
      <c r="A33" s="20" t="s">
        <v>113</v>
      </c>
      <c r="B33" s="21" t="s">
        <v>130</v>
      </c>
      <c r="C33" s="2" t="s">
        <v>131</v>
      </c>
      <c r="D33" s="22">
        <v>1879999.9999999951</v>
      </c>
      <c r="E33" s="22">
        <v>1410000</v>
      </c>
      <c r="F33" s="22">
        <f>'Dane - 31 stycznia 2021 r'!Z37</f>
        <v>4190609.58</v>
      </c>
      <c r="G33" s="22">
        <f>F33/'Dane - 31 stycznia 2021 r'!$B$3</f>
        <v>921600.48822326318</v>
      </c>
      <c r="H33" s="18">
        <f t="shared" si="0"/>
        <v>0.65361736753422917</v>
      </c>
      <c r="I33" s="22">
        <f>'Dane - 31 stycznia 2021 r'!AK37</f>
        <v>2516929.2599999998</v>
      </c>
      <c r="J33" s="22">
        <f>I33/'Dane - 31 stycznia 2021 r'!$B$3</f>
        <v>553524.06148974062</v>
      </c>
      <c r="K33" s="18">
        <f t="shared" si="3"/>
        <v>0.39257025637570259</v>
      </c>
      <c r="L33" s="22">
        <f>'Dane - 31 stycznia 2021 r'!AQ37</f>
        <v>1314264.4500000002</v>
      </c>
      <c r="M33" s="22">
        <f>L33/'Dane - 31 stycznia 2021 r'!$B$3</f>
        <v>289033.54885531438</v>
      </c>
      <c r="N33" s="18">
        <f t="shared" si="1"/>
        <v>0.20498833252149956</v>
      </c>
      <c r="O33" s="23">
        <f>'Dane - 31 stycznia 2021 r'!X37</f>
        <v>8</v>
      </c>
      <c r="P33" s="235"/>
    </row>
    <row r="34" spans="1:16" x14ac:dyDescent="0.2">
      <c r="A34" s="24" t="s">
        <v>113</v>
      </c>
      <c r="B34" s="25" t="s">
        <v>132</v>
      </c>
      <c r="C34" s="3" t="s">
        <v>133</v>
      </c>
      <c r="D34" s="22">
        <v>0</v>
      </c>
      <c r="E34" s="22">
        <v>0</v>
      </c>
      <c r="F34" s="22">
        <f>'Dane - 31 stycznia 2021 r'!Z38</f>
        <v>0</v>
      </c>
      <c r="G34" s="22">
        <f>F34/'Dane - 31 stycznia 2021 r'!$B$3</f>
        <v>0</v>
      </c>
      <c r="H34" s="27">
        <v>0</v>
      </c>
      <c r="I34" s="22">
        <f>'Dane - 31 stycznia 2021 r'!AK38</f>
        <v>0</v>
      </c>
      <c r="J34" s="22">
        <f>I34/'Dane - 31 stycznia 2021 r'!$B$3</f>
        <v>0</v>
      </c>
      <c r="K34" s="27">
        <v>0</v>
      </c>
      <c r="L34" s="22">
        <f>'Dane - 31 stycznia 2021 r'!AQ38</f>
        <v>0</v>
      </c>
      <c r="M34" s="22">
        <f>L34/'Dane - 31 stycznia 2021 r'!$B$3</f>
        <v>0</v>
      </c>
      <c r="N34" s="27">
        <v>0</v>
      </c>
      <c r="O34" s="23">
        <f>'Dane - 31 stycznia 2021 r'!X38</f>
        <v>0</v>
      </c>
      <c r="P34" s="235"/>
    </row>
    <row r="35" spans="1:16" ht="12" thickBot="1" x14ac:dyDescent="0.25">
      <c r="A35" s="224" t="s">
        <v>113</v>
      </c>
      <c r="B35" s="25" t="s">
        <v>231</v>
      </c>
      <c r="C35" s="3" t="s">
        <v>232</v>
      </c>
      <c r="D35" s="234">
        <v>13999999.999999965</v>
      </c>
      <c r="E35" s="234">
        <v>10500000</v>
      </c>
      <c r="F35" s="22">
        <f>'Dane - 31 stycznia 2021 r'!Z39</f>
        <v>32190235.440000001</v>
      </c>
      <c r="G35" s="22">
        <f>F35/'Dane - 31 stycznia 2021 r'!$B$3</f>
        <v>7079289.0941479178</v>
      </c>
      <c r="H35" s="27">
        <f t="shared" si="0"/>
        <v>0.67421800896646833</v>
      </c>
      <c r="I35" s="22">
        <f>'Dane - 31 stycznia 2021 r'!AK39</f>
        <v>27816857.140000001</v>
      </c>
      <c r="J35" s="22">
        <f>I35/'Dane - 31 stycznia 2021 r'!$B$3</f>
        <v>6117494.0379582588</v>
      </c>
      <c r="K35" s="27">
        <f t="shared" si="3"/>
        <v>0.58261847980554848</v>
      </c>
      <c r="L35" s="22">
        <f>'Dane - 31 stycznia 2021 r'!AQ39</f>
        <v>27816857.140000001</v>
      </c>
      <c r="M35" s="22">
        <f>L35/'Dane - 31 stycznia 2021 r'!$B$3</f>
        <v>6117494.0379582588</v>
      </c>
      <c r="N35" s="27">
        <f t="shared" si="1"/>
        <v>0.58261847980554848</v>
      </c>
      <c r="O35" s="23">
        <f>'Dane - 31 stycznia 2021 r'!X39</f>
        <v>636</v>
      </c>
      <c r="P35" s="235"/>
    </row>
    <row r="36" spans="1:16" ht="32.25" thickBot="1" x14ac:dyDescent="0.25">
      <c r="A36" s="259" t="s">
        <v>113</v>
      </c>
      <c r="B36" s="259"/>
      <c r="C36" s="46" t="s">
        <v>35</v>
      </c>
      <c r="D36" s="47">
        <f>SUM(D31:D34)+SUM(D25:D27)+D35</f>
        <v>208801247.99999943</v>
      </c>
      <c r="E36" s="47">
        <f>SUM(E31:E34)+SUM(E25:E27)+E35</f>
        <v>156600936</v>
      </c>
      <c r="F36" s="47">
        <f t="shared" ref="F36:G36" si="6">SUM(F31:F34)+SUM(F25:F27)+F35</f>
        <v>485951710.31250006</v>
      </c>
      <c r="G36" s="47">
        <f t="shared" si="6"/>
        <v>106870689.07930329</v>
      </c>
      <c r="H36" s="48">
        <f t="shared" si="0"/>
        <v>0.68243965718891553</v>
      </c>
      <c r="I36" s="47">
        <f>SUM(I31:I34)+SUM(I25:I27)+I35</f>
        <v>338362233.81</v>
      </c>
      <c r="J36" s="47">
        <f>SUM(J31:J34)+SUM(J25:J27)+J35</f>
        <v>74412754.021244302</v>
      </c>
      <c r="K36" s="48">
        <f t="shared" si="3"/>
        <v>0.47517438862079536</v>
      </c>
      <c r="L36" s="47">
        <f>SUM(L31:L34)+SUM(L25:L27)+L35</f>
        <v>263252646.57999998</v>
      </c>
      <c r="M36" s="47">
        <f>SUM(M31:M34)+SUM(M25:M27)+M35</f>
        <v>57894624.393569522</v>
      </c>
      <c r="N36" s="48">
        <f t="shared" si="1"/>
        <v>0.36969526410474024</v>
      </c>
      <c r="O36" s="49">
        <f>SUM(O31:O34)+SUM(O25:O27)+O35</f>
        <v>2129</v>
      </c>
      <c r="P36" s="235"/>
    </row>
    <row r="37" spans="1:16" x14ac:dyDescent="0.2">
      <c r="A37" s="34" t="s">
        <v>134</v>
      </c>
      <c r="B37" s="35">
        <v>3.1</v>
      </c>
      <c r="C37" s="36" t="s">
        <v>135</v>
      </c>
      <c r="D37" s="37">
        <v>20531936</v>
      </c>
      <c r="E37" s="37">
        <v>16193028</v>
      </c>
      <c r="F37" s="37">
        <f t="shared" ref="F37:O37" si="7">SUM(F38:F39)</f>
        <v>54785322.429999992</v>
      </c>
      <c r="G37" s="37">
        <f t="shared" si="7"/>
        <v>12048409.410393436</v>
      </c>
      <c r="H37" s="38">
        <f t="shared" si="0"/>
        <v>0.74404919267683822</v>
      </c>
      <c r="I37" s="37">
        <f t="shared" si="7"/>
        <v>19125618.440000001</v>
      </c>
      <c r="J37" s="37">
        <f t="shared" si="7"/>
        <v>4206113.4437333681</v>
      </c>
      <c r="K37" s="38">
        <f t="shared" si="3"/>
        <v>0.2597484203530907</v>
      </c>
      <c r="L37" s="37">
        <f t="shared" si="7"/>
        <v>19125618.440000001</v>
      </c>
      <c r="M37" s="37">
        <f t="shared" si="7"/>
        <v>4206113.4437333681</v>
      </c>
      <c r="N37" s="38">
        <f t="shared" si="1"/>
        <v>0.2597484203530907</v>
      </c>
      <c r="O37" s="39">
        <f t="shared" si="7"/>
        <v>47</v>
      </c>
      <c r="P37" s="235"/>
    </row>
    <row r="38" spans="1:16" x14ac:dyDescent="0.2">
      <c r="A38" s="20" t="s">
        <v>134</v>
      </c>
      <c r="B38" s="21" t="s">
        <v>136</v>
      </c>
      <c r="C38" s="2" t="s">
        <v>135</v>
      </c>
      <c r="D38" s="22">
        <v>9103367</v>
      </c>
      <c r="E38" s="22">
        <v>8193030</v>
      </c>
      <c r="F38" s="22">
        <f>'Dane - 31 stycznia 2021 r'!Z42</f>
        <v>23274941.429999996</v>
      </c>
      <c r="G38" s="22">
        <f>F38/'Dane - 31 stycznia 2021 r'!$B$3</f>
        <v>5118634.1690308098</v>
      </c>
      <c r="H38" s="18">
        <f t="shared" si="0"/>
        <v>0.62475472066266202</v>
      </c>
      <c r="I38" s="22">
        <f>'Dane - 31 stycznia 2021 r'!AK42</f>
        <v>19116658.440000001</v>
      </c>
      <c r="J38" s="22">
        <f>I38/'Dane - 31 stycznia 2021 r'!$B$3</f>
        <v>4204142.9570495477</v>
      </c>
      <c r="K38" s="18">
        <f t="shared" si="3"/>
        <v>0.51313652666346243</v>
      </c>
      <c r="L38" s="22">
        <f>'Dane - 31 stycznia 2021 r'!AQ42</f>
        <v>19116658.440000001</v>
      </c>
      <c r="M38" s="22">
        <f>L38/'Dane - 31 stycznia 2021 r'!$B$3</f>
        <v>4204142.9570495477</v>
      </c>
      <c r="N38" s="18">
        <f t="shared" si="1"/>
        <v>0.51313652666346243</v>
      </c>
      <c r="O38" s="23">
        <f>'Dane - 31 stycznia 2021 r'!X42</f>
        <v>45</v>
      </c>
      <c r="P38" s="235"/>
    </row>
    <row r="39" spans="1:16" x14ac:dyDescent="0.2">
      <c r="A39" s="20" t="s">
        <v>134</v>
      </c>
      <c r="B39" s="21" t="s">
        <v>137</v>
      </c>
      <c r="C39" s="2" t="s">
        <v>138</v>
      </c>
      <c r="D39" s="22">
        <v>11428569</v>
      </c>
      <c r="E39" s="22">
        <v>7999998</v>
      </c>
      <c r="F39" s="22">
        <f>'Dane - 31 stycznia 2021 r'!Z43</f>
        <v>31510381</v>
      </c>
      <c r="G39" s="22">
        <f>F39/'Dane - 31 stycznia 2021 r'!$B$3</f>
        <v>6929775.2413626257</v>
      </c>
      <c r="H39" s="18">
        <f t="shared" si="0"/>
        <v>0.86622212172585866</v>
      </c>
      <c r="I39" s="22">
        <f>'Dane - 31 stycznia 2021 r'!AK43</f>
        <v>8960</v>
      </c>
      <c r="J39" s="22">
        <f>I39/'Dane - 31 stycznia 2021 r'!$B$3</f>
        <v>1970.4866838204568</v>
      </c>
      <c r="K39" s="18">
        <f t="shared" si="3"/>
        <v>2.4631089705528137E-4</v>
      </c>
      <c r="L39" s="22">
        <f>'Dane - 31 stycznia 2021 r'!AQ43</f>
        <v>8960</v>
      </c>
      <c r="M39" s="22">
        <f>L39/'Dane - 31 stycznia 2021 r'!$B$3</f>
        <v>1970.4866838204568</v>
      </c>
      <c r="N39" s="18">
        <f t="shared" si="1"/>
        <v>2.4631089705528137E-4</v>
      </c>
      <c r="O39" s="23">
        <f>'Dane - 31 stycznia 2021 r'!X43</f>
        <v>2</v>
      </c>
      <c r="P39" s="235"/>
    </row>
    <row r="40" spans="1:16" ht="12" thickBot="1" x14ac:dyDescent="0.25">
      <c r="A40" s="24" t="s">
        <v>134</v>
      </c>
      <c r="B40" s="25" t="s">
        <v>139</v>
      </c>
      <c r="C40" s="3" t="s">
        <v>140</v>
      </c>
      <c r="D40" s="26">
        <v>9292889</v>
      </c>
      <c r="E40" s="26">
        <v>7434311</v>
      </c>
      <c r="F40" s="22">
        <f>'Dane - 31 stycznia 2021 r'!Z44</f>
        <v>28152050.291999999</v>
      </c>
      <c r="G40" s="22">
        <f>F40/'Dane - 31 stycznia 2021 r'!$B$3</f>
        <v>6191209.8462756472</v>
      </c>
      <c r="H40" s="27">
        <f t="shared" si="0"/>
        <v>0.83278865335007468</v>
      </c>
      <c r="I40" s="22">
        <f>'Dane - 31 stycznia 2021 r'!AK44</f>
        <v>25858294.66</v>
      </c>
      <c r="J40" s="22">
        <f>I40/'Dane - 31 stycznia 2021 r'!$B$3</f>
        <v>5686766.2158298688</v>
      </c>
      <c r="K40" s="27">
        <f t="shared" si="3"/>
        <v>0.76493520594307518</v>
      </c>
      <c r="L40" s="22">
        <f>'Dane - 31 stycznia 2021 r'!AQ44</f>
        <v>24135090.280000001</v>
      </c>
      <c r="M40" s="22">
        <f>L40/'Dane - 31 stycznia 2021 r'!$B$3</f>
        <v>5307798.4385652393</v>
      </c>
      <c r="N40" s="27">
        <f t="shared" si="1"/>
        <v>0.71395969829150807</v>
      </c>
      <c r="O40" s="23">
        <f>'Dane - 31 stycznia 2021 r'!X44</f>
        <v>3</v>
      </c>
      <c r="P40" s="235"/>
    </row>
    <row r="41" spans="1:16" ht="12" thickBot="1" x14ac:dyDescent="0.25">
      <c r="A41" s="259" t="s">
        <v>134</v>
      </c>
      <c r="B41" s="259"/>
      <c r="C41" s="46" t="s">
        <v>46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82937372.721999988</v>
      </c>
      <c r="G41" s="47">
        <f t="shared" si="8"/>
        <v>18239619.256669082</v>
      </c>
      <c r="H41" s="48">
        <f t="shared" si="0"/>
        <v>0.77197094673543565</v>
      </c>
      <c r="I41" s="47">
        <f t="shared" si="8"/>
        <v>44983913.100000001</v>
      </c>
      <c r="J41" s="47">
        <f t="shared" si="8"/>
        <v>9892879.6595632359</v>
      </c>
      <c r="K41" s="48">
        <f t="shared" si="3"/>
        <v>0.41870477498812864</v>
      </c>
      <c r="L41" s="47">
        <f t="shared" si="8"/>
        <v>43260708.719999999</v>
      </c>
      <c r="M41" s="47">
        <f t="shared" si="8"/>
        <v>9513911.8822986074</v>
      </c>
      <c r="N41" s="48">
        <f t="shared" si="1"/>
        <v>0.40266539885420899</v>
      </c>
      <c r="O41" s="49">
        <f t="shared" si="8"/>
        <v>50</v>
      </c>
      <c r="P41" s="235"/>
    </row>
    <row r="42" spans="1:16" x14ac:dyDescent="0.2">
      <c r="A42" s="28" t="s">
        <v>141</v>
      </c>
      <c r="B42" s="29" t="s">
        <v>142</v>
      </c>
      <c r="C42" s="4" t="s">
        <v>143</v>
      </c>
      <c r="D42" s="30">
        <v>25000</v>
      </c>
      <c r="E42" s="30">
        <v>21250</v>
      </c>
      <c r="F42" s="30">
        <f>'Dane - 31 stycznia 2021 r'!Z46</f>
        <v>84839.35</v>
      </c>
      <c r="G42" s="30">
        <f>F42/'Dane - 31 stycznia 2021 r'!$B$3</f>
        <v>18657.90283917222</v>
      </c>
      <c r="H42" s="31">
        <f t="shared" si="0"/>
        <v>0.87801895713751621</v>
      </c>
      <c r="I42" s="30">
        <f>'Dane - 31 stycznia 2021 r'!AK46</f>
        <v>84839.35</v>
      </c>
      <c r="J42" s="30">
        <f>I42/'Dane - 31 stycznia 2021 r'!$B$3</f>
        <v>18657.90283917222</v>
      </c>
      <c r="K42" s="31">
        <f t="shared" si="3"/>
        <v>0.87801895713751621</v>
      </c>
      <c r="L42" s="30">
        <f>'Dane - 31 stycznia 2021 r'!AQ46</f>
        <v>84839.35</v>
      </c>
      <c r="M42" s="30">
        <f>L42/'Dane - 31 stycznia 2021 r'!$B$3</f>
        <v>18657.90283917222</v>
      </c>
      <c r="N42" s="31">
        <f t="shared" si="1"/>
        <v>0.87801895713751621</v>
      </c>
      <c r="O42" s="32">
        <f>'Dane - 31 stycznia 2021 r'!X46</f>
        <v>5</v>
      </c>
      <c r="P42" s="235"/>
    </row>
    <row r="43" spans="1:16" x14ac:dyDescent="0.2">
      <c r="A43" s="20" t="s">
        <v>141</v>
      </c>
      <c r="B43" s="21" t="s">
        <v>144</v>
      </c>
      <c r="C43" s="2" t="s">
        <v>145</v>
      </c>
      <c r="D43" s="22">
        <v>90857860</v>
      </c>
      <c r="E43" s="22">
        <v>77229181</v>
      </c>
      <c r="F43" s="30">
        <f>'Dane - 31 stycznia 2021 r'!Z47</f>
        <v>237361612.47950003</v>
      </c>
      <c r="G43" s="30">
        <f>F43/'Dane - 31 stycznia 2021 r'!$B$3</f>
        <v>52200658.107255176</v>
      </c>
      <c r="H43" s="18">
        <f t="shared" si="0"/>
        <v>0.67591883574752887</v>
      </c>
      <c r="I43" s="30">
        <f>'Dane - 31 stycznia 2021 r'!AK47</f>
        <v>190130373.25</v>
      </c>
      <c r="J43" s="30">
        <f>I43/'Dane - 31 stycznia 2021 r'!$B$3</f>
        <v>41813545.61148864</v>
      </c>
      <c r="K43" s="18">
        <f t="shared" si="3"/>
        <v>0.54142158533946694</v>
      </c>
      <c r="L43" s="30">
        <f>'Dane - 31 stycznia 2021 r'!AQ47</f>
        <v>153119981.95300001</v>
      </c>
      <c r="M43" s="30">
        <f>L43/'Dane - 31 stycznia 2021 r'!$B$3</f>
        <v>33674205.967099912</v>
      </c>
      <c r="N43" s="18">
        <f t="shared" si="1"/>
        <v>0.43602956202655979</v>
      </c>
      <c r="O43" s="32">
        <f>'Dane - 31 stycznia 2021 r'!X47</f>
        <v>1927</v>
      </c>
      <c r="P43" s="235"/>
    </row>
    <row r="44" spans="1:16" ht="12" thickBot="1" x14ac:dyDescent="0.25">
      <c r="A44" s="24" t="s">
        <v>141</v>
      </c>
      <c r="B44" s="25" t="s">
        <v>146</v>
      </c>
      <c r="C44" s="3" t="s">
        <v>147</v>
      </c>
      <c r="D44" s="26">
        <v>2881840</v>
      </c>
      <c r="E44" s="26">
        <v>2449564</v>
      </c>
      <c r="F44" s="30">
        <f>'Dane - 31 stycznia 2021 r'!Z48</f>
        <v>4068219.31</v>
      </c>
      <c r="G44" s="30">
        <f>F44/'Dane - 31 stycznia 2021 r'!$B$3</f>
        <v>894684.37245717039</v>
      </c>
      <c r="H44" s="27">
        <f t="shared" si="0"/>
        <v>0.36524229310080097</v>
      </c>
      <c r="I44" s="30">
        <f>'Dane - 31 stycznia 2021 r'!AK48</f>
        <v>3035369.8800000004</v>
      </c>
      <c r="J44" s="30">
        <f>I44/'Dane - 31 stycznia 2021 r'!$B$3</f>
        <v>667539.72421983245</v>
      </c>
      <c r="K44" s="27">
        <f t="shared" si="3"/>
        <v>0.27251368987290492</v>
      </c>
      <c r="L44" s="30">
        <f>'Dane - 31 stycznia 2021 r'!AQ48</f>
        <v>2578891.9000000004</v>
      </c>
      <c r="M44" s="30">
        <f>L44/'Dane - 31 stycznia 2021 r'!$B$3</f>
        <v>567150.90937080781</v>
      </c>
      <c r="N44" s="27">
        <f t="shared" si="1"/>
        <v>0.23153137022376546</v>
      </c>
      <c r="O44" s="32">
        <f>'Dane - 31 stycznia 2021 r'!X48</f>
        <v>70</v>
      </c>
      <c r="P44" s="235"/>
    </row>
    <row r="45" spans="1:16" ht="12" thickBot="1" x14ac:dyDescent="0.25">
      <c r="A45" s="259" t="s">
        <v>141</v>
      </c>
      <c r="B45" s="259"/>
      <c r="C45" s="46" t="s">
        <v>51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241514671.13950002</v>
      </c>
      <c r="G45" s="47">
        <f t="shared" si="9"/>
        <v>53114000.382551514</v>
      </c>
      <c r="H45" s="48">
        <f t="shared" si="0"/>
        <v>0.66642413694695357</v>
      </c>
      <c r="I45" s="47">
        <f t="shared" si="9"/>
        <v>193250582.47999999</v>
      </c>
      <c r="J45" s="47">
        <f t="shared" si="9"/>
        <v>42499743.238547638</v>
      </c>
      <c r="K45" s="48">
        <f t="shared" si="3"/>
        <v>0.5332464981779188</v>
      </c>
      <c r="L45" s="47">
        <f t="shared" si="9"/>
        <v>155783713.20300001</v>
      </c>
      <c r="M45" s="47">
        <f>SUM(M42:M44)</f>
        <v>34260014.779309891</v>
      </c>
      <c r="N45" s="48">
        <f t="shared" si="1"/>
        <v>0.42986219483840482</v>
      </c>
      <c r="O45" s="49">
        <f t="shared" si="9"/>
        <v>2002</v>
      </c>
      <c r="P45" s="235"/>
    </row>
    <row r="46" spans="1:16" x14ac:dyDescent="0.2">
      <c r="A46" s="28" t="s">
        <v>148</v>
      </c>
      <c r="B46" s="29" t="s">
        <v>149</v>
      </c>
      <c r="C46" s="4" t="s">
        <v>150</v>
      </c>
      <c r="D46" s="30">
        <v>23304479.99999994</v>
      </c>
      <c r="E46" s="30">
        <v>17478360</v>
      </c>
      <c r="F46" s="30">
        <f>'Dane - 31 stycznia 2021 r'!Z50</f>
        <v>28523842.9175</v>
      </c>
      <c r="G46" s="30">
        <f>F46/'Dane - 31 stycznia 2021 r'!$B$3</f>
        <v>6272974.6250357367</v>
      </c>
      <c r="H46" s="31">
        <f t="shared" si="0"/>
        <v>0.35889949772379887</v>
      </c>
      <c r="I46" s="30">
        <f>'Dane - 31 stycznia 2021 r'!AK50</f>
        <v>24385446.469999999</v>
      </c>
      <c r="J46" s="30">
        <f>I46/'Dane - 31 stycznia 2021 r'!$B$3</f>
        <v>5362856.8692133445</v>
      </c>
      <c r="K46" s="31">
        <f t="shared" si="3"/>
        <v>0.30682837916219513</v>
      </c>
      <c r="L46" s="30">
        <f>'Dane - 31 stycznia 2021 r'!AQ50</f>
        <v>17917541.079999998</v>
      </c>
      <c r="M46" s="30">
        <f>L46/'Dane - 31 stycznia 2021 r'!$B$3</f>
        <v>3940432.600998438</v>
      </c>
      <c r="N46" s="31">
        <f t="shared" si="1"/>
        <v>0.22544635772454841</v>
      </c>
      <c r="O46" s="32">
        <f>'Dane - 31 stycznia 2021 r'!X50</f>
        <v>28</v>
      </c>
      <c r="P46" s="235"/>
    </row>
    <row r="47" spans="1:16" x14ac:dyDescent="0.2">
      <c r="A47" s="20" t="s">
        <v>148</v>
      </c>
      <c r="B47" s="21" t="s">
        <v>151</v>
      </c>
      <c r="C47" s="2" t="s">
        <v>152</v>
      </c>
      <c r="D47" s="22">
        <v>2509002</v>
      </c>
      <c r="E47" s="22">
        <v>2509002</v>
      </c>
      <c r="F47" s="30">
        <f>'Dane - 31 stycznia 2021 r'!Z51</f>
        <v>0</v>
      </c>
      <c r="G47" s="30">
        <f>F47/'Dane - 31 stycznia 2021 r'!$B$3</f>
        <v>0</v>
      </c>
      <c r="H47" s="18">
        <f t="shared" si="0"/>
        <v>0</v>
      </c>
      <c r="I47" s="30">
        <f>'Dane - 31 stycznia 2021 r'!AK51</f>
        <v>0</v>
      </c>
      <c r="J47" s="30">
        <f>I47/'Dane - 31 stycznia 2021 r'!$B$3</f>
        <v>0</v>
      </c>
      <c r="K47" s="18">
        <f t="shared" si="3"/>
        <v>0</v>
      </c>
      <c r="L47" s="30">
        <f>'Dane - 31 stycznia 2021 r'!AQ51</f>
        <v>0</v>
      </c>
      <c r="M47" s="30">
        <f>L47/'Dane - 31 stycznia 2021 r'!$B$3</f>
        <v>0</v>
      </c>
      <c r="N47" s="18">
        <f t="shared" si="1"/>
        <v>0</v>
      </c>
      <c r="O47" s="32">
        <f>'Dane - 31 stycznia 2021 r'!X51</f>
        <v>0</v>
      </c>
      <c r="P47" s="235"/>
    </row>
    <row r="48" spans="1:16" x14ac:dyDescent="0.2">
      <c r="A48" s="20" t="s">
        <v>148</v>
      </c>
      <c r="B48" s="21" t="s">
        <v>153</v>
      </c>
      <c r="C48" s="2" t="s">
        <v>154</v>
      </c>
      <c r="D48" s="22">
        <v>18287520</v>
      </c>
      <c r="E48" s="22">
        <v>13715640</v>
      </c>
      <c r="F48" s="30">
        <f>'Dane - 31 stycznia 2021 r'!Z52</f>
        <v>47375533.862499997</v>
      </c>
      <c r="G48" s="30">
        <f>F48/'Dane - 31 stycznia 2021 r'!$B$3</f>
        <v>10418845.827560421</v>
      </c>
      <c r="H48" s="18">
        <f t="shared" si="0"/>
        <v>0.75963249455077719</v>
      </c>
      <c r="I48" s="30">
        <f>'Dane - 31 stycznia 2021 r'!AK52</f>
        <v>21436436.829999998</v>
      </c>
      <c r="J48" s="30">
        <f>I48/'Dane - 31 stycznia 2021 r'!$B$3</f>
        <v>4714309.5225528348</v>
      </c>
      <c r="K48" s="18">
        <f t="shared" si="3"/>
        <v>0.34371779388733115</v>
      </c>
      <c r="L48" s="30">
        <f>'Dane - 31 stycznia 2021 r'!AQ52</f>
        <v>11887802.800000001</v>
      </c>
      <c r="M48" s="30">
        <f>L48/'Dane - 31 stycznia 2021 r'!$B$3</f>
        <v>2614370.2139825383</v>
      </c>
      <c r="N48" s="18">
        <f t="shared" si="1"/>
        <v>0.19061233846780307</v>
      </c>
      <c r="O48" s="32">
        <f>'Dane - 31 stycznia 2021 r'!X52</f>
        <v>20</v>
      </c>
      <c r="P48" s="235"/>
    </row>
    <row r="49" spans="1:16" ht="12" thickBot="1" x14ac:dyDescent="0.25">
      <c r="A49" s="24" t="s">
        <v>148</v>
      </c>
      <c r="B49" s="25" t="s">
        <v>155</v>
      </c>
      <c r="C49" s="3" t="s">
        <v>156</v>
      </c>
      <c r="D49" s="26">
        <v>53175519.999999866</v>
      </c>
      <c r="E49" s="26">
        <v>39881640</v>
      </c>
      <c r="F49" s="30">
        <f>'Dane - 31 stycznia 2021 r'!Z53</f>
        <v>117023196.80500001</v>
      </c>
      <c r="G49" s="30">
        <f>F49/'Dane - 31 stycznia 2021 r'!$B$3</f>
        <v>25735786.942226913</v>
      </c>
      <c r="H49" s="27">
        <f t="shared" si="0"/>
        <v>0.64530412847182095</v>
      </c>
      <c r="I49" s="30">
        <f>'Dane - 31 stycznia 2021 r'!AK53</f>
        <v>94061773.359999999</v>
      </c>
      <c r="J49" s="30">
        <f>I49/'Dane - 31 stycznia 2021 r'!$B$3</f>
        <v>20686101.770359129</v>
      </c>
      <c r="K49" s="27">
        <f t="shared" si="3"/>
        <v>0.51868734009832917</v>
      </c>
      <c r="L49" s="30">
        <f>'Dane - 31 stycznia 2021 r'!AQ53</f>
        <v>87886608.400000006</v>
      </c>
      <c r="M49" s="30">
        <f>L49/'Dane - 31 stycznia 2021 r'!$B$3</f>
        <v>19328057.091332939</v>
      </c>
      <c r="N49" s="27">
        <f t="shared" si="1"/>
        <v>0.48463546362017557</v>
      </c>
      <c r="O49" s="32">
        <f>'Dane - 31 stycznia 2021 r'!X53</f>
        <v>149</v>
      </c>
      <c r="P49" s="235"/>
    </row>
    <row r="50" spans="1:16" ht="12" thickBot="1" x14ac:dyDescent="0.25">
      <c r="A50" s="259" t="s">
        <v>148</v>
      </c>
      <c r="B50" s="259"/>
      <c r="C50" s="46" t="s">
        <v>55</v>
      </c>
      <c r="D50" s="47">
        <f>SUM(D46:D49)</f>
        <v>97276521.999999806</v>
      </c>
      <c r="E50" s="47">
        <f t="shared" ref="E50:O50" si="10">SUM(E46:E49)</f>
        <v>73584642</v>
      </c>
      <c r="F50" s="47">
        <f t="shared" si="10"/>
        <v>192922573.58500001</v>
      </c>
      <c r="G50" s="47">
        <f t="shared" si="10"/>
        <v>42427607.394823074</v>
      </c>
      <c r="H50" s="48">
        <f t="shared" si="0"/>
        <v>0.57658237156094438</v>
      </c>
      <c r="I50" s="47">
        <f t="shared" si="10"/>
        <v>139883656.66</v>
      </c>
      <c r="J50" s="47">
        <f t="shared" si="10"/>
        <v>30763268.162125308</v>
      </c>
      <c r="K50" s="48">
        <f t="shared" si="3"/>
        <v>0.4180664242699626</v>
      </c>
      <c r="L50" s="47">
        <f t="shared" si="10"/>
        <v>117691952.28</v>
      </c>
      <c r="M50" s="47">
        <f t="shared" si="10"/>
        <v>25882859.906313915</v>
      </c>
      <c r="N50" s="48">
        <f t="shared" si="1"/>
        <v>0.35174268981717566</v>
      </c>
      <c r="O50" s="49">
        <f t="shared" si="10"/>
        <v>197</v>
      </c>
      <c r="P50" s="235"/>
    </row>
    <row r="51" spans="1:16" x14ac:dyDescent="0.2">
      <c r="A51" s="28" t="s">
        <v>157</v>
      </c>
      <c r="B51" s="29" t="s">
        <v>158</v>
      </c>
      <c r="C51" s="4" t="s">
        <v>159</v>
      </c>
      <c r="D51" s="30">
        <v>259996</v>
      </c>
      <c r="E51" s="30">
        <v>194997</v>
      </c>
      <c r="F51" s="30">
        <f>'Dane - 31 stycznia 2021 r'!Z55</f>
        <v>845865.63000000012</v>
      </c>
      <c r="G51" s="30">
        <f>F51/'Dane - 31 stycznia 2021 r'!$B$3</f>
        <v>186023.0982384377</v>
      </c>
      <c r="H51" s="31">
        <f t="shared" si="0"/>
        <v>0.95397928295531575</v>
      </c>
      <c r="I51" s="30">
        <f>'Dane - 31 stycznia 2021 r'!AK55</f>
        <v>0</v>
      </c>
      <c r="J51" s="30">
        <f>I51/'Dane - 31 stycznia 2021 r'!$B$3</f>
        <v>0</v>
      </c>
      <c r="K51" s="31">
        <f t="shared" si="3"/>
        <v>0</v>
      </c>
      <c r="L51" s="30">
        <f>'Dane - 31 stycznia 2021 r'!AQ55</f>
        <v>0</v>
      </c>
      <c r="M51" s="30">
        <f>L51/'Dane - 31 stycznia 2021 r'!$B$3</f>
        <v>0</v>
      </c>
      <c r="N51" s="31">
        <f t="shared" si="1"/>
        <v>0</v>
      </c>
      <c r="O51" s="32">
        <f>'Dane - 31 stycznia 2021 r'!X55</f>
        <v>1</v>
      </c>
      <c r="P51" s="235"/>
    </row>
    <row r="52" spans="1:16" ht="21" x14ac:dyDescent="0.2">
      <c r="A52" s="20" t="s">
        <v>157</v>
      </c>
      <c r="B52" s="21" t="s">
        <v>160</v>
      </c>
      <c r="C52" s="2" t="s">
        <v>161</v>
      </c>
      <c r="D52" s="22">
        <v>0</v>
      </c>
      <c r="E52" s="22">
        <v>0</v>
      </c>
      <c r="F52" s="30">
        <f>'Dane - 31 stycznia 2021 r'!Z56</f>
        <v>0</v>
      </c>
      <c r="G52" s="30">
        <f>F52/'Dane - 31 stycznia 2021 r'!$B$3</f>
        <v>0</v>
      </c>
      <c r="H52" s="18">
        <v>0</v>
      </c>
      <c r="I52" s="30">
        <f>'Dane - 31 stycznia 2021 r'!AK56</f>
        <v>0</v>
      </c>
      <c r="J52" s="30">
        <f>I52/'Dane - 31 stycznia 2021 r'!$B$3</f>
        <v>0</v>
      </c>
      <c r="K52" s="18">
        <v>0</v>
      </c>
      <c r="L52" s="30">
        <f>'Dane - 31 stycznia 2021 r'!AQ56</f>
        <v>0</v>
      </c>
      <c r="M52" s="30">
        <f>L52/'Dane - 31 stycznia 2021 r'!$B$3</f>
        <v>0</v>
      </c>
      <c r="N52" s="18">
        <v>0</v>
      </c>
      <c r="O52" s="32">
        <f>'Dane - 31 stycznia 2021 r'!X56</f>
        <v>0</v>
      </c>
      <c r="P52" s="235"/>
    </row>
    <row r="53" spans="1:16" ht="12" thickBot="1" x14ac:dyDescent="0.25">
      <c r="A53" s="24" t="s">
        <v>157</v>
      </c>
      <c r="B53" s="25" t="s">
        <v>162</v>
      </c>
      <c r="C53" s="3" t="s">
        <v>163</v>
      </c>
      <c r="D53" s="26">
        <v>0</v>
      </c>
      <c r="E53" s="26">
        <v>0</v>
      </c>
      <c r="F53" s="30">
        <f>'Dane - 31 stycznia 2021 r'!Z57</f>
        <v>0</v>
      </c>
      <c r="G53" s="30">
        <f>F53/'Dane - 31 stycznia 2021 r'!$B$3</f>
        <v>0</v>
      </c>
      <c r="H53" s="27">
        <v>0</v>
      </c>
      <c r="I53" s="30">
        <f>'Dane - 31 stycznia 2021 r'!AK57</f>
        <v>0</v>
      </c>
      <c r="J53" s="30">
        <f>I53/'Dane - 31 stycznia 2021 r'!$B$3</f>
        <v>0</v>
      </c>
      <c r="K53" s="27">
        <v>0</v>
      </c>
      <c r="L53" s="30">
        <f>'Dane - 31 stycznia 2021 r'!AQ57</f>
        <v>0</v>
      </c>
      <c r="M53" s="30">
        <f>L53/'Dane - 31 stycznia 2021 r'!$B$3</f>
        <v>0</v>
      </c>
      <c r="N53" s="27">
        <v>0</v>
      </c>
      <c r="O53" s="32">
        <f>'Dane - 31 stycznia 2021 r'!X57</f>
        <v>0</v>
      </c>
      <c r="P53" s="235"/>
    </row>
    <row r="54" spans="1:16" ht="21.75" thickBot="1" x14ac:dyDescent="0.25">
      <c r="A54" s="259" t="s">
        <v>157</v>
      </c>
      <c r="B54" s="259"/>
      <c r="C54" s="46" t="s">
        <v>60</v>
      </c>
      <c r="D54" s="47">
        <f>SUM(D51:D53)</f>
        <v>259996</v>
      </c>
      <c r="E54" s="47">
        <f t="shared" ref="E54:O54" si="11">SUM(E51:E53)</f>
        <v>194997</v>
      </c>
      <c r="F54" s="47">
        <f t="shared" si="11"/>
        <v>845865.63000000012</v>
      </c>
      <c r="G54" s="47">
        <f t="shared" si="11"/>
        <v>186023.0982384377</v>
      </c>
      <c r="H54" s="48">
        <f t="shared" si="0"/>
        <v>0.95397928295531575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35"/>
    </row>
    <row r="55" spans="1:16" ht="19.5" customHeight="1" thickBot="1" x14ac:dyDescent="0.25">
      <c r="A55" s="259" t="s">
        <v>166</v>
      </c>
      <c r="B55" s="259"/>
      <c r="C55" s="46" t="s">
        <v>164</v>
      </c>
      <c r="D55" s="47">
        <v>42497556</v>
      </c>
      <c r="E55" s="47">
        <v>31873167</v>
      </c>
      <c r="F55" s="47">
        <f>'Dane - 31 stycznia 2021 r'!Z59</f>
        <v>84125023.704999998</v>
      </c>
      <c r="G55" s="47">
        <f>F55/'Dane - 31 stycznia 2021 r'!$B$3</f>
        <v>18500807.922632005</v>
      </c>
      <c r="H55" s="48">
        <f t="shared" si="0"/>
        <v>0.58045088279529944</v>
      </c>
      <c r="I55" s="47">
        <f>'Dane - 31 stycznia 2021 r'!AK59-'Dane - 31 stycznia 2021 r'!AM59</f>
        <v>69749137.670000002</v>
      </c>
      <c r="J55" s="47">
        <f>I55/'Dane - 31 stycznia 2021 r'!B3</f>
        <v>15339257.476193616</v>
      </c>
      <c r="K55" s="48">
        <f t="shared" si="3"/>
        <v>0.48125928233594156</v>
      </c>
      <c r="L55" s="47">
        <f>'Dane - 31 stycznia 2021 r'!AQ59</f>
        <v>69749137.670000002</v>
      </c>
      <c r="M55" s="47">
        <f>L55/'Dane - 31 stycznia 2021 r'!$B$3</f>
        <v>15339257.476193616</v>
      </c>
      <c r="N55" s="48">
        <f t="shared" si="1"/>
        <v>0.48125928233594156</v>
      </c>
      <c r="O55" s="49">
        <f>'Dane - 31 stycznia 2021 r'!X59</f>
        <v>118</v>
      </c>
      <c r="P55" s="235"/>
    </row>
    <row r="56" spans="1:16" ht="24" customHeight="1" thickBot="1" x14ac:dyDescent="0.25">
      <c r="A56" s="33" t="s">
        <v>165</v>
      </c>
      <c r="B56" s="33"/>
      <c r="C56" s="5" t="s">
        <v>65</v>
      </c>
      <c r="D56" s="231">
        <f>D55+D54+D50+D45+D41+D36+D24</f>
        <v>710309512.99999905</v>
      </c>
      <c r="E56" s="231">
        <f t="shared" ref="E56:O56" si="12">E55+E54+E50+E45+E41+E36+E24</f>
        <v>531069456</v>
      </c>
      <c r="F56" s="231">
        <f t="shared" si="12"/>
        <v>1667874192.2190001</v>
      </c>
      <c r="G56" s="231">
        <f t="shared" si="12"/>
        <v>366799540.85439068</v>
      </c>
      <c r="H56" s="232">
        <f t="shared" si="0"/>
        <v>0.69068092075397136</v>
      </c>
      <c r="I56" s="231">
        <f t="shared" si="12"/>
        <v>1212395634.9000001</v>
      </c>
      <c r="J56" s="231">
        <f t="shared" si="12"/>
        <v>266630519.42996633</v>
      </c>
      <c r="K56" s="232">
        <f t="shared" si="3"/>
        <v>0.50206336745144375</v>
      </c>
      <c r="L56" s="231">
        <f t="shared" si="12"/>
        <v>1005777848.8130001</v>
      </c>
      <c r="M56" s="231">
        <f t="shared" si="12"/>
        <v>221191055.57674119</v>
      </c>
      <c r="N56" s="232">
        <f t="shared" si="1"/>
        <v>0.41650118092414107</v>
      </c>
      <c r="O56" s="233">
        <f t="shared" si="12"/>
        <v>9616</v>
      </c>
      <c r="P56" s="235"/>
    </row>
    <row r="57" spans="1:16" x14ac:dyDescent="0.2">
      <c r="A57" s="6" t="s">
        <v>227</v>
      </c>
      <c r="P57" s="235"/>
    </row>
    <row r="58" spans="1:16" x14ac:dyDescent="0.2">
      <c r="A58" s="6" t="s">
        <v>210</v>
      </c>
      <c r="P58" s="235"/>
    </row>
    <row r="59" spans="1:16" x14ac:dyDescent="0.2">
      <c r="A59" s="6" t="s">
        <v>217</v>
      </c>
      <c r="P59" s="235"/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A13" zoomScaleNormal="100" workbookViewId="0">
      <selection activeCell="K22" sqref="K22"/>
    </sheetView>
  </sheetViews>
  <sheetFormatPr defaultRowHeight="15" x14ac:dyDescent="0.25"/>
  <cols>
    <col min="1" max="1" width="31" style="90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7" customWidth="1"/>
  </cols>
  <sheetData>
    <row r="1" spans="1:13" ht="63" customHeight="1" thickTop="1" x14ac:dyDescent="0.25">
      <c r="A1" s="289" t="s">
        <v>187</v>
      </c>
      <c r="B1" s="292" t="s">
        <v>188</v>
      </c>
      <c r="C1" s="196" t="s">
        <v>204</v>
      </c>
      <c r="D1" s="196" t="s">
        <v>205</v>
      </c>
      <c r="E1" s="196" t="s">
        <v>206</v>
      </c>
      <c r="F1" s="196" t="s">
        <v>212</v>
      </c>
      <c r="G1" s="196" t="s">
        <v>207</v>
      </c>
      <c r="H1" s="196" t="s">
        <v>213</v>
      </c>
      <c r="I1" s="196" t="s">
        <v>208</v>
      </c>
      <c r="J1" s="196" t="s">
        <v>209</v>
      </c>
      <c r="K1" s="276" t="s">
        <v>216</v>
      </c>
      <c r="L1" s="279" t="s">
        <v>214</v>
      </c>
      <c r="M1" s="282" t="s">
        <v>215</v>
      </c>
    </row>
    <row r="2" spans="1:13" ht="15.75" x14ac:dyDescent="0.25">
      <c r="A2" s="290"/>
      <c r="B2" s="293"/>
      <c r="C2" s="197"/>
      <c r="D2" s="197"/>
      <c r="E2" s="197"/>
      <c r="F2" s="197"/>
      <c r="G2" s="197"/>
      <c r="H2" s="197"/>
      <c r="I2" s="197"/>
      <c r="J2" s="197"/>
      <c r="K2" s="277"/>
      <c r="L2" s="280"/>
      <c r="M2" s="283"/>
    </row>
    <row r="3" spans="1:13" ht="16.5" thickBot="1" x14ac:dyDescent="0.3">
      <c r="A3" s="291"/>
      <c r="B3" s="294"/>
      <c r="C3" s="198"/>
      <c r="D3" s="198"/>
      <c r="E3" s="198"/>
      <c r="F3" s="198"/>
      <c r="G3" s="198"/>
      <c r="H3" s="198"/>
      <c r="I3" s="198"/>
      <c r="J3" s="198"/>
      <c r="K3" s="278"/>
      <c r="L3" s="281"/>
      <c r="M3" s="284"/>
    </row>
    <row r="4" spans="1:13" ht="18.75" thickTop="1" thickBot="1" x14ac:dyDescent="0.3">
      <c r="A4" s="285" t="s">
        <v>189</v>
      </c>
      <c r="B4" s="286"/>
      <c r="C4" s="286"/>
      <c r="D4" s="286"/>
      <c r="E4" s="286"/>
      <c r="F4" s="286"/>
      <c r="G4" s="286"/>
      <c r="H4" s="286"/>
      <c r="I4" s="286"/>
      <c r="J4" s="286"/>
      <c r="K4" s="177"/>
      <c r="L4" s="177"/>
      <c r="M4" s="200"/>
    </row>
    <row r="5" spans="1:13" ht="33" thickTop="1" thickBot="1" x14ac:dyDescent="0.3">
      <c r="A5" s="91" t="s">
        <v>190</v>
      </c>
      <c r="B5" s="102" t="s">
        <v>99</v>
      </c>
      <c r="C5" s="102">
        <f>'Dane - 31 stycznia 2021 r'!C19</f>
        <v>3969</v>
      </c>
      <c r="D5" s="103">
        <f>'Dane - 31 stycznia 2021 r'!D19/'Dane - 31 stycznia 2021 r'!$B$3</f>
        <v>77035935.211453453</v>
      </c>
      <c r="E5" s="102">
        <f>'Dane - 31 stycznia 2021 r'!X19</f>
        <v>3848</v>
      </c>
      <c r="F5" s="103">
        <f>'Dane - 31 stycznia 2021 r'!Y19/'Dane - 31 stycznia 2021 r'!$B$3</f>
        <v>74564557.630137891</v>
      </c>
      <c r="G5" s="102">
        <f>'Dane - 31 stycznia 2021 r'!AB19</f>
        <v>3864</v>
      </c>
      <c r="H5" s="103">
        <f>'Dane - 31 stycznia 2021 r'!AD19/'Dane - 31 stycznia 2021 r'!$B$3</f>
        <v>69711313.254601821</v>
      </c>
      <c r="I5" s="102">
        <f>'Dane - 31 stycznia 2021 r'!AO19</f>
        <v>3751</v>
      </c>
      <c r="J5" s="103">
        <f>'Dane - 31 stycznia 2021 r'!AP19/'Dane - 31 stycznia 2021 r'!$B$3</f>
        <v>68238767.566141054</v>
      </c>
      <c r="K5" s="104">
        <v>3000</v>
      </c>
      <c r="L5" s="104">
        <f>G5</f>
        <v>3864</v>
      </c>
      <c r="M5" s="183">
        <f>L5/K5</f>
        <v>1.288</v>
      </c>
    </row>
    <row r="6" spans="1:13" ht="43.5" customHeight="1" thickTop="1" thickBot="1" x14ac:dyDescent="0.3">
      <c r="A6" s="287" t="s">
        <v>191</v>
      </c>
      <c r="B6" s="102" t="s">
        <v>89</v>
      </c>
      <c r="C6" s="102">
        <f>'Dane - 31 stycznia 2021 r'!C14</f>
        <v>13</v>
      </c>
      <c r="D6" s="103">
        <f>'Dane - 31 stycznia 2021 r'!D14/'Dane - 31 stycznia 2021 r'!$B$3</f>
        <v>6658508.8847837076</v>
      </c>
      <c r="E6" s="102">
        <f>'Dane - 31 stycznia 2021 r'!X14</f>
        <v>11</v>
      </c>
      <c r="F6" s="103">
        <f>'Dane - 31 stycznia 2021 r'!Y14/'Dane - 31 stycznia 2021 r'!$B$3</f>
        <v>5514746.7220866047</v>
      </c>
      <c r="G6" s="102">
        <f>'Dane - 31 stycznia 2021 r'!AB14</f>
        <v>8</v>
      </c>
      <c r="H6" s="103">
        <f>'Dane - 31 stycznia 2021 r'!AD14/'Dane - 31 stycznia 2021 r'!$B$3</f>
        <v>3036549.7327967277</v>
      </c>
      <c r="I6" s="102">
        <f>'Dane - 31 stycznia 2021 r'!AO14</f>
        <v>8</v>
      </c>
      <c r="J6" s="103">
        <f>'Dane - 31 stycznia 2021 r'!AP14/'Dane - 31 stycznia 2021 r'!$B$3</f>
        <v>3052636.0911350087</v>
      </c>
      <c r="K6" s="270">
        <v>122</v>
      </c>
      <c r="L6" s="272">
        <f>G6+G7+G8</f>
        <v>265</v>
      </c>
      <c r="M6" s="275">
        <f>L6/K6</f>
        <v>2.1721311475409837</v>
      </c>
    </row>
    <row r="7" spans="1:13" ht="39.75" customHeight="1" thickTop="1" thickBot="1" x14ac:dyDescent="0.3">
      <c r="A7" s="288"/>
      <c r="B7" s="102" t="s">
        <v>101</v>
      </c>
      <c r="C7" s="102">
        <f>'Dane - 31 stycznia 2021 r'!C22</f>
        <v>501</v>
      </c>
      <c r="D7" s="103">
        <f>'Dane - 31 stycznia 2021 r'!D22/'Dane - 31 stycznia 2021 r'!$B$3</f>
        <v>28380899.940621495</v>
      </c>
      <c r="E7" s="102">
        <f>'Dane - 31 stycznia 2021 r'!X22</f>
        <v>371</v>
      </c>
      <c r="F7" s="103">
        <f>'Dane - 31 stycznia 2021 r'!Y22/'Dane - 31 stycznia 2021 r'!$B$3</f>
        <v>18000188.377207451</v>
      </c>
      <c r="G7" s="102">
        <f>'Dane - 31 stycznia 2021 r'!AB22</f>
        <v>253</v>
      </c>
      <c r="H7" s="103">
        <f>'Dane - 31 stycznia 2021 r'!AD22/'Dane - 31 stycznia 2021 r'!$B$3</f>
        <v>11277338.877526334</v>
      </c>
      <c r="I7" s="102">
        <f>'Dane - 31 stycznia 2021 r'!AO22</f>
        <v>174</v>
      </c>
      <c r="J7" s="103">
        <f>'Dane - 31 stycznia 2021 r'!AP22/'Dane - 31 stycznia 2021 r'!$B$3</f>
        <v>7434739.0138769764</v>
      </c>
      <c r="K7" s="271"/>
      <c r="L7" s="273"/>
      <c r="M7" s="275"/>
    </row>
    <row r="8" spans="1:13" ht="51" customHeight="1" thickTop="1" thickBot="1" x14ac:dyDescent="0.3">
      <c r="A8" s="288"/>
      <c r="B8" s="102" t="s">
        <v>103</v>
      </c>
      <c r="C8" s="102">
        <f>'Dane - 31 stycznia 2021 r'!C23</f>
        <v>34</v>
      </c>
      <c r="D8" s="103">
        <f>'Dane - 31 stycznia 2021 r'!D23/'Dane - 31 stycznia 2021 r'!$B$3</f>
        <v>100393961.48974071</v>
      </c>
      <c r="E8" s="102">
        <f>'Dane - 31 stycznia 2021 r'!X23</f>
        <v>9</v>
      </c>
      <c r="F8" s="103">
        <f>'Dane - 31 stycznia 2021 r'!Y23/'Dane - 31 stycznia 2021 r'!$B$3</f>
        <v>19374332.471245404</v>
      </c>
      <c r="G8" s="102">
        <f>'Dane - 31 stycznia 2021 r'!AB23</f>
        <v>4</v>
      </c>
      <c r="H8" s="103">
        <f>'Dane - 31 stycznia 2021 r'!AD23/'Dane - 31 stycznia 2021 r'!$B$3</f>
        <v>60284.548393481557</v>
      </c>
      <c r="I8" s="102">
        <f>'Dane - 31 stycznia 2021 r'!AO23</f>
        <v>2</v>
      </c>
      <c r="J8" s="103">
        <f>'Dane - 31 stycznia 2021 r'!AP23/'Dane - 31 stycznia 2021 r'!$B$3</f>
        <v>39096.305337467835</v>
      </c>
      <c r="K8" s="271"/>
      <c r="L8" s="274"/>
      <c r="M8" s="275"/>
    </row>
    <row r="9" spans="1:13" ht="17.25" thickTop="1" thickBot="1" x14ac:dyDescent="0.3">
      <c r="A9" s="295" t="s">
        <v>192</v>
      </c>
      <c r="B9" s="296"/>
      <c r="C9" s="195"/>
      <c r="D9" s="195"/>
      <c r="E9" s="195"/>
      <c r="F9" s="195"/>
      <c r="G9" s="195"/>
      <c r="H9" s="195"/>
      <c r="I9" s="195"/>
      <c r="J9" s="195"/>
      <c r="K9" s="178">
        <v>242523328</v>
      </c>
      <c r="L9" s="178">
        <f>'Dane - 31 stycznia 2021 r'!AP6/'Dane - 31 stycznia 2021 r'!$B$3</f>
        <v>119395377.37678957</v>
      </c>
      <c r="M9" s="183">
        <f>L9/K9</f>
        <v>0.49230471295853884</v>
      </c>
    </row>
    <row r="10" spans="1:13" ht="18.75" thickTop="1" thickBot="1" x14ac:dyDescent="0.3">
      <c r="A10" s="301" t="s">
        <v>211</v>
      </c>
      <c r="B10" s="302"/>
      <c r="C10" s="302"/>
      <c r="D10" s="302"/>
      <c r="E10" s="302"/>
      <c r="F10" s="302"/>
      <c r="G10" s="302"/>
      <c r="H10" s="302"/>
      <c r="I10" s="302"/>
      <c r="J10" s="302"/>
      <c r="K10" s="177"/>
      <c r="L10" s="177"/>
      <c r="M10" s="200"/>
    </row>
    <row r="11" spans="1:13" ht="16.5" thickTop="1" thickBot="1" x14ac:dyDescent="0.3">
      <c r="A11" s="303" t="s">
        <v>193</v>
      </c>
      <c r="B11" s="102" t="s">
        <v>120</v>
      </c>
      <c r="C11" s="102">
        <f>'Dane - 31 stycznia 2021 r'!C32</f>
        <v>709</v>
      </c>
      <c r="D11" s="103">
        <f>'Dane - 31 stycznia 2021 r'!D32/'Dane - 31 stycznia 2021 r'!$B$3</f>
        <v>107303615.97721624</v>
      </c>
      <c r="E11" s="102">
        <f>'Dane - 31 stycznia 2021 r'!X32</f>
        <v>412</v>
      </c>
      <c r="F11" s="103">
        <f>'Dane - 31 stycznia 2021 r'!Y32/'Dane - 31 stycznia 2021 r'!$B$3</f>
        <v>51197981.990719356</v>
      </c>
      <c r="G11" s="102">
        <f>'Dane - 31 stycznia 2021 r'!AB32</f>
        <v>307</v>
      </c>
      <c r="H11" s="103">
        <f>'Dane - 31 stycznia 2021 r'!AD32/'Dane - 31 stycznia 2021 r'!$B$3</f>
        <v>28709945.580699783</v>
      </c>
      <c r="I11" s="102">
        <f>'Dane - 31 stycznia 2021 r'!AO32</f>
        <v>224</v>
      </c>
      <c r="J11" s="103">
        <f>'Dane - 31 stycznia 2021 r'!AP32/'Dane - 31 stycznia 2021 r'!$B$3</f>
        <v>19692208.249213781</v>
      </c>
      <c r="K11" s="270">
        <v>560</v>
      </c>
      <c r="L11" s="272">
        <f>G11+G12+G13</f>
        <v>373</v>
      </c>
      <c r="M11" s="275">
        <f>L11/K11</f>
        <v>0.66607142857142854</v>
      </c>
    </row>
    <row r="12" spans="1:13" ht="16.5" thickTop="1" thickBot="1" x14ac:dyDescent="0.3">
      <c r="A12" s="304"/>
      <c r="B12" s="102" t="s">
        <v>122</v>
      </c>
      <c r="C12" s="102">
        <f>'Dane - 31 stycznia 2021 r'!C33</f>
        <v>179</v>
      </c>
      <c r="D12" s="103">
        <f>'Dane - 31 stycznia 2021 r'!D33/'Dane - 31 stycznia 2021 r'!$B$3</f>
        <v>10231025.724087877</v>
      </c>
      <c r="E12" s="102">
        <f>'Dane - 31 stycznia 2021 r'!X33</f>
        <v>110</v>
      </c>
      <c r="F12" s="103">
        <f>'Dane - 31 stycznia 2021 r'!Y33/'Dane - 31 stycznia 2021 r'!$B$3</f>
        <v>4314728.6578258667</v>
      </c>
      <c r="G12" s="102">
        <f>'Dane - 31 stycznia 2021 r'!AB33</f>
        <v>43</v>
      </c>
      <c r="H12" s="103">
        <f>'Dane - 31 stycznia 2021 r'!AD33/'Dane - 31 stycznia 2021 r'!$B$3</f>
        <v>1290564.3025224865</v>
      </c>
      <c r="I12" s="102">
        <f>'Dane - 31 stycznia 2021 r'!AO33</f>
        <v>25</v>
      </c>
      <c r="J12" s="103">
        <f>'Dane - 31 stycznia 2021 r'!AP33/'Dane - 31 stycznia 2021 r'!$B$3</f>
        <v>984089.53398869594</v>
      </c>
      <c r="K12" s="271"/>
      <c r="L12" s="273"/>
      <c r="M12" s="275"/>
    </row>
    <row r="13" spans="1:13" ht="16.5" thickTop="1" thickBot="1" x14ac:dyDescent="0.3">
      <c r="A13" s="304"/>
      <c r="B13" s="105" t="s">
        <v>124</v>
      </c>
      <c r="C13" s="102">
        <f>'Dane - 31 stycznia 2021 r'!C34</f>
        <v>116</v>
      </c>
      <c r="D13" s="103">
        <f>'Dane - 31 stycznia 2021 r'!D34/'Dane - 31 stycznia 2021 r'!$B$3</f>
        <v>68816714.899606332</v>
      </c>
      <c r="E13" s="102">
        <f>'Dane - 31 stycznia 2021 r'!X34</f>
        <v>39</v>
      </c>
      <c r="F13" s="103">
        <f>'Dane - 31 stycznia 2021 r'!Y34/'Dane - 31 stycznia 2021 r'!$B$3</f>
        <v>20263640.885399483</v>
      </c>
      <c r="G13" s="102">
        <f>'Dane - 31 stycznia 2021 r'!AB34</f>
        <v>23</v>
      </c>
      <c r="H13" s="103">
        <f>'Dane - 31 stycznia 2021 r'!AD34/'Dane - 31 stycznia 2021 r'!$B$3</f>
        <v>2562157.9314288232</v>
      </c>
      <c r="I13" s="102">
        <f>'Dane - 31 stycznia 2021 r'!AO34</f>
        <v>14</v>
      </c>
      <c r="J13" s="103">
        <f>'Dane - 31 stycznia 2021 r'!AP34/'Dane - 31 stycznia 2021 r'!$B$3</f>
        <v>1628191.8871368563</v>
      </c>
      <c r="K13" s="271"/>
      <c r="L13" s="274"/>
      <c r="M13" s="275"/>
    </row>
    <row r="14" spans="1:13" ht="17.25" thickTop="1" thickBot="1" x14ac:dyDescent="0.3">
      <c r="A14" s="295" t="s">
        <v>192</v>
      </c>
      <c r="B14" s="296"/>
      <c r="C14" s="195"/>
      <c r="D14" s="195"/>
      <c r="E14" s="195"/>
      <c r="F14" s="195"/>
      <c r="G14" s="195"/>
      <c r="H14" s="195"/>
      <c r="I14" s="195"/>
      <c r="J14" s="195"/>
      <c r="K14" s="108">
        <v>217264768</v>
      </c>
      <c r="L14" s="178">
        <f>'Dane - 31 stycznia 2021 r'!AP28/'Dane - 31 stycznia 2021 r'!$B$3</f>
        <v>77192820.072133869</v>
      </c>
      <c r="M14" s="183">
        <f>L14/K14</f>
        <v>0.35529377718587979</v>
      </c>
    </row>
    <row r="15" spans="1:13" ht="18.75" thickTop="1" thickBot="1" x14ac:dyDescent="0.3">
      <c r="A15" s="305" t="s">
        <v>194</v>
      </c>
      <c r="B15" s="306"/>
      <c r="C15" s="306"/>
      <c r="D15" s="306"/>
      <c r="E15" s="306"/>
      <c r="F15" s="306"/>
      <c r="G15" s="306"/>
      <c r="H15" s="306"/>
      <c r="I15" s="306"/>
      <c r="J15" s="306"/>
      <c r="K15" s="177"/>
      <c r="L15" s="177"/>
      <c r="M15" s="200"/>
    </row>
    <row r="16" spans="1:13" ht="64.5" thickTop="1" thickBot="1" x14ac:dyDescent="0.3">
      <c r="A16" s="92" t="s">
        <v>195</v>
      </c>
      <c r="B16" s="176" t="s">
        <v>136</v>
      </c>
      <c r="C16" s="102">
        <f>'Dane - 31 stycznia 2021 r'!C42</f>
        <v>50</v>
      </c>
      <c r="D16" s="103">
        <f>'Dane - 31 stycznia 2021 r'!D42/'Dane - 31 stycznia 2021 r'!$B$3</f>
        <v>6596620.780277539</v>
      </c>
      <c r="E16" s="102">
        <f>'Dane - 31 stycznia 2021 r'!X42</f>
        <v>45</v>
      </c>
      <c r="F16" s="103">
        <f>'Dane - 31 stycznia 2021 r'!Y42/'Dane - 31 stycznia 2021 r'!$B$3</f>
        <v>5687371.3025884628</v>
      </c>
      <c r="G16" s="102">
        <f>'Dane - 31 stycznia 2021 r'!AB42</f>
        <v>45</v>
      </c>
      <c r="H16" s="103">
        <f>'Dane - 31 stycznia 2021 r'!AD42/'Dane - 31 stycznia 2021 r'!$B$3</f>
        <v>4786172.5275450274</v>
      </c>
      <c r="I16" s="102">
        <f>'Dane - 31 stycznia 2021 r'!AO42</f>
        <v>42</v>
      </c>
      <c r="J16" s="103">
        <f>'Dane - 31 stycznia 2021 r'!AP42/'Dane - 31 stycznia 2021 r'!$B$3</f>
        <v>4671269.9808669258</v>
      </c>
      <c r="K16" s="193">
        <v>20</v>
      </c>
      <c r="L16" s="104">
        <f>G16</f>
        <v>45</v>
      </c>
      <c r="M16" s="183">
        <f>L16/K16</f>
        <v>2.25</v>
      </c>
    </row>
    <row r="17" spans="1:13" ht="17.25" thickTop="1" thickBot="1" x14ac:dyDescent="0.3">
      <c r="A17" s="295" t="s">
        <v>192</v>
      </c>
      <c r="B17" s="296"/>
      <c r="C17" s="195"/>
      <c r="D17" s="195"/>
      <c r="E17" s="195"/>
      <c r="F17" s="195"/>
      <c r="G17" s="195"/>
      <c r="H17" s="195"/>
      <c r="I17" s="195"/>
      <c r="J17" s="195"/>
      <c r="K17" s="108">
        <v>29824825</v>
      </c>
      <c r="L17" s="178">
        <f>'Dane - 31 stycznia 2021 r'!AP40/'Dane - 31 stycznia 2021 r'!$B$3</f>
        <v>11308833.016647972</v>
      </c>
      <c r="M17" s="183">
        <f>L17/K17</f>
        <v>0.37917516755414232</v>
      </c>
    </row>
    <row r="18" spans="1:13" ht="18.75" thickTop="1" thickBot="1" x14ac:dyDescent="0.3">
      <c r="A18" s="307" t="s">
        <v>196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177"/>
      <c r="L18" s="177"/>
      <c r="M18" s="200"/>
    </row>
    <row r="19" spans="1:13" ht="33" thickTop="1" thickBot="1" x14ac:dyDescent="0.3">
      <c r="A19" s="179" t="s">
        <v>167</v>
      </c>
      <c r="B19" s="180" t="s">
        <v>144</v>
      </c>
      <c r="C19" s="181">
        <f>'Dane - 31 stycznia 2021 r'!C47</f>
        <v>3194</v>
      </c>
      <c r="D19" s="182">
        <f>'Dane - 31 stycznia 2021 r'!D47/'Dane - 31 stycznia 2021 r'!$B$3</f>
        <v>102366381.75540455</v>
      </c>
      <c r="E19" s="181">
        <f>'Dane - 31 stycznia 2021 r'!X47</f>
        <v>1927</v>
      </c>
      <c r="F19" s="182">
        <f>'Dane - 31 stycznia 2021 r'!Y47/'Dane - 31 stycznia 2021 r'!$B$3</f>
        <v>61412539.110641934</v>
      </c>
      <c r="G19" s="181">
        <f>'Dane - 31 stycznia 2021 r'!AB47</f>
        <v>1527</v>
      </c>
      <c r="H19" s="182">
        <f>'Dane - 31 stycznia 2021 r'!AD47/'Dane - 31 stycznia 2021 r'!$B$3</f>
        <v>47408027.355897158</v>
      </c>
      <c r="I19" s="181">
        <f>'Dane - 31 stycznia 2021 r'!AO47</f>
        <v>1309</v>
      </c>
      <c r="J19" s="182">
        <f>'Dane - 31 stycznia 2021 r'!AP47/'Dane - 31 stycznia 2021 r'!$B$3</f>
        <v>39631926.63235908</v>
      </c>
      <c r="K19" s="194">
        <v>36</v>
      </c>
      <c r="L19" s="201">
        <v>36</v>
      </c>
      <c r="M19" s="184">
        <f>L19/K19</f>
        <v>1</v>
      </c>
    </row>
    <row r="20" spans="1:13" ht="17.25" thickTop="1" thickBot="1" x14ac:dyDescent="0.3">
      <c r="A20" s="295" t="s">
        <v>192</v>
      </c>
      <c r="B20" s="296"/>
      <c r="C20" s="195"/>
      <c r="D20" s="195"/>
      <c r="E20" s="195"/>
      <c r="F20" s="195"/>
      <c r="G20" s="195"/>
      <c r="H20" s="195"/>
      <c r="I20" s="195"/>
      <c r="J20" s="195"/>
      <c r="K20" s="108">
        <v>93764700</v>
      </c>
      <c r="L20" s="178">
        <f>'Dane - 31 stycznia 2021 r'!AP45/'Dane - 31 stycznia 2021 r'!$B$3</f>
        <v>40321113.483319037</v>
      </c>
      <c r="M20" s="183">
        <f>L20/K20</f>
        <v>0.43002444932174938</v>
      </c>
    </row>
    <row r="21" spans="1:13" ht="18.75" thickTop="1" thickBot="1" x14ac:dyDescent="0.3">
      <c r="A21" s="305" t="s">
        <v>197</v>
      </c>
      <c r="B21" s="306"/>
      <c r="C21" s="306"/>
      <c r="D21" s="306"/>
      <c r="E21" s="306"/>
      <c r="F21" s="306"/>
      <c r="G21" s="306"/>
      <c r="H21" s="306"/>
      <c r="I21" s="306"/>
      <c r="J21" s="306"/>
      <c r="K21" s="177"/>
      <c r="L21" s="177"/>
      <c r="M21" s="200"/>
    </row>
    <row r="22" spans="1:13" ht="96" thickTop="1" thickBot="1" x14ac:dyDescent="0.3">
      <c r="A22" s="93" t="s">
        <v>168</v>
      </c>
      <c r="B22" s="106" t="s">
        <v>149</v>
      </c>
      <c r="C22" s="102">
        <f>'Dane - 31 stycznia 2021 r'!C50</f>
        <v>38</v>
      </c>
      <c r="D22" s="103">
        <f>'Dane - 31 stycznia 2021 r'!D50/'Dane - 31 stycznia 2021 r'!$B$3</f>
        <v>16618889.243693782</v>
      </c>
      <c r="E22" s="102">
        <f>'Dane - 31 stycznia 2021 r'!X50</f>
        <v>28</v>
      </c>
      <c r="F22" s="103">
        <f>'Dane - 31 stycznia 2021 r'!Y50/'Dane - 31 stycznia 2021 r'!$B$3</f>
        <v>8363966.1938378299</v>
      </c>
      <c r="G22" s="102">
        <f>'Dane - 31 stycznia 2021 r'!AB50</f>
        <v>25</v>
      </c>
      <c r="H22" s="103">
        <f>'Dane - 31 stycznia 2021 r'!AD50/'Dane - 31 stycznia 2021 r'!$B$3</f>
        <v>6657322.8893140666</v>
      </c>
      <c r="I22" s="102">
        <f>'Dane - 31 stycznia 2021 r'!AO50</f>
        <v>17</v>
      </c>
      <c r="J22" s="103">
        <f>'Dane - 31 stycznia 2021 r'!AP50/'Dane - 31 stycznia 2021 r'!$B$3</f>
        <v>5253910.160321963</v>
      </c>
      <c r="K22" s="193">
        <v>15</v>
      </c>
      <c r="L22" s="104">
        <v>13</v>
      </c>
      <c r="M22" s="183">
        <f>L22/K22</f>
        <v>0.8666666666666667</v>
      </c>
    </row>
    <row r="23" spans="1:13" ht="33" thickTop="1" thickBot="1" x14ac:dyDescent="0.3">
      <c r="A23" s="94" t="s">
        <v>198</v>
      </c>
      <c r="B23" s="107" t="s">
        <v>155</v>
      </c>
      <c r="C23" s="102">
        <f>'Dane - 31 stycznia 2021 r'!C53</f>
        <v>331</v>
      </c>
      <c r="D23" s="103">
        <f>'Dane - 31 stycznia 2021 r'!D53/'Dane - 31 stycznia 2021 r'!$B$3</f>
        <v>85780676.261793211</v>
      </c>
      <c r="E23" s="102">
        <f>'Dane - 31 stycznia 2021 r'!X53</f>
        <v>149</v>
      </c>
      <c r="F23" s="103">
        <f>'Dane - 31 stycznia 2021 r'!Y53/'Dane - 31 stycznia 2021 r'!$B$3</f>
        <v>34314382.659277335</v>
      </c>
      <c r="G23" s="102">
        <f>'Dane - 31 stycznia 2021 r'!AB53</f>
        <v>53</v>
      </c>
      <c r="H23" s="103">
        <f>'Dane - 31 stycznia 2021 r'!AD53/'Dane - 31 stycznia 2021 r'!$B$3</f>
        <v>9453482.388775263</v>
      </c>
      <c r="I23" s="102">
        <f>'Dane - 31 stycznia 2021 r'!AO53</f>
        <v>137</v>
      </c>
      <c r="J23" s="103">
        <f>'Dane - 31 stycznia 2021 r'!AP53/'Dane - 31 stycznia 2021 r'!$B$3</f>
        <v>25770742.884475816</v>
      </c>
      <c r="K23" s="193">
        <v>55</v>
      </c>
      <c r="L23" s="104">
        <f>G23</f>
        <v>53</v>
      </c>
      <c r="M23" s="183">
        <f>L23/K23</f>
        <v>0.96363636363636362</v>
      </c>
    </row>
    <row r="24" spans="1:13" ht="17.25" thickTop="1" thickBot="1" x14ac:dyDescent="0.3">
      <c r="A24" s="295" t="s">
        <v>192</v>
      </c>
      <c r="B24" s="296"/>
      <c r="C24" s="195"/>
      <c r="D24" s="195"/>
      <c r="E24" s="195"/>
      <c r="F24" s="195"/>
      <c r="G24" s="195"/>
      <c r="H24" s="195"/>
      <c r="I24" s="195"/>
      <c r="J24" s="195"/>
      <c r="K24" s="178">
        <v>81301002</v>
      </c>
      <c r="L24" s="178">
        <f>'Dane - 31 stycznia 2021 r'!AP49/'Dane - 31 stycznia 2021 r'!$B$3</f>
        <v>34510480.011435859</v>
      </c>
      <c r="M24" s="183">
        <f>L24/K24</f>
        <v>0.4244779173992943</v>
      </c>
    </row>
    <row r="25" spans="1:13" ht="18.75" thickTop="1" thickBot="1" x14ac:dyDescent="0.3">
      <c r="A25" s="297" t="s">
        <v>199</v>
      </c>
      <c r="B25" s="298"/>
      <c r="C25" s="298"/>
      <c r="D25" s="298"/>
      <c r="E25" s="298"/>
      <c r="F25" s="298"/>
      <c r="G25" s="298"/>
      <c r="H25" s="298"/>
      <c r="I25" s="298"/>
      <c r="J25" s="298"/>
      <c r="K25" s="177"/>
      <c r="L25" s="177"/>
      <c r="M25" s="200"/>
    </row>
    <row r="26" spans="1:13" ht="33" thickTop="1" thickBot="1" x14ac:dyDescent="0.3">
      <c r="A26" s="92" t="s">
        <v>200</v>
      </c>
      <c r="B26" s="176" t="s">
        <v>158</v>
      </c>
      <c r="C26" s="102">
        <f>'Dane - 31 stycznia 2021 r'!C54</f>
        <v>10</v>
      </c>
      <c r="D26" s="103">
        <f>'Dane - 31 stycznia 2021 r'!D54/'Dane - 31 stycznia 2021 r'!$B$3</f>
        <v>805114.26623562269</v>
      </c>
      <c r="E26" s="102">
        <f>'Dane - 31 stycznia 2021 r'!X54</f>
        <v>1</v>
      </c>
      <c r="F26" s="103">
        <f>'Dane - 31 stycznia 2021 r'!Y54/'Dane - 31 stycznia 2021 r'!$B$3</f>
        <v>248030.79765125024</v>
      </c>
      <c r="G26" s="102">
        <f>'Dane - 31 stycznia 2021 r'!AB54</f>
        <v>0</v>
      </c>
      <c r="H26" s="103">
        <f>'Dane - 31 stycznia 2021 r'!AD54/'Dane - 31 stycznia 2021 r'!$B$3</f>
        <v>0</v>
      </c>
      <c r="I26" s="102">
        <f>'Dane - 31 stycznia 2021 r'!AO54</f>
        <v>0</v>
      </c>
      <c r="J26" s="103">
        <f>'Dane - 31 stycznia 2021 r'!AP54/'Dane - 31 stycznia 2021 r'!$B$3</f>
        <v>0</v>
      </c>
      <c r="K26" s="193">
        <v>10</v>
      </c>
      <c r="L26" s="104">
        <f>G26</f>
        <v>0</v>
      </c>
      <c r="M26" s="183">
        <f>L26/K26</f>
        <v>0</v>
      </c>
    </row>
    <row r="27" spans="1:13" ht="17.25" thickTop="1" thickBot="1" x14ac:dyDescent="0.3">
      <c r="A27" s="299" t="s">
        <v>192</v>
      </c>
      <c r="B27" s="300"/>
      <c r="C27" s="192"/>
      <c r="D27" s="192"/>
      <c r="E27" s="192"/>
      <c r="F27" s="192"/>
      <c r="G27" s="192"/>
      <c r="H27" s="192"/>
      <c r="I27" s="192"/>
      <c r="J27" s="192"/>
      <c r="K27" s="109">
        <v>3333334</v>
      </c>
      <c r="L27" s="202">
        <f>'Dane - 31 stycznia 2021 r'!AP54/'Dane - 31 stycznia 2021 r'!$B$3</f>
        <v>0</v>
      </c>
      <c r="M27" s="199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- 31 stycznia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2021-02-23T15:09:48Z</dcterms:modified>
</cp:coreProperties>
</file>