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d04-7\d07\Ksiegowosc\Rejestr umów i zamówień do BIP\REJESTR umów i zamówień do BIP w 2025\12.Grudzień\"/>
    </mc:Choice>
  </mc:AlternateContent>
  <xr:revisionPtr revIDLastSave="0" documentId="13_ncr:1_{B10F4458-722F-4695-BB75-38E6116544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mówienia" sheetId="2" r:id="rId1"/>
  </sheets>
  <definedNames>
    <definedName name="_xlnm._FilterDatabase" localSheetId="0" hidden="1">zamówienia!$B$3:$F$150</definedName>
    <definedName name="_xlnm.Print_Area" localSheetId="0">zamówienia!$A$1:$F$150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2" l="1"/>
  <c r="F146" i="2"/>
  <c r="F141" i="2"/>
  <c r="F144" i="2"/>
  <c r="F98" i="2"/>
  <c r="F145" i="2"/>
  <c r="F26" i="2"/>
  <c r="F43" i="2"/>
  <c r="F23" i="2"/>
  <c r="F44" i="2"/>
  <c r="F64" i="2"/>
  <c r="F35" i="2"/>
  <c r="F27" i="2"/>
  <c r="F30" i="2"/>
  <c r="F8" i="2"/>
  <c r="F31" i="2"/>
  <c r="F5" i="2"/>
  <c r="F84" i="2"/>
  <c r="F112" i="2"/>
  <c r="F16" i="2"/>
  <c r="F57" i="2"/>
  <c r="F11" i="2"/>
  <c r="F117" i="2"/>
  <c r="F58" i="2"/>
  <c r="F6" i="2"/>
  <c r="F46" i="2"/>
  <c r="F107" i="2"/>
  <c r="F109" i="2"/>
  <c r="F91" i="2"/>
  <c r="F103" i="2"/>
  <c r="F101" i="2"/>
  <c r="F88" i="2"/>
  <c r="F36" i="2"/>
  <c r="F19" i="2"/>
  <c r="F83" i="2"/>
  <c r="F67" i="2"/>
  <c r="F92" i="2"/>
  <c r="F81" i="2"/>
  <c r="F56" i="2"/>
  <c r="F70" i="2"/>
  <c r="F28" i="2" l="1"/>
  <c r="F22" i="2"/>
  <c r="F18" i="2"/>
  <c r="F148" i="2" l="1"/>
</calcChain>
</file>

<file path=xl/sharedStrings.xml><?xml version="1.0" encoding="utf-8"?>
<sst xmlns="http://schemas.openxmlformats.org/spreadsheetml/2006/main" count="451" uniqueCount="371">
  <si>
    <t>Wykonawca</t>
  </si>
  <si>
    <t>usługa/zakup</t>
  </si>
  <si>
    <t>Data wniosku</t>
  </si>
  <si>
    <t>Lp.</t>
  </si>
  <si>
    <t>Wartość zamówienia</t>
  </si>
  <si>
    <t>-</t>
  </si>
  <si>
    <t>RAZEM</t>
  </si>
  <si>
    <t>Opłata</t>
  </si>
  <si>
    <t>Poczta Polska s.a.</t>
  </si>
  <si>
    <t xml:space="preserve">Nr zamówienia - wniosku </t>
  </si>
  <si>
    <t>Płatność za miejsce parkingowe w trakcie delegacji.</t>
  </si>
  <si>
    <t>Miasto Stołeczne Warszawa Zarząd Dróg Miejskich</t>
  </si>
  <si>
    <t>Usługa</t>
  </si>
  <si>
    <t>Opłata za odbiorniki radiofoniczne i telefoniczne CPPC za 2025 r.</t>
  </si>
  <si>
    <t>D07-WB/2024/011</t>
  </si>
  <si>
    <t>D07-WB/2024/166</t>
  </si>
  <si>
    <t>D07-WB/2024/163</t>
  </si>
  <si>
    <t>Usługa przedłużenia subskrypcji do banku zdjęć i grafik Shutterstock w wersji rozszerzonej o dostęp do wideo i muzyki. Subskrypcja obejmuje pięciu użytkowników i pozwala na pobrania w pakiecie 750 kredytów miesięcznie.</t>
  </si>
  <si>
    <t>KONTRAKT Doradztwo – Konsultacje</t>
  </si>
  <si>
    <t>Shutterstock Ireland Ltd.</t>
  </si>
  <si>
    <t>InterRisk Towarzystwo Ubezpieczeń Vienna Insurance</t>
  </si>
  <si>
    <t xml:space="preserve"> Rejestr zamówień finansowanych przez Centrum Projektów Polska Cyfrowa w 2025 roku </t>
  </si>
  <si>
    <t>D07-WB/2025/003</t>
  </si>
  <si>
    <t>D07-WB/2025/001</t>
  </si>
  <si>
    <t>D07-WB/2025/015</t>
  </si>
  <si>
    <t>D07-WB/2025/014</t>
  </si>
  <si>
    <t>D07-WB/2025/006</t>
  </si>
  <si>
    <t>D07-WB/2025/007</t>
  </si>
  <si>
    <t>D07-WB/2025/019</t>
  </si>
  <si>
    <t>D07-WB/2025/008</t>
  </si>
  <si>
    <t>D07-WB/2025/021</t>
  </si>
  <si>
    <t>D07-WB/2025/010</t>
  </si>
  <si>
    <t>Szkolenie z zakresu udzielania ulg w należnościach publicznoprawnych oraz prowadzenia postępowań stosunku do osób trzecich wraz z przygotowaniem materiałów szkoleniowych dla 8 pracowników Wydziału Prawnego.</t>
  </si>
  <si>
    <t>Szkolenia Prawne Agnieszka Kuźdub</t>
  </si>
  <si>
    <t>IT MEDIA s.c. Jacek Chojnowski, Andrzej Perzanowski</t>
  </si>
  <si>
    <t>Świadczenie usług kurierskich na potrzeby CPPC.</t>
  </si>
  <si>
    <t>Poczta Polska S.A.</t>
  </si>
  <si>
    <t>DPD Polska Sp. z o.o.</t>
  </si>
  <si>
    <t>Zakup 10 subskrypcji Microsoft Power BI PRO</t>
  </si>
  <si>
    <t>Szkolenie pn. „Wdrożenie doręczeń elektronicznych (e-doręczeń) i rozwiązań klasy EZD/EOD w praktyce urzędu” - dla 2 pracowników CPPC.</t>
  </si>
  <si>
    <t>Onex Group Jakub Hryciuk</t>
  </si>
  <si>
    <t>PRESSCOM Sp. z o.o.</t>
  </si>
  <si>
    <t>Szkolenie z zakresu udzielania ulg w należnościach publicznoprawnych oraz prowadzenia postępowań stosunku do osób trzecich wraz z przygotowaniem materiałów szkoleniowych, dla 13 pracowników Wydziału Prawnego, w terminie 3 lutego 2025 r.</t>
  </si>
  <si>
    <t>Zakup szkolenia:Postępowanie w sprawie rozpatrywania zgłoszeń zewnętrznych oraz wewnętrznych – możliwe scenariusze i różnice w postępowaniu. Prawidłowa dokumentacja. Problemy interpretacyjne. Ochrona danych osobowych sygnalisty, dla 5 pracownmików CPPC. Planowany termin 3 luty 2025</t>
  </si>
  <si>
    <t>FUNDACJA ROZWOJU DEMOKRACJI LOKALNEJ im. Jerzego Regulskiego</t>
  </si>
  <si>
    <t>Wojewódzki Sąd Administracyjny w Warszawie</t>
  </si>
  <si>
    <t>D07-WB/2025/033</t>
  </si>
  <si>
    <t>D07-WB/2025/034</t>
  </si>
  <si>
    <t>D07-WB/2025/036</t>
  </si>
  <si>
    <t>D07-WB/2025/020</t>
  </si>
  <si>
    <t>D07-WB/2025/032</t>
  </si>
  <si>
    <t>D07-WB/2025/030</t>
  </si>
  <si>
    <t>D07-WB/2025/016</t>
  </si>
  <si>
    <t>D07-WB/2025/017</t>
  </si>
  <si>
    <t>D07-WB/2025/037</t>
  </si>
  <si>
    <t>D07-WB/2025/048</t>
  </si>
  <si>
    <t>D07-WB/2025/039</t>
  </si>
  <si>
    <t>D07-WB/2025/005</t>
  </si>
  <si>
    <t>D07-WB/2025/029</t>
  </si>
  <si>
    <t>D07-WB/2025/045</t>
  </si>
  <si>
    <t>D07-WB/2025/041</t>
  </si>
  <si>
    <t>D07-WB/2025/053</t>
  </si>
  <si>
    <t>D07-WB/2025/047</t>
  </si>
  <si>
    <t>Zakup artykułów biurowych na potrzeby CPPC.</t>
  </si>
  <si>
    <t>Zakup szkolenia: Mapowanie i analiza procesu dla1 pracownika CPPC. Planowany termin 4-5 luty 2025</t>
  </si>
  <si>
    <t xml:space="preserve">OPEN HORIZON CONSULTING SP.Z O.O. SP.K. </t>
  </si>
  <si>
    <t>Obsługa techniczna samochodów służbowych: Skoda Rapid WY2031H i mercedes V Classe WY843CP</t>
  </si>
  <si>
    <t>Szkolenie dla3 pracowników CPPC nt. „Ochrona informacji niejawnych w administracji - zasady, procedury, praktyka” 21 lutego 2025 r.</t>
  </si>
  <si>
    <t>Brand 24 S.A.</t>
  </si>
  <si>
    <t>Przedłużenie subskrypcji narzędzia monitoringu mediów w tym Internetu i Social Media na potrzeby nowej perspektywy finansowej programu Fundusze Europejskie na Rozwój Cyfrowy 2021-2027, oraz Fundusze Europejskiego dla Rozwoju Społecznego i Krajowy Planu Odbudowy.</t>
  </si>
  <si>
    <t>Zakup bezkwasowych teczek archiwizacyjnych wiązanych Carta Rocca, w ilości 2000 szt.</t>
  </si>
  <si>
    <t>Przedłużenie dostępu do treści prasowych w formie cyfrowej Polityka Insight na 12 miesięcy, w celu monitorowania mediów na potrzeby nowej perspektywy finansowej programu Fundusze Europejskie na Rozwój Cyfrowy 2021-2027, oraz Fundusze Europejskiego dla Rozwoju Społecznego i Krajowy Planu Odbudowy.</t>
  </si>
  <si>
    <t>Wykonanie oraz dostawa materiałów promocyjnych – 300 sztuk personalizowanych skarpet dla dorosłych według własnego projektu na cele promocyjne.</t>
  </si>
  <si>
    <t>Przedłużenie 4 licencji w programie do wizualizacji danych Adobe Creative Cloud na potrzeby nowej perspektywy finansowej programu FERC 2021-2027, oraz FERS i KPO oraz zakup jednego dostępu do rozszerzenia/wtyczki MadeToTag.</t>
  </si>
  <si>
    <t>Zakup akcesoriów komputerowych, sprzętu komputerowego oraz szyfrowanych nośników danych celem zabezpieczenia prawidłowego funkcjonowania komórek organizacyjnych CPPC. Zakupy będą realizowane na bieżąco w ramach zapotrzebowania CPPC</t>
  </si>
  <si>
    <t>Udział w szkoleniu stacjonarnym „Warsztat kreatywny dla specjalistów marketingu i reklamy” zakończonego certyfikatem dla 1 pracownika z Wydziału Komunikacji. Szkolenie odbędzie się 24-25.02.2025 r. w Warszawie.</t>
  </si>
  <si>
    <t>Szkolenie Docker i Kubernetes, ALX, dla 3 pracowników CPPC. Planowany termin 12-14.03.2025</t>
  </si>
  <si>
    <t xml:space="preserve">Komputronik S.A. </t>
  </si>
  <si>
    <t>Akademia KFK Ltd</t>
  </si>
  <si>
    <t>PHU "BESKID PLUS" TYRNA, CYBUCH SPÓŁKA JAWNA</t>
  </si>
  <si>
    <t xml:space="preserve">ALX Academy Sp. z o.o. </t>
  </si>
  <si>
    <t>Polityka Insight Sp. z o.o.</t>
  </si>
  <si>
    <t>Teneo Group Tomasz Bukowski</t>
  </si>
  <si>
    <t>ApexNet Sp. z o.o. S.k.</t>
  </si>
  <si>
    <t>J.G.Training Jadwiga Gwóźdź</t>
  </si>
  <si>
    <t>Fundacja Instytut Studiów Wschodnich</t>
  </si>
  <si>
    <t>Udział w szkoleniu on-line pt. „Studium Zamówień Publicznych” dla 2 pracowników Departamentu Kontroli Projektów, w terminie od 7.03.2025 do 7.06.2025.</t>
  </si>
  <si>
    <t>„SharePoint (podstawowy)” dla 3 pracowników Departamentu Kontroli Projektów, w terminie 5.03.2025</t>
  </si>
  <si>
    <t>Udział w szkoleniu on-line pt. „Dostępność i równość w Funduszach Europejskich 2021-2027 oraz KPO – jak spełnić nowe kryteria horyzontalne” dla 4 pracowników Departamentu Kontroli Projektów, w terminie 13.03.2025.</t>
  </si>
  <si>
    <t>Udział w X Europejskim Kongresie Samorządów 3-4 marca 2025 r. w Mikołajkach.</t>
  </si>
  <si>
    <t>Zakup książek w wersji drukowanej i elektronicznej (ebook) na potrzeby CPPC.</t>
  </si>
  <si>
    <t>Wolters Kluwer Polska Sp. z o.o.</t>
  </si>
  <si>
    <t>D07-WB/2025/059</t>
  </si>
  <si>
    <t>D07-WB/2025/056</t>
  </si>
  <si>
    <t>D07-WB/2025/024</t>
  </si>
  <si>
    <t>D07-WB/2025/060</t>
  </si>
  <si>
    <t>D07-WB/2025/002</t>
  </si>
  <si>
    <t>D07-WB/2025/025</t>
  </si>
  <si>
    <t>D07-WB/2025/028</t>
  </si>
  <si>
    <t>D07-WB/2025/027</t>
  </si>
  <si>
    <t>D07-WB/2025/043</t>
  </si>
  <si>
    <t>D07-WB/2025/049</t>
  </si>
  <si>
    <t>Szkolenie z zakresu Kodeksu spółek Handlowych – problematyka przekształceń spółek w odniesieniu do umów o dofinansowanie zawieranych z CPPC wraz z przygotowaniem materiałów szkoleniowych.</t>
  </si>
  <si>
    <t>Szkolenie dla 1 pracownika CPPC „Kurs Adobe Premiere Pro: Montaż filmowy” w terminie 17-19.03.2025 r.</t>
  </si>
  <si>
    <t>Udział w szkoleniu on- line pt. „Nieprawidłowości w projektach współfinansowanych z funduszy UE – wykrywanie i odzyskiwanie nieprawidłowo wykorzystanych środków” dla 2 pracowników w terminie 15-16.04.2025.</t>
  </si>
  <si>
    <t xml:space="preserve"> EURO-TRAINING Centrum Szkoleniowo-Doradcze Patrycja Mencfel</t>
  </si>
  <si>
    <t>Systeo Spółka Z Ograniczoną Odpowiedzialnością</t>
  </si>
  <si>
    <t>Usługi prawne związane z sądowym dochodzeniem należności, w tym złożenie pozwu, zastępstwo w postępowaniu sądowym w I-ej instancji i egzekucyjnym CPPC przeciwko grantobiorcom projektu Cyfrowa Gmina, z uwzględnieniem przypozwania w trybie art. 84 KPC Politechniki Łódzkiej.</t>
  </si>
  <si>
    <t>Przedmiotem zamówienia jest rozbudowa aplikacji opartych na Office365. Zlecania będą wysyłane do Wykonawcy w ramach zapotrzebowania CPPC.</t>
  </si>
  <si>
    <t>Usługa zaprojektowania, wykonania, wyposażenia i dostarczenia mobilnego, modułowego stoiska targowego na potrzeby realizacji zadań informacyjno- promocyjnych na potrzeby nowej perspektywy finansowej programu FERC 2021-2027 oraz FERS.</t>
  </si>
  <si>
    <t>Clever Frame Sp.z o.o.</t>
  </si>
  <si>
    <t>Przedmiotem zamówienia jest udział w szkoleniu on-line pt. „Nieprawidłowości w projektach współfinansowanych z funduszy UE – wykrywanie i odzyskiwanie nieprawidłowo wykorzystanych środków” dla 2 pracowników Departamentu Kontroli, w terminie 15-16.04.2025r.</t>
  </si>
  <si>
    <t>Wykonanie i dostawa pieczątek (automaty samotuszujące, gumki z tekstem), datowników.</t>
  </si>
  <si>
    <t>Udział w szkoleniu z zakresu zamówień publicznych pn.: „Analiza kluczowych problemów udzielania zamówień publicznych z punktu widzenia kontroli. Praktyczne wskazówki z uwzględnieniem tabel korekt finansowych”.</t>
  </si>
  <si>
    <t>Bazarnik Sp.z o.o.</t>
  </si>
  <si>
    <t>Zakup licencji GitLab Self Hosted Premium na okres 24 miesięcy</t>
  </si>
  <si>
    <t>Deviniti Sp. z o.o.</t>
  </si>
  <si>
    <t>Ministerstwo Cyfryzacji</t>
  </si>
  <si>
    <t>Opłata za udostępnienie danych Wojciech Cwykiel.</t>
  </si>
  <si>
    <t>D07-WB/2025/009</t>
  </si>
  <si>
    <t>D07-WB/2025/012</t>
  </si>
  <si>
    <t>D07-WB/2025/062</t>
  </si>
  <si>
    <t>D07-WB/2025/046</t>
  </si>
  <si>
    <t>D07-WB/2025/063</t>
  </si>
  <si>
    <t>D07-WB/2025/071</t>
  </si>
  <si>
    <t>D07-WB/2025/044</t>
  </si>
  <si>
    <t>D07-WB/2025/065</t>
  </si>
  <si>
    <t>D07-WB/2025/013</t>
  </si>
  <si>
    <t>D07-WB/2025/038</t>
  </si>
  <si>
    <t>D07-WB/2025/042</t>
  </si>
  <si>
    <t>D07-WB/2025/023</t>
  </si>
  <si>
    <t>Zakup artykułów spożywczych na potrzeby CPPC. Zakupy będą realizowane na bieżąco w ramach zapotrzebowania CPPC.</t>
  </si>
  <si>
    <t>Zakup niezbędnych akcesoriów do telefonów służbowych. Zakupy będą realizowane na bieżąco w ramach zapotrzebowania CPPC.</t>
  </si>
  <si>
    <t>Rossmann SDP Sp. z o.o.</t>
  </si>
  <si>
    <t>Zakup środków higienicznych i wyposażenia toalet damskich</t>
  </si>
  <si>
    <t>Dostęp do narzędzia kreowania merytorycznych treści upowszechniających rozwój kompetencji cyfrowych, w ramach projektu Kluby Rozwoju Cyfrowego – projekt wspierający (KRC Wsparcie); współfinansowanego ze środków EFS w ramach programu FERS 2021-2027.</t>
  </si>
  <si>
    <t>GetResponse S.A.</t>
  </si>
  <si>
    <t>Przedłużenie subskrypcji w programie do wizualizacji danych „Canva” oraz zakup wtyczki/rozszerzenia „HeyGen AI Avatars” dla czterech użytkowników na potrzeby nowej perspektywy finansowej programu Fundusze Europejskie na Rozwój Cyfrowy 2021-2027, oraz Fundusze Europejskiego dla Rozwoju Społecznego.</t>
  </si>
  <si>
    <t>Canva Pty Ltd</t>
  </si>
  <si>
    <t>Przedmiotem zamówienia jest: • sprzedaż i dostarczenie Sprzętu wraz z wymienionymi w opisie akcesoriami do siedziby zamawiającego znajdującej się przy ulicy Spokojnej 13a, 01-044 w Warszawie; • udzielenie przez Wykonawcę gwarancji, zapewnienie serwisu gwarancyjnego i wsparcia technicznego na dostarczony Sprzęt; • dostarczenie przez Wykonawcę Dokumentacji dostarczonego Sprzętu.</t>
  </si>
  <si>
    <t>„SharePoint (podstawowy)” dla 3 pracowników Departamentu Kontroli Projektów, w terminie 24.04.2025</t>
  </si>
  <si>
    <t>Udział w szkoleniu pt Microsoft Power BI dla pracowników 3 pracowników CPPC, w termienie 17-18 kwietnia 2025 r.</t>
  </si>
  <si>
    <t>Altkom Akademia S.A.</t>
  </si>
  <si>
    <t>Zakup Norm PN-EN ISO/IEC: 1) 27001:2023-08 - wersja polska, 2) 22301:2020-04 - wersja polska, Zakup PKN-ISO Guide 73:2012 - wersja polska</t>
  </si>
  <si>
    <t>Polski Komitet Normalizacyjny</t>
  </si>
  <si>
    <t>Dostawa 4 szt. licencji ABBYY FineReader Corporate GOV/EDU na okres 36 miesięcy.</t>
  </si>
  <si>
    <t>Przedmiotem zamówienia jest usługa prawna zastępstwa procesowego oraz sporządzenie skargi kasacyjnej do Naczelnego Sądu Administracyjnego w sprawie z udziałem Stowarzyszenia Wspierania Przedsiębiorczości z siedzibą w Malborku (sygn. akt przed WSA:V SA/Wa 473/25), świadczona przez Kancelarię Adwokacką, adwokat Maciej Lipowski z siedzibą w 01-613 Warszawa ul. Franciszka Bohomolca 15</t>
  </si>
  <si>
    <t xml:space="preserve">Kancelaria Adwokacka Adwokat Maciej Lipowski </t>
  </si>
  <si>
    <t>Kopier Sp. z o.o.</t>
  </si>
  <si>
    <t xml:space="preserve">Florystyka Pogrzebowa Jarosław Ostasiewicz </t>
  </si>
  <si>
    <t xml:space="preserve">
WHY NOT TRAVEL sp.z o. o. </t>
  </si>
  <si>
    <t>Opłata za zwrot zakupionych biletów PKP w miesiącu kwietniu 2025 r dla pracowników CPPC.</t>
  </si>
  <si>
    <t>Zakup kwiatów.</t>
  </si>
  <si>
    <t>Zakup wieszaka.</t>
  </si>
  <si>
    <t>Usługi prawne.</t>
  </si>
  <si>
    <t xml:space="preserve">Opłata sądowa zgodnie z Rozporządzeniem Rady Ministrów z dnia 16 grudnia 2003 r. w sprawie wysokości oraz szczegółowych zasad pobierania wpisu w postępowaniu przed sądami administracyjnymi §. 2 pkt 6 wymagane jest uiszczenie opłaty. </t>
  </si>
  <si>
    <t>Świadczenie usług eksperckich w ramach oceny, ponownej oceny wniosków o dofinansowanie oraz oceny wniosków w ramach procedury odwoławczej w ramach działania FERC oraz innych zadań związanych z realizacją praw i obowiązków CPPC w rozumieniu art. 80 Ustawy z dnia 28 kwietnia 2022r. o zasadach realizacji zadań finansowanych ze środków europejskich w perspektywie finansowej 2021-2027.</t>
  </si>
  <si>
    <t>Ubezpieczenie komunikacyjne. Zakup ubezpieczenia OC, AC, NNW, do samochodów służbowych, Mercedes-Benz V-Klasse od 22.11.2024 do 21.11.2025 oraz Skoda Rapid od 01.01.2025 do 31.12.2025.</t>
  </si>
  <si>
    <t>Zakup 2 licencji WebStorm Commercial na okres 24 miesięcy.</t>
  </si>
  <si>
    <t>Zakup 3 licencji PhpStorm Commercial na okres 24 miesięcy.</t>
  </si>
  <si>
    <t>Zabezpieczenie kosztów wysyłki w ramach usługi PURDE i PUH.</t>
  </si>
  <si>
    <t>Zakup akcesoriów na wyposażenie biur i pomieszczeń socjalnych CPPC.</t>
  </si>
  <si>
    <t>Szkolenie pn. Planowanie i Zakup Różnego Rodzaju Mediów Zgodnie Z Pzp Przez Podmioty/Instytucje Publiczne Na Potrzeby Kampanii Informacyjnych/ Promocyjnych/Reklamowych) dla 2 pracowników CPPC, w terminie: 21-22.01.2025 r.</t>
  </si>
  <si>
    <t>D07-WB/2025/052</t>
  </si>
  <si>
    <t>Udział 6 pracowników CPPC w szkoleniu w IX Forum Rachunkowości Budżetowej w Krakowie</t>
  </si>
  <si>
    <t>D07-WB/2025/075</t>
  </si>
  <si>
    <t>D07-WB/2025/079</t>
  </si>
  <si>
    <t>D07-WB/2025/080</t>
  </si>
  <si>
    <t>D07-WB/2025/031</t>
  </si>
  <si>
    <t>D07-WB/2025/073</t>
  </si>
  <si>
    <t>D07-WB/2025/074</t>
  </si>
  <si>
    <t>D07-WB/2025/081</t>
  </si>
  <si>
    <t>D07-WB/2025/078</t>
  </si>
  <si>
    <t>D07-WB/2025/011</t>
  </si>
  <si>
    <t>Wykonanie 10 szt poświadczeń za zgodność z oryginałem aktów powołania na stanowisko Dyrektora CPPC.</t>
  </si>
  <si>
    <t>Centrum Obsługi Administracji Rządowej</t>
  </si>
  <si>
    <t>Usługi drukarskie i poligraficzne na potrzeby nowej perspektywy finansowej 2021-2027, Fundusze Europejskie na Rozwój Cyfrowy, Fundusze Europejskie dla Rozwoju Społecznego</t>
  </si>
  <si>
    <t>Strefa Xero - Druk i Reklama Sp. z o.o.</t>
  </si>
  <si>
    <t>Przedmiotem zamówienia jest przygotowanie dokumentu dotyczącego działalności CPPC w formacie Easy-to-Read (ETR), przeznaczonego dla osób z niepełnosprawnością intelektualną, zgodnie z międzynarodowymi wytycznymi dotyczącymi ETR.</t>
  </si>
  <si>
    <t>Fundacja Instytut Dostępności Akces Lab</t>
  </si>
  <si>
    <t>Oprawa muzyczna z nagłośnieniem i oświetleniem podczas uroczystej kolacji w dniu 29 maja 2025 r. (6 godzin) w ramach szkolenia CPPC w dniach 29-30 maja 2025 r. w Hotelu Windsor w Jachrance.</t>
  </si>
  <si>
    <t>Udział w szkoleniu „Praktyczne aspekty odpowiedzialności za naruszenie dyscypliny finansów publicznych”- dla  9 pracowników CPPC.</t>
  </si>
  <si>
    <t>Udział w 4 dniowym szkoleniu „Praktyczny kurs IOD” stacjonarny w Warszawie dla pracownika WZiB DZC.</t>
  </si>
  <si>
    <t>Certyfikat SSL GeoTrust True BusinessID Wildcard na 3 lata.</t>
  </si>
  <si>
    <t>Wykonanie roll-upa wraz z zaprojektowaniem i wydrukowaniem na nim grafiki zgodnie z wymaganą specyfikacją.</t>
  </si>
  <si>
    <t>ADN Akademia Biznesu Sp. z o.o.</t>
  </si>
  <si>
    <t>ODO 24 sp. z o.o.</t>
  </si>
  <si>
    <t>HOTELE KORONA SPÓŁKA Z O.O.</t>
  </si>
  <si>
    <t>DOMENY.TV MSERWIS Sp. z o.o.</t>
  </si>
  <si>
    <t>THE NEW LOOK Tomasz Gałązka</t>
  </si>
  <si>
    <t>Instytut Rozwoju Wiedzy i Umiejętności Lidia Cisek</t>
  </si>
  <si>
    <t>XIV OGÓLNOPOLSKIE SPOTKANIE RADCÓW PRAWNYCH I ADWOKATÓW OBSŁUGUJĄCYCH INSTYTUCJE ZARZĄDZAJĄCE, POŚREDNICZĄCE I WDRAŻAJĄCE – Diagnoza procesowych i materialnych aspektów związanych ze środkami europejskimi dla radców prawnych w Wydziale Prawnym. Szkolenie odbędzie się w Kazimierzu Dolnym w dniach 4-6 czerwca 2025 r.</t>
  </si>
  <si>
    <t>Udział 6 pracowników CPPC w szkoleniu stacjonarnym pn. "Analiza kluczowych błędów w udzielaniu zamówień publicznych - warsztat z uwzględnieniem tabel korekt finansowych dla kontrolerów" w terminie 11-13.06.2025 r.</t>
  </si>
  <si>
    <t>D07-WB/2025/082</t>
  </si>
  <si>
    <t>D07-WB/2025/086</t>
  </si>
  <si>
    <t>D07-WB/2025/090</t>
  </si>
  <si>
    <t>D07-WB/2025/098</t>
  </si>
  <si>
    <t>D07-WB/2025/084</t>
  </si>
  <si>
    <t>Kancelaria Adwokacka Adwokat Katarzyna Gierek; Kancelaria Radcy Prawnego Monika Kwiatek</t>
  </si>
  <si>
    <t>Przedłużenie dostępu (subskrypcji) do usługi mailingowej na potrzeby realizacji zadań informacyjno- promocyjnych w nowej perspektywie finansowej programu Fundusze Europejskie na Rozwój Cyfrowy 2021-2027, oraz Fundusze Europejskiego dla Rozwoju Społecznego.</t>
  </si>
  <si>
    <t>Zakup sprzętu (skanery, czytniki ręczne, drukarki termo aktywne) wraz z materiałami eksploatacyjnym na potrzeby działania kancelarii CPPC</t>
  </si>
  <si>
    <t>DEKRA Polska Sp. z o.o.</t>
  </si>
  <si>
    <t>Maciej T. Sawicki LLB</t>
  </si>
  <si>
    <t>Jednodniowe szkolenie online pn. „Wymagania normy ISO 27001” dla czterech pracowników CPPC, w terminie 18.06.2025 r.</t>
  </si>
  <si>
    <t>Szkolenie online pt „Analiza wybranych aspektów procesowych i materialnych odzyskiwania środków europejskich w kontekście postępowań zwrotowych, egzekucyjnych oraz wobec osób trzecich, z uwzględnieniem skutków wyroków TSUE C-42/24 i C-277/24" dla ok. 10 pracowników Departamentu Prawnego, w terminie 07.07.2025 r.</t>
  </si>
  <si>
    <t>Refundacja kosztów nauki języka angielskiego.</t>
  </si>
  <si>
    <t>D07-WB/2025/085</t>
  </si>
  <si>
    <t>D07-WB/2024/171</t>
  </si>
  <si>
    <t>D07-WB/2025/100</t>
  </si>
  <si>
    <t>D07-WB/2025/095</t>
  </si>
  <si>
    <t>D07-WB/2025/109</t>
  </si>
  <si>
    <t>D07-WB/2025/112</t>
  </si>
  <si>
    <t>D07-WB/2025/113</t>
  </si>
  <si>
    <t>Urząd Skarbowy w Tarnowskich Górach</t>
  </si>
  <si>
    <t>Koszty egzekucyjne.</t>
  </si>
  <si>
    <t xml:space="preserve">Agencja Bezpieczeństwa Wewnętrznego </t>
  </si>
  <si>
    <t>Szkolenie z zakresu bezpieczeństwa teleinformatycznego, dla administratorów systemów oraz inspektorów bezpieczeństwa teleinformatycznego. Agencja Bezpieczeństwa Wewnętrznego prowadzi specjalistyczne szkolenia z zakresu bezpieczeństwa teleinformatycznego, o których mowa w art. 52 ust. 4 ustawy z dnia 5 sierpnia 2010 r. o ochronie informacji niejawnych, dla inspektorów bezpieczeństwa teleinformatycznego oraz administratorów systemów.</t>
  </si>
  <si>
    <t>Zakup szkolenia stacjonarnego - Kurs Adobe Illustrator – Podstawowy w ITMedia dla 1 pracownika CPPC w terminie 14-16.07.2025</t>
  </si>
  <si>
    <t>Licencje 6 szt. GitLab Sefthosted Premium na okres do dnia 31.03.2027 r. włącznie.</t>
  </si>
  <si>
    <t>Archibald Sp. z o.o.</t>
  </si>
  <si>
    <t>Tutlo sp. z o.o.</t>
  </si>
  <si>
    <t>Grupa Pracuj S.A.</t>
  </si>
  <si>
    <t>Zakup pakietu 3 ogłoszeń rekrutacyjnych na pracuj.pl</t>
  </si>
  <si>
    <t>INSTYTUT AUDYTORÓW WEWNĘTRZNYCH IIA POLSKA</t>
  </si>
  <si>
    <t>Zakup podręczników w zakresie audytu wewnętrznego</t>
  </si>
  <si>
    <t>IBEX INTERNATIONAL EWA WOJDYŁO; WIESŁAW KAPITAN Sp.j.; Supply Service Maciej Dąbała; PHU RAPEX-DRUK Anna Kaczmarek; ProMAX SolutionsTomasz Lipski</t>
  </si>
  <si>
    <t>IT Project Consulting Jabłoński Piotr; Doradztwo IT SEBASTIAN TRZCIŃSKI; Bluesmart Michał Adamczyk; DABSKA.LEGAL Kancelaria Radcy Prawnego Małgorzata Dobrzyńska-Dąbska; PETRA CONSULTING SYLWIA PETRYNA</t>
  </si>
  <si>
    <t>D07-WB/2025/119</t>
  </si>
  <si>
    <t>D07-WB/2025/018</t>
  </si>
  <si>
    <t>D07-WB/2025/094</t>
  </si>
  <si>
    <t>D07-WB/2025/108</t>
  </si>
  <si>
    <t>D07-WB/2025/110</t>
  </si>
  <si>
    <t>D07-WB/2025/120</t>
  </si>
  <si>
    <t>D07-WB/2025/097</t>
  </si>
  <si>
    <t>D07-WB/2025/105</t>
  </si>
  <si>
    <t>D07-WB/2025/116</t>
  </si>
  <si>
    <t>D07-WB/2025/135</t>
  </si>
  <si>
    <t>Zakup szkolenia: Kluczowe wskaźniki efektywności w przedsiębiorstwie (KPI) dla Danuta Lis Planowany termin 14 marca 2025</t>
  </si>
  <si>
    <t>Ernst Young Sp.z o. o. Academy of Business sp.k.</t>
  </si>
  <si>
    <t>English-Line Robert Bartczak</t>
  </si>
  <si>
    <t>ALTER NATIVE sp. z o.o</t>
  </si>
  <si>
    <t>Kancelaria Adwokacka Adwokat Maciej Lipowski</t>
  </si>
  <si>
    <t>Usługi prawne zastępstwa procesowego - w toczących się już przed sądem cywilnym 17 sprawach z powództwa Fundacji Wspierania Zrównoważonego Rozwoju oraz - w potencjalnych 8 kolejnych sprawach sądowych (fundacja wezwała CPPC do zapłaty w tych sprawach, co prawdopodobnie zaskutkuje złożeniem wkrótce pozwu p-ko CPPC).</t>
  </si>
  <si>
    <t>Golden Training Kornelia Jeleń</t>
  </si>
  <si>
    <t>Szkolenie online pt.: „Udostępnianie informacji publicznej, a zbiory publiczne”, które odbędzie się 26.08.2025 r. dla jednego pracownika Departamentu Zarządzania Centrum w Wydziale Zarządzania i Bezpieczeństwa.</t>
  </si>
  <si>
    <t>AGATA REWERSKA AD EXEMPLUM</t>
  </si>
  <si>
    <t>Refundacja kosztów dotyczących udziału w kursie przygotowującym do egzaminu zawodowego w 2026 r. (zawód adwokata/radcy prawnego) organizowanym przez Szkołę Prawa Procesowego i Mediacji AD EXEMPLUM mec. Agaty Rewerskiej w okresie od września 2025 r. do marca 2026</t>
  </si>
  <si>
    <t>AEW SPÓŁKA Z OGRANICZONĄ ODPOWIEDZIALNOŚCIĄ</t>
  </si>
  <si>
    <t>Fundacja Rozwoju Przedsiębiorczości "Twój StartUp"</t>
  </si>
  <si>
    <t>Kancelaria Adwokacka Karol Drożdż</t>
  </si>
  <si>
    <t>Usługa prawna zastępstwa procesowego w postępowaniu przygotowawczym toczącym się z zawiadomienia Saber Sp. z o.o. (sprawa powiązana z toczącym się postępowaniem).</t>
  </si>
  <si>
    <t>KANCELARIA RADCY PRAWNEGO PAWEŁ GRAJDURA; Kancelaria Radcy Prawnego Monika Bajek-Bielak; Kancelaria Adwokacka Adwokat Mateusz Matkowski; Kancelaria Adwokacka Adwokat Maciej Lipowski; Walasek Kiełbowicz Kancelaria Radców Prawnych s.c.</t>
  </si>
  <si>
    <t>D07-WB/2025/121</t>
  </si>
  <si>
    <t>D07-WB/2025/133</t>
  </si>
  <si>
    <t>D07-WB/2025/106</t>
  </si>
  <si>
    <t>D07-WB/2025/124</t>
  </si>
  <si>
    <t>D07-WB/2025/107</t>
  </si>
  <si>
    <t>D07-WB/2025/134</t>
  </si>
  <si>
    <t>D07-WB/2025/129</t>
  </si>
  <si>
    <t>D07-WB/2025/128</t>
  </si>
  <si>
    <t>D07-WB/2025/130</t>
  </si>
  <si>
    <t>D07-WB/2025/136</t>
  </si>
  <si>
    <t>D07-WB/2025/132</t>
  </si>
  <si>
    <t>D07-WB/2025/101</t>
  </si>
  <si>
    <t>D07-WB/2025/102</t>
  </si>
  <si>
    <t>Usługa przeprowadzenia postępowania przez COAR.</t>
  </si>
  <si>
    <t>D07-WB/2025/126</t>
  </si>
  <si>
    <t>D07-WB/2025/138</t>
  </si>
  <si>
    <t>D07-WB/2025/139</t>
  </si>
  <si>
    <t>D07-WB/2025/140</t>
  </si>
  <si>
    <t>D07-WB/2025/141</t>
  </si>
  <si>
    <t>D07-WB/2025/152</t>
  </si>
  <si>
    <t>D07-WB/2025/143</t>
  </si>
  <si>
    <t>D07-WB/2025/150</t>
  </si>
  <si>
    <t>MAREK ZAPAŁA ŁatweZakupy.pl; HAMA POLSKA Sp. z o.o; CYFROWE.PL SP. Z O.O.</t>
  </si>
  <si>
    <t xml:space="preserve"> Cherry School </t>
  </si>
  <si>
    <t>EWA GIFTS Sp. z o.o.</t>
  </si>
  <si>
    <t>Polski Instytut Kontroli Wewnętrznej Sp. z o.o.</t>
  </si>
  <si>
    <t>ENG WISE Nathan Gadd</t>
  </si>
  <si>
    <t>Languages and Training Beata Radziwonka-Czajkowska</t>
  </si>
  <si>
    <t>Uniwersytet Kardynała Stefana Wyszyńskiego w Warszawie</t>
  </si>
  <si>
    <t>Agnieszka Kostrzewa-Nowak</t>
  </si>
  <si>
    <t>Three Lions Pride Beniamin Grudzień</t>
  </si>
  <si>
    <t>Just-English.pl Justyna Stolarczyk</t>
  </si>
  <si>
    <t>Barbara Le Nart English Tutoring</t>
  </si>
  <si>
    <t>Centrum Organizacji Szkoleń i Konferencji SEMPER Magdalena Wolniewicz-Kesaria</t>
  </si>
  <si>
    <t>SKULE PIOTR WDOWIARSKI</t>
  </si>
  <si>
    <t>VERTE KATARZYNA BIELECKA</t>
  </si>
  <si>
    <t>Wyższa Szkoła Kształcenia Zawodowego</t>
  </si>
  <si>
    <t>Szkolenie online „Rewolucyjne zmiany w stażu pracy – zaliczenie umów cywilnoprawnych i działalności gospodarczej do stażu pracy – nowe przepisy ich wpływ na uprawnienia pracownicze w dniu 31 października 2025 roku dla pracownika Wydziału Finansowego.</t>
  </si>
  <si>
    <t>Refundacja kosztów za studia wyższe I stopnia (II i III rok studiów) na kierunku "Cyberbezpieczeństwo" - dla pracownika CPPC.</t>
  </si>
  <si>
    <t>Udział w szkoleniu online pt. „Rewolucyjne zmiany w stażu pracy - zaliczenie umów cywilnoprawnych i działalności gospodarczej do stażu pracy – nowe przepisy i ich wpływ na uprawnienia pracownicze dla 4 pracowników Sekcji Kadr i Płac-4 pracoiwników CPPC w terminie 21.10.2025 r</t>
  </si>
  <si>
    <t xml:space="preserve">udział w szkoleniu "Zamówienia Publiczne dla praktyków – co zmienić, by nie wpaść w pułapki nowego prawa i unikać błędów?" Termin szkolenia: 16-17 października 2025r. </t>
  </si>
  <si>
    <t>Udział w szkoleniu Odpowiedzialność za naruszenie dyscypliny finansów publicznych - 2-dniowe warsztaty praktyczne, Centrum Organizacji Szkoleń i Konferencji SEMPER. Planowany termin: 16.10.2025-17.10.2025</t>
  </si>
  <si>
    <t>Refundacja kosztów 5- letnich jednoltych studiów magisterskich na kierunku prawo dla pracownika CPPC.</t>
  </si>
  <si>
    <t>Usługi prawne zastępstwa procesowego oraz sporządzenie skarg kasacyjnych do Naczelnego Sądu Administracyjnego w kolejnych 12 sprawach z udziałem SABER Sp. z o.o. (sygn. akt przed WSA: V SA/Wa 3196/24, V SA/Wa 3197/24, V SA/Wa 3198/24, V SA/Wa 3199/24, V SA/Wa 3200/24, V SA/Wa 3201/24, V SA/Wa 3202/24, V SA/Wa 3203/24, V SA/Wa 3204/24, V SA/Wa 3205/24, V SA/Wa 3206/24, V SA/Wa 3207/24)</t>
  </si>
  <si>
    <t>Udział w szkoleniu dedykowanym "Zaawansowany Kubernetes”, ALX Academy. Planowany termin 18-19.09.2025</t>
  </si>
  <si>
    <t>Zakup materiałów informacyjno-promocyjnych z naniesionymi logotypami zgodnie z wytycznymi Zamawiającego oraz dostarczenie tych materiałów do jego siedziby.</t>
  </si>
  <si>
    <t>Zamknięte szkolenie stacjonarne w siedzibie Zamawiającego z zakresu kontroli wewnętrznej przez Polski Instytut Kontroli Wewnętrznej Sp. z o.o. w terminie 23-24.09.2025 r. (ok. 21 osób)</t>
  </si>
  <si>
    <t>D07-WB/2025/123</t>
  </si>
  <si>
    <t>D07-WB/2025/137</t>
  </si>
  <si>
    <t>D07-WB/2025/115</t>
  </si>
  <si>
    <t>D07-WB/2025/096</t>
  </si>
  <si>
    <t>D07-WB/2025/144</t>
  </si>
  <si>
    <t>D07-WB/2025/153</t>
  </si>
  <si>
    <t>D07-WB/2025/154</t>
  </si>
  <si>
    <t>Kancelaria Notarialna Ilona Sądel-Bendkowska, Agata Perczyńska, Patrycja Konończuk</t>
  </si>
  <si>
    <t>D07-WB/2025/159</t>
  </si>
  <si>
    <t>D07-WB/2025/093</t>
  </si>
  <si>
    <t>D07-WB/2025/151</t>
  </si>
  <si>
    <t>D07-WB/2025/161</t>
  </si>
  <si>
    <t>Ubezpieczenie komunikacyjne. Zakup ubezpieczenia OC, AC, NNW, do samochodów służbowych, Mercedes-Benz V-Klasse od 22.11.2025 do 21.11.2026 oraz Skoda Rapid od 01.01.2026 do 31.12.2026</t>
  </si>
  <si>
    <t>TUiR WARTA S.A.</t>
  </si>
  <si>
    <t>Zakup podpisów kwalifikowanych do testów SORG na okres 2 lat</t>
  </si>
  <si>
    <t>Usługa transportowa do miejsca przeprowadzania szkolenia w Hotelu Windsor w Jachrance, z siedziby CPPC i z powrotem w dniach 20-21 października 2025 r. dla ok. 90/100 pracowników CPPC, zgodnie z ustalonym harmonogramem.</t>
  </si>
  <si>
    <t>Oprawa muzyczna z nagłośnieniem i oświetleniem podczas uroczystej kolacji w dniu 20 października 2025 r. (6 godzin) w ramach szkolenia CPPC w dniach 20-21 października 2025 r. w Hotelu Windsor w Jachrance.</t>
  </si>
  <si>
    <t>Szkolenie online „Przygotowanie do wprowadzenia KSeF, polityka rachunkowości, obieg dokumentów i instrukcja KSeF oraz obowiązujące przepisy w zakresie faktur ustrukturyzowanych w jednostkach sektora finansów publicznych w 2026 r. dla pracowników CPPC.</t>
  </si>
  <si>
    <t>Cool School Monika Abramowska</t>
  </si>
  <si>
    <t>Tutore Poland Sp. z o.o.</t>
  </si>
  <si>
    <t>Inspiro Language Academy Weronika Sokołowska</t>
  </si>
  <si>
    <t>Szkoła Języków Obcych Magdalena Trawińska-Krawiec</t>
  </si>
  <si>
    <t xml:space="preserve">Grupa Sterion Sp. Z o.o.; TMP IT GROUP SP. Z O.O. </t>
  </si>
  <si>
    <t>Grupa Cichy-Zasada Spółka z ograniczoną odpowiedzialnością spółka jawna, aVecar Aleksandra Bychawska, Carrefour Polska Sp. z o.o., Mercedes-Benz Warszawa Sp. z o.o., Porsche Inter Auto Polska Sp. z o.o.; Action Poland Sp.z o.o.; Auto Forum 2 Sp. z o.o.; AUTONAUCI SP. Z O.O.</t>
  </si>
  <si>
    <t>TERG S.A.; ME M05 Sp. z o.o.; Media Markt Polska BIS Sp. z o.o. Warszawa VI Sp. Komandytowa ,  iSpot Poland Sp. z o. o.; Media Expert Sp. z o.o.</t>
  </si>
  <si>
    <t>Stan na 31-12-2025</t>
  </si>
  <si>
    <t>stan na 31.12.2025</t>
  </si>
  <si>
    <t>D07-WB/2025/158</t>
  </si>
  <si>
    <t>D07-WB/2025/051</t>
  </si>
  <si>
    <t>D07-WB/2025/127</t>
  </si>
  <si>
    <t>D07-WB/2025/122</t>
  </si>
  <si>
    <t>D07-WB/2025/160</t>
  </si>
  <si>
    <t>D07-WB/2025/145</t>
  </si>
  <si>
    <t>D07-WB/2025/148</t>
  </si>
  <si>
    <t>D07-WB/2025/162</t>
  </si>
  <si>
    <t>D07-WB/2025/163</t>
  </si>
  <si>
    <t>D07-WB/2025/164</t>
  </si>
  <si>
    <t>D07-WB/2025/104</t>
  </si>
  <si>
    <t>D07-WB/2025/089</t>
  </si>
  <si>
    <t>D07-WB/2025/147</t>
  </si>
  <si>
    <t>Naprawa laptot</t>
  </si>
  <si>
    <t>STATIM PIOTR WYPIJEWSKI</t>
  </si>
  <si>
    <t>Media Markt Polska BIS Sp. z o.o. Warszawa VI Sp. Komandytowa ; AEDMAX.PL SP. Z O.O.; OLE.PL APOLA SPÓŁKA KOMANDYTOWA, Agata S.A., Leroy Merlin Polska Sp. z o.o., Tomex Tomasz Lech Kwiaciarnia Zielsko; JULA POLAND Sp. z o.o.; Transgourmet Polska Sp.z o.o.; Teresa Bonisławska; Action Poland Sp.z o.o.; JYSK Sp. z o.o.; Tedi Sieć Handlowa Sp. z o.o.</t>
  </si>
  <si>
    <t>Wanda-Wypieki z Otwocka Wanda Góźdź, Carrefour Polska Sp. z o.o., Transgourmet Polska Sp.z o.o., Lidl Sp. z o.o. sp.k.; "Przyjaciele Kawy" Sp. z o.o; FRAGRANTE SPÓŁKA Z OGRANICZONĄ ODPOWIEDZIALNOŚCIĄ</t>
  </si>
  <si>
    <t>Komputronik S.A. , COCON SPÓŁKA AKCYJNA</t>
  </si>
  <si>
    <t>IT Project Consulting Jabłoński Piotr; Bluesmart Michał Adamczyk</t>
  </si>
  <si>
    <t>Świadczenie usług eksperckich w ramach oceny, ponownej oceny wniosków o dofinansowanie oraz oceny wniosków w ramach procedury odwoławczej w ramach działania FERC oraz innych zadań związanych z realizacją praw i obowiązków CPPC w rozumieniu art. 80 Ustawy z dnia 28 kwietnia 2022r. o zasadach realizacji zadań finansowanych ze środków europejskich w perspektywie finansowej 2021-2027</t>
  </si>
  <si>
    <t>JSystems Sp. z o.o.</t>
  </si>
  <si>
    <t>Szkolenie pt. Terraform i infrastruktura jako kod (IaC) - szkolenie kompleksowe, JSystems, dla 1 pracownika CPPC. Planowany termin 20-24.10.2025</t>
  </si>
  <si>
    <t>D07-WB/2025/099</t>
  </si>
  <si>
    <t>Udział w XXXIV Forum Ekonomiczne w Karpaczu – 2-4 września 2025</t>
  </si>
  <si>
    <t>Manhattan Academy Sp. z o.o.</t>
  </si>
  <si>
    <t>Udział w szkoleniu online „Należności budżetowe 2025 w JSFP – najczęściej popełniane błędy i nieprawidłowości” – dla 3 pracowników CPPC Wydziału Księgowości.</t>
  </si>
  <si>
    <t>FUNDACJA RADCÓW PRAWNYCH "SUBSIDIO VENIRE"</t>
  </si>
  <si>
    <t>Udział w szkoleniu pn. „XVII Forum Finansów Publicznych” w dniach 24-26.11.2025 r. - dla 6 pracowników CPPC z Departamentu Koordynacji Spraw Finansowo – Kadrowych.</t>
  </si>
  <si>
    <t>Szkolenie: pt.Prowadzenie sprawy cywilnej – od złożenia pozwu do skutecznej egzekucji – nowy model postępowania cywilnego po ostatnich zmianach procedury cywilnej.Udział wezmą osoby zatrudnione w Departamencie Prawnym CPPC posiadające uprawnienia radcy prawnego – 6 osób.</t>
  </si>
  <si>
    <t>D07-WB/2025/131</t>
  </si>
  <si>
    <t xml:space="preserve">Akademia Leona Koźmińskiego </t>
  </si>
  <si>
    <t>Refundacja kosztów studiów podyplomowych pn. „Zarządzenie Cyberbezpieczeństwem” dla pracownika CPPC</t>
  </si>
  <si>
    <t>Sylwia Gajda</t>
  </si>
  <si>
    <t>Wydawnictwo C.H.Beck Sp. z o.o.</t>
  </si>
  <si>
    <t>Zakup poniżej najnowszych komentarzy kodeksowych do Wydziału Prawnego</t>
  </si>
  <si>
    <t>Udział w szkoleniu "Przygotowanie do wprowadzenia KSeF, polityka rachunkowości, obieg dokumentów i instrukcja KSeF oraz obowiązujące przepisy w zakresie faktur ustrukturyzowanych w jednostkach sektora finansów publicznych w 2026 roku dla 2 pracowników CPPC w dn. 24.11.2025r.</t>
  </si>
  <si>
    <t>Enigma Systemy Ochrony Informacji Sp. z o.o.</t>
  </si>
  <si>
    <t>Zestaw certyfikatów do integracji z Krajowym Węzłem Tożsamości na 3 lata.</t>
  </si>
  <si>
    <t>Krajowa Izba Rozliczeniowa S.A; Eurocert Spółka z ograniczoną odpowiedzialnością; Asseco Data Systems S.A.; Polska Wytwórnia Papierów Wartościowych S. A.</t>
  </si>
  <si>
    <t>FLUENTBE Sp. z o.o</t>
  </si>
  <si>
    <t>Szkolenie Globalne Standardy audytu wewnętrznego</t>
  </si>
  <si>
    <t>Logistyka, montaż i demontaż stoiska firmy Centrum Projektów Polska Cyfrowa w Warszawie</t>
  </si>
  <si>
    <t>FULFILIO SPÓŁKA Z OO ; ABRA-removals Artur Puła</t>
  </si>
  <si>
    <t>Zakup i dostawa ekspresów do kawy z akcesoriami na potrzeby CPPC</t>
  </si>
  <si>
    <t>TODDI TRADE Artur Wichniewicz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</si>
</sst>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</numFmts>
  <fonts count="6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sz val="8"/>
      <name val="Czcionka tekstu podstawowego"/>
      <family val="2"/>
      <charset val="238"/>
    </font>
    <font>
      <sz val="11"/>
      <color rgb="FF9C57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53">
    <xf numFmtId="0" fontId="0" fillId="0" borderId="0"/>
    <xf numFmtId="0" fontId="22" fillId="0" borderId="0"/>
    <xf numFmtId="0" fontId="26" fillId="0" borderId="0"/>
    <xf numFmtId="0" fontId="26" fillId="0" borderId="0"/>
    <xf numFmtId="164" fontId="2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9" fillId="0" borderId="0"/>
    <xf numFmtId="0" fontId="26" fillId="0" borderId="0"/>
    <xf numFmtId="0" fontId="30" fillId="0" borderId="0"/>
    <xf numFmtId="0" fontId="29" fillId="0" borderId="0"/>
    <xf numFmtId="9" fontId="2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164" fontId="27" fillId="0" borderId="0" applyFont="0" applyFill="0" applyBorder="0" applyAlignment="0" applyProtection="0"/>
    <xf numFmtId="0" fontId="22" fillId="0" borderId="0"/>
    <xf numFmtId="0" fontId="22" fillId="0" borderId="0"/>
    <xf numFmtId="164" fontId="27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12" applyNumberFormat="0" applyAlignment="0" applyProtection="0"/>
    <xf numFmtId="0" fontId="41" fillId="6" borderId="13" applyNumberFormat="0" applyAlignment="0" applyProtection="0"/>
    <xf numFmtId="0" fontId="42" fillId="6" borderId="12" applyNumberFormat="0" applyAlignment="0" applyProtection="0"/>
    <xf numFmtId="0" fontId="43" fillId="0" borderId="14" applyNumberFormat="0" applyFill="0" applyAlignment="0" applyProtection="0"/>
    <xf numFmtId="0" fontId="44" fillId="7" borderId="1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7" applyNumberFormat="0" applyFill="0" applyAlignment="0" applyProtection="0"/>
    <xf numFmtId="0" fontId="4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8" fillId="32" borderId="0" applyNumberFormat="0" applyBorder="0" applyAlignment="0" applyProtection="0"/>
    <xf numFmtId="0" fontId="8" fillId="0" borderId="0"/>
    <xf numFmtId="0" fontId="8" fillId="8" borderId="16" applyNumberFormat="0" applyFont="0" applyAlignment="0" applyProtection="0"/>
    <xf numFmtId="0" fontId="29" fillId="0" borderId="0"/>
    <xf numFmtId="0" fontId="49" fillId="0" borderId="0"/>
    <xf numFmtId="0" fontId="7" fillId="0" borderId="0"/>
    <xf numFmtId="0" fontId="7" fillId="8" borderId="16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1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0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6" fillId="0" borderId="0"/>
    <xf numFmtId="0" fontId="56" fillId="0" borderId="0"/>
    <xf numFmtId="0" fontId="4" fillId="0" borderId="0"/>
    <xf numFmtId="0" fontId="4" fillId="0" borderId="0"/>
    <xf numFmtId="0" fontId="4" fillId="8" borderId="1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4" borderId="0" applyNumberFormat="0" applyBorder="0" applyAlignment="0" applyProtection="0"/>
    <xf numFmtId="0" fontId="2" fillId="8" borderId="1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43" fontId="57" fillId="0" borderId="0" applyFont="0" applyFill="0" applyBorder="0" applyAlignment="0" applyProtection="0"/>
    <xf numFmtId="0" fontId="1" fillId="0" borderId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</cellStyleXfs>
  <cellXfs count="30">
    <xf numFmtId="0" fontId="0" fillId="0" borderId="0" xfId="0"/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center" vertical="center" wrapText="1"/>
    </xf>
    <xf numFmtId="0" fontId="32" fillId="0" borderId="0" xfId="0" applyFont="1"/>
    <xf numFmtId="0" fontId="25" fillId="0" borderId="5" xfId="1" applyFont="1" applyBorder="1" applyAlignment="1">
      <alignment horizontal="center" vertical="center" wrapText="1"/>
    </xf>
    <xf numFmtId="0" fontId="25" fillId="0" borderId="6" xfId="1" applyFont="1" applyBorder="1" applyAlignment="1">
      <alignment horizontal="center" vertical="center" wrapText="1"/>
    </xf>
    <xf numFmtId="0" fontId="25" fillId="0" borderId="6" xfId="1" applyFont="1" applyBorder="1" applyAlignment="1">
      <alignment horizontal="left" vertical="center" wrapText="1"/>
    </xf>
    <xf numFmtId="0" fontId="25" fillId="0" borderId="7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31" fillId="0" borderId="8" xfId="1" applyFont="1" applyBorder="1" applyAlignment="1">
      <alignment horizontal="center" vertical="center" wrapText="1"/>
    </xf>
    <xf numFmtId="0" fontId="24" fillId="0" borderId="4" xfId="0" applyFont="1" applyBorder="1"/>
    <xf numFmtId="4" fontId="23" fillId="0" borderId="0" xfId="0" applyNumberFormat="1" applyFont="1"/>
    <xf numFmtId="165" fontId="25" fillId="0" borderId="19" xfId="0" applyNumberFormat="1" applyFont="1" applyBorder="1" applyAlignment="1">
      <alignment vertical="center" wrapText="1"/>
    </xf>
    <xf numFmtId="165" fontId="31" fillId="0" borderId="8" xfId="1" applyNumberFormat="1" applyFont="1" applyBorder="1" applyAlignment="1">
      <alignment horizontal="right" vertical="center" wrapText="1"/>
    </xf>
    <xf numFmtId="0" fontId="6" fillId="0" borderId="0" xfId="103" applyAlignment="1">
      <alignment wrapText="1"/>
    </xf>
    <xf numFmtId="0" fontId="6" fillId="0" borderId="0" xfId="103" applyAlignment="1">
      <alignment horizontal="right" wrapText="1"/>
    </xf>
    <xf numFmtId="0" fontId="23" fillId="0" borderId="0" xfId="0" applyFont="1" applyAlignment="1">
      <alignment vertical="center" wrapText="1"/>
    </xf>
    <xf numFmtId="14" fontId="25" fillId="0" borderId="18" xfId="1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165" fontId="23" fillId="0" borderId="0" xfId="0" applyNumberFormat="1" applyFont="1"/>
    <xf numFmtId="164" fontId="23" fillId="0" borderId="0" xfId="0" applyNumberFormat="1" applyFont="1"/>
    <xf numFmtId="165" fontId="3" fillId="0" borderId="0" xfId="103" applyNumberFormat="1" applyFont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4" fillId="0" borderId="4" xfId="0" applyFont="1" applyBorder="1" applyAlignment="1">
      <alignment horizontal="center"/>
    </xf>
  </cellXfs>
  <cellStyles count="253">
    <cellStyle name="20% — akcent 1" xfId="62" builtinId="30" customBuiltin="1"/>
    <cellStyle name="20% — akcent 1 2" xfId="91" xr:uid="{00000000-0005-0000-0000-000001000000}"/>
    <cellStyle name="20% — akcent 1 3" xfId="105" xr:uid="{00000000-0005-0000-0000-000002000000}"/>
    <cellStyle name="20% — akcent 1 4" xfId="151" xr:uid="{00000000-0005-0000-0000-000003000000}"/>
    <cellStyle name="20% — akcent 1 5" xfId="171" xr:uid="{00000000-0005-0000-0000-000004000000}"/>
    <cellStyle name="20% — akcent 1 6" xfId="190" xr:uid="{00000000-0005-0000-0000-000005000000}"/>
    <cellStyle name="20% — akcent 1 7" xfId="218" xr:uid="{998F756C-7696-4590-B3A9-03F17D6CA29B}"/>
    <cellStyle name="20% — akcent 2" xfId="66" builtinId="34" customBuiltin="1"/>
    <cellStyle name="20% — akcent 2 2" xfId="93" xr:uid="{00000000-0005-0000-0000-000007000000}"/>
    <cellStyle name="20% — akcent 2 3" xfId="107" xr:uid="{00000000-0005-0000-0000-000008000000}"/>
    <cellStyle name="20% — akcent 2 4" xfId="154" xr:uid="{00000000-0005-0000-0000-000009000000}"/>
    <cellStyle name="20% — akcent 2 5" xfId="173" xr:uid="{00000000-0005-0000-0000-00000A000000}"/>
    <cellStyle name="20% — akcent 2 6" xfId="193" xr:uid="{00000000-0005-0000-0000-00000B000000}"/>
    <cellStyle name="20% — akcent 2 7" xfId="221" xr:uid="{E9FF609E-5977-4792-B130-6ADFEE53B86E}"/>
    <cellStyle name="20% — akcent 3" xfId="70" builtinId="38" customBuiltin="1"/>
    <cellStyle name="20% — akcent 3 2" xfId="95" xr:uid="{00000000-0005-0000-0000-00000D000000}"/>
    <cellStyle name="20% — akcent 3 3" xfId="109" xr:uid="{00000000-0005-0000-0000-00000E000000}"/>
    <cellStyle name="20% — akcent 3 4" xfId="156" xr:uid="{00000000-0005-0000-0000-00000F000000}"/>
    <cellStyle name="20% — akcent 3 5" xfId="175" xr:uid="{00000000-0005-0000-0000-000010000000}"/>
    <cellStyle name="20% — akcent 3 6" xfId="195" xr:uid="{00000000-0005-0000-0000-000011000000}"/>
    <cellStyle name="20% — akcent 3 7" xfId="225" xr:uid="{7CA17433-9985-4BD2-B2D3-C823D6D5845C}"/>
    <cellStyle name="20% — akcent 4" xfId="74" builtinId="42" customBuiltin="1"/>
    <cellStyle name="20% — akcent 4 2" xfId="97" xr:uid="{00000000-0005-0000-0000-000013000000}"/>
    <cellStyle name="20% — akcent 4 3" xfId="111" xr:uid="{00000000-0005-0000-0000-000014000000}"/>
    <cellStyle name="20% — akcent 4 4" xfId="158" xr:uid="{00000000-0005-0000-0000-000015000000}"/>
    <cellStyle name="20% — akcent 4 5" xfId="177" xr:uid="{00000000-0005-0000-0000-000016000000}"/>
    <cellStyle name="20% — akcent 4 6" xfId="198" xr:uid="{00000000-0005-0000-0000-000017000000}"/>
    <cellStyle name="20% — akcent 4 7" xfId="228" xr:uid="{EF3CE0C7-5CA1-49F6-935D-1B16A2073006}"/>
    <cellStyle name="20% — akcent 5" xfId="78" builtinId="46" customBuiltin="1"/>
    <cellStyle name="20% — akcent 5 2" xfId="99" xr:uid="{00000000-0005-0000-0000-000019000000}"/>
    <cellStyle name="20% — akcent 5 3" xfId="113" xr:uid="{00000000-0005-0000-0000-00001A000000}"/>
    <cellStyle name="20% — akcent 5 4" xfId="161" xr:uid="{00000000-0005-0000-0000-00001B000000}"/>
    <cellStyle name="20% — akcent 5 5" xfId="179" xr:uid="{00000000-0005-0000-0000-00001C000000}"/>
    <cellStyle name="20% — akcent 5 6" xfId="201" xr:uid="{00000000-0005-0000-0000-00001D000000}"/>
    <cellStyle name="20% — akcent 5 7" xfId="231" xr:uid="{17D656CE-07D1-4229-A9E7-273BDA6BAEF1}"/>
    <cellStyle name="20% — akcent 6" xfId="82" builtinId="50" customBuiltin="1"/>
    <cellStyle name="20% — akcent 6 2" xfId="101" xr:uid="{00000000-0005-0000-0000-00001F000000}"/>
    <cellStyle name="20% — akcent 6 3" xfId="115" xr:uid="{00000000-0005-0000-0000-000020000000}"/>
    <cellStyle name="20% — akcent 6 4" xfId="163" xr:uid="{00000000-0005-0000-0000-000021000000}"/>
    <cellStyle name="20% — akcent 6 5" xfId="181" xr:uid="{00000000-0005-0000-0000-000022000000}"/>
    <cellStyle name="20% — akcent 6 6" xfId="203" xr:uid="{00000000-0005-0000-0000-000023000000}"/>
    <cellStyle name="20% — akcent 6 7" xfId="234" xr:uid="{79A1B6B2-238C-44F8-A7D4-3EA1BE554589}"/>
    <cellStyle name="40% — akcent 1" xfId="63" builtinId="31" customBuiltin="1"/>
    <cellStyle name="40% — akcent 1 2" xfId="92" xr:uid="{00000000-0005-0000-0000-000025000000}"/>
    <cellStyle name="40% — akcent 1 3" xfId="106" xr:uid="{00000000-0005-0000-0000-000026000000}"/>
    <cellStyle name="40% — akcent 1 4" xfId="152" xr:uid="{00000000-0005-0000-0000-000027000000}"/>
    <cellStyle name="40% — akcent 1 5" xfId="172" xr:uid="{00000000-0005-0000-0000-000028000000}"/>
    <cellStyle name="40% — akcent 1 6" xfId="191" xr:uid="{00000000-0005-0000-0000-000029000000}"/>
    <cellStyle name="40% — akcent 1 7" xfId="219" xr:uid="{ADE0E814-000A-409D-9B04-1BCBCA2D0E20}"/>
    <cellStyle name="40% — akcent 2" xfId="67" builtinId="35" customBuiltin="1"/>
    <cellStyle name="40% — akcent 2 2" xfId="94" xr:uid="{00000000-0005-0000-0000-00002B000000}"/>
    <cellStyle name="40% — akcent 2 3" xfId="108" xr:uid="{00000000-0005-0000-0000-00002C000000}"/>
    <cellStyle name="40% — akcent 2 4" xfId="155" xr:uid="{00000000-0005-0000-0000-00002D000000}"/>
    <cellStyle name="40% — akcent 2 5" xfId="174" xr:uid="{00000000-0005-0000-0000-00002E000000}"/>
    <cellStyle name="40% — akcent 2 6" xfId="194" xr:uid="{00000000-0005-0000-0000-00002F000000}"/>
    <cellStyle name="40% — akcent 2 7" xfId="222" xr:uid="{DC487FF2-33C0-44C0-AF26-5C217C337F69}"/>
    <cellStyle name="40% — akcent 3" xfId="71" builtinId="39" customBuiltin="1"/>
    <cellStyle name="40% — akcent 3 2" xfId="96" xr:uid="{00000000-0005-0000-0000-000031000000}"/>
    <cellStyle name="40% — akcent 3 3" xfId="110" xr:uid="{00000000-0005-0000-0000-000032000000}"/>
    <cellStyle name="40% — akcent 3 4" xfId="157" xr:uid="{00000000-0005-0000-0000-000033000000}"/>
    <cellStyle name="40% — akcent 3 5" xfId="176" xr:uid="{00000000-0005-0000-0000-000034000000}"/>
    <cellStyle name="40% — akcent 3 6" xfId="196" xr:uid="{00000000-0005-0000-0000-000035000000}"/>
    <cellStyle name="40% — akcent 3 7" xfId="226" xr:uid="{90F50676-0AAB-45C3-BF07-840FC31ACA03}"/>
    <cellStyle name="40% — akcent 4" xfId="75" builtinId="43" customBuiltin="1"/>
    <cellStyle name="40% — akcent 4 2" xfId="98" xr:uid="{00000000-0005-0000-0000-000037000000}"/>
    <cellStyle name="40% — akcent 4 3" xfId="112" xr:uid="{00000000-0005-0000-0000-000038000000}"/>
    <cellStyle name="40% — akcent 4 4" xfId="159" xr:uid="{00000000-0005-0000-0000-000039000000}"/>
    <cellStyle name="40% — akcent 4 5" xfId="178" xr:uid="{00000000-0005-0000-0000-00003A000000}"/>
    <cellStyle name="40% — akcent 4 6" xfId="199" xr:uid="{00000000-0005-0000-0000-00003B000000}"/>
    <cellStyle name="40% — akcent 4 7" xfId="229" xr:uid="{0A66D1F4-9DEA-4BCA-A0B5-2A6852F9F9F4}"/>
    <cellStyle name="40% — akcent 5" xfId="79" builtinId="47" customBuiltin="1"/>
    <cellStyle name="40% — akcent 5 2" xfId="100" xr:uid="{00000000-0005-0000-0000-00003D000000}"/>
    <cellStyle name="40% — akcent 5 3" xfId="114" xr:uid="{00000000-0005-0000-0000-00003E000000}"/>
    <cellStyle name="40% — akcent 5 4" xfId="162" xr:uid="{00000000-0005-0000-0000-00003F000000}"/>
    <cellStyle name="40% — akcent 5 5" xfId="180" xr:uid="{00000000-0005-0000-0000-000040000000}"/>
    <cellStyle name="40% — akcent 5 6" xfId="202" xr:uid="{00000000-0005-0000-0000-000041000000}"/>
    <cellStyle name="40% — akcent 5 7" xfId="232" xr:uid="{0B9F1A02-D74B-4DF1-A7CA-D349258E9F5E}"/>
    <cellStyle name="40% — akcent 6" xfId="83" builtinId="51" customBuiltin="1"/>
    <cellStyle name="40% — akcent 6 2" xfId="102" xr:uid="{00000000-0005-0000-0000-000043000000}"/>
    <cellStyle name="40% — akcent 6 3" xfId="116" xr:uid="{00000000-0005-0000-0000-000044000000}"/>
    <cellStyle name="40% — akcent 6 4" xfId="164" xr:uid="{00000000-0005-0000-0000-000045000000}"/>
    <cellStyle name="40% — akcent 6 5" xfId="182" xr:uid="{00000000-0005-0000-0000-000046000000}"/>
    <cellStyle name="40% — akcent 6 6" xfId="204" xr:uid="{00000000-0005-0000-0000-000047000000}"/>
    <cellStyle name="40% — akcent 6 7" xfId="235" xr:uid="{FCCE3780-A4F5-4B3E-9812-FE02732EF024}"/>
    <cellStyle name="60% — akcent 1" xfId="64" builtinId="32" customBuiltin="1"/>
    <cellStyle name="60% — akcent 1 2" xfId="220" xr:uid="{EFDBAC4E-7121-4DD2-8083-C6470EECD730}"/>
    <cellStyle name="60% — akcent 2" xfId="68" builtinId="36" customBuiltin="1"/>
    <cellStyle name="60% — akcent 2 2" xfId="223" xr:uid="{3FBE4F0C-39FE-4E30-BE9F-495451ECE4AB}"/>
    <cellStyle name="60% — akcent 3" xfId="72" builtinId="40" customBuiltin="1"/>
    <cellStyle name="60% — akcent 3 2" xfId="227" xr:uid="{BF0D2485-5A4C-4798-B0FB-A0116B4D3DC6}"/>
    <cellStyle name="60% — akcent 4" xfId="76" builtinId="44" customBuiltin="1"/>
    <cellStyle name="60% — akcent 4 2" xfId="230" xr:uid="{17F5D9C0-6669-4502-B76D-F09B4056A1AF}"/>
    <cellStyle name="60% — akcent 5" xfId="80" builtinId="48" customBuiltin="1"/>
    <cellStyle name="60% — akcent 5 2" xfId="233" xr:uid="{4975208A-3D3B-4352-AA56-3BBC0B2DF184}"/>
    <cellStyle name="60% — akcent 6" xfId="84" builtinId="52" customBuiltin="1"/>
    <cellStyle name="60% — akcent 6 2" xfId="236" xr:uid="{5C5F84FA-B952-42DB-A6DF-4F826F587E92}"/>
    <cellStyle name="Akcent 1" xfId="61" builtinId="29" customBuiltin="1"/>
    <cellStyle name="Akcent 2" xfId="65" builtinId="33" customBuiltin="1"/>
    <cellStyle name="Akcent 3" xfId="69" builtinId="37" customBuiltin="1"/>
    <cellStyle name="Akcent 4" xfId="73" builtinId="41" customBuiltin="1"/>
    <cellStyle name="Akcent 5" xfId="77" builtinId="45" customBuiltin="1"/>
    <cellStyle name="Akcent 6" xfId="81" builtinId="49" customBuiltin="1"/>
    <cellStyle name="Dane wejściowe" xfId="53" builtinId="20" customBuiltin="1"/>
    <cellStyle name="Dane wyjściowe" xfId="54" builtinId="21" customBuiltin="1"/>
    <cellStyle name="Dobry" xfId="50" builtinId="26" customBuiltin="1"/>
    <cellStyle name="Dziesiętny 2" xfId="4" xr:uid="{00000000-0005-0000-0000-000058000000}"/>
    <cellStyle name="Dziesiętny 2 2" xfId="17" xr:uid="{00000000-0005-0000-0000-000059000000}"/>
    <cellStyle name="Dziesiętny 2 2 2" xfId="35" xr:uid="{00000000-0005-0000-0000-00005A000000}"/>
    <cellStyle name="Dziesiętny 2 2 3" xfId="38" xr:uid="{00000000-0005-0000-0000-00005B000000}"/>
    <cellStyle name="Dziesiętny 2 2 4" xfId="32" xr:uid="{00000000-0005-0000-0000-00005C000000}"/>
    <cellStyle name="Dziesiętny 2 3" xfId="20" xr:uid="{00000000-0005-0000-0000-00005D000000}"/>
    <cellStyle name="Dziesiętny 2 3 2" xfId="36" xr:uid="{00000000-0005-0000-0000-00005E000000}"/>
    <cellStyle name="Dziesiętny 2 3 3" xfId="39" xr:uid="{00000000-0005-0000-0000-00005F000000}"/>
    <cellStyle name="Dziesiętny 2 3 4" xfId="33" xr:uid="{00000000-0005-0000-0000-000060000000}"/>
    <cellStyle name="Dziesiętny 2 4" xfId="34" xr:uid="{00000000-0005-0000-0000-000061000000}"/>
    <cellStyle name="Dziesiętny 2 5" xfId="37" xr:uid="{00000000-0005-0000-0000-000062000000}"/>
    <cellStyle name="Dziesiętny 2 6" xfId="40" xr:uid="{00000000-0005-0000-0000-000063000000}"/>
    <cellStyle name="Dziesiętny 2 7" xfId="31" xr:uid="{00000000-0005-0000-0000-000064000000}"/>
    <cellStyle name="Dziesiętny 3" xfId="41" xr:uid="{00000000-0005-0000-0000-000065000000}"/>
    <cellStyle name="Dziesiętny 4" xfId="249" xr:uid="{DA695AAC-E57F-4E76-875B-473AA9557EAE}"/>
    <cellStyle name="Dziesiętny 5" xfId="251" xr:uid="{23E95100-8556-42EA-8F74-6B3E93B38C46}"/>
    <cellStyle name="Dziesiętny 6" xfId="252" xr:uid="{143E1650-749C-4428-ADDF-4544E6905841}"/>
    <cellStyle name="Komórka połączona" xfId="56" builtinId="24" customBuiltin="1"/>
    <cellStyle name="Komórka zaznaczona" xfId="57" builtinId="23" customBuiltin="1"/>
    <cellStyle name="Nagłówek 1" xfId="46" builtinId="16" customBuiltin="1"/>
    <cellStyle name="Nagłówek 2" xfId="47" builtinId="17" customBuiltin="1"/>
    <cellStyle name="Nagłówek 3" xfId="48" builtinId="18" customBuiltin="1"/>
    <cellStyle name="Nagłówek 4" xfId="49" builtinId="19" customBuiltin="1"/>
    <cellStyle name="Neutralny" xfId="52" builtinId="28" customBuiltin="1"/>
    <cellStyle name="Neutralny 2" xfId="216" xr:uid="{7CCD83D5-8D16-47C7-A898-2AA2D9C07335}"/>
    <cellStyle name="Normalny" xfId="0" builtinId="0"/>
    <cellStyle name="Normalny 10" xfId="21" xr:uid="{00000000-0005-0000-0000-00006E000000}"/>
    <cellStyle name="Normalny 100" xfId="248" xr:uid="{C1A05523-DF83-4E9C-AF88-7FBAA8DC55FF}"/>
    <cellStyle name="Normalny 101" xfId="250" xr:uid="{0FE9C18F-DC4E-4B53-9796-03649889A559}"/>
    <cellStyle name="Normalny 11" xfId="22" xr:uid="{00000000-0005-0000-0000-00006F000000}"/>
    <cellStyle name="Normalny 12" xfId="23" xr:uid="{00000000-0005-0000-0000-000070000000}"/>
    <cellStyle name="Normalny 13" xfId="24" xr:uid="{00000000-0005-0000-0000-000071000000}"/>
    <cellStyle name="Normalny 14" xfId="25" xr:uid="{00000000-0005-0000-0000-000072000000}"/>
    <cellStyle name="Normalny 15" xfId="26" xr:uid="{00000000-0005-0000-0000-000073000000}"/>
    <cellStyle name="Normalny 16" xfId="27" xr:uid="{00000000-0005-0000-0000-000074000000}"/>
    <cellStyle name="Normalny 17" xfId="28" xr:uid="{00000000-0005-0000-0000-000075000000}"/>
    <cellStyle name="Normalny 18" xfId="29" xr:uid="{00000000-0005-0000-0000-000076000000}"/>
    <cellStyle name="Normalny 19" xfId="30" xr:uid="{00000000-0005-0000-0000-000077000000}"/>
    <cellStyle name="Normalny 2" xfId="3" xr:uid="{00000000-0005-0000-0000-000078000000}"/>
    <cellStyle name="Normalny 2 2" xfId="5" xr:uid="{00000000-0005-0000-0000-000079000000}"/>
    <cellStyle name="Normalny 20" xfId="42" xr:uid="{00000000-0005-0000-0000-00007A000000}"/>
    <cellStyle name="Normalny 21" xfId="43" xr:uid="{00000000-0005-0000-0000-00007B000000}"/>
    <cellStyle name="Normalny 22" xfId="44" xr:uid="{00000000-0005-0000-0000-00007C000000}"/>
    <cellStyle name="Normalny 23" xfId="85" xr:uid="{00000000-0005-0000-0000-00007D000000}"/>
    <cellStyle name="Normalny 24" xfId="87" xr:uid="{00000000-0005-0000-0000-00007E000000}"/>
    <cellStyle name="Normalny 25" xfId="88" xr:uid="{00000000-0005-0000-0000-00007F000000}"/>
    <cellStyle name="Normalny 26" xfId="89" xr:uid="{00000000-0005-0000-0000-000080000000}"/>
    <cellStyle name="Normalny 27" xfId="103" xr:uid="{00000000-0005-0000-0000-000081000000}"/>
    <cellStyle name="Normalny 28" xfId="117" xr:uid="{00000000-0005-0000-0000-000082000000}"/>
    <cellStyle name="Normalny 29" xfId="118" xr:uid="{00000000-0005-0000-0000-000083000000}"/>
    <cellStyle name="Normalny 3" xfId="1" xr:uid="{00000000-0005-0000-0000-000084000000}"/>
    <cellStyle name="Normalny 3 2" xfId="6" xr:uid="{00000000-0005-0000-0000-000085000000}"/>
    <cellStyle name="Normalny 3 3" xfId="16" xr:uid="{00000000-0005-0000-0000-000086000000}"/>
    <cellStyle name="Normalny 3_Osoby Prawne - ZBIORCZO (2)" xfId="7" xr:uid="{00000000-0005-0000-0000-000087000000}"/>
    <cellStyle name="Normalny 30" xfId="119" xr:uid="{00000000-0005-0000-0000-000088000000}"/>
    <cellStyle name="Normalny 31" xfId="120" xr:uid="{00000000-0005-0000-0000-000089000000}"/>
    <cellStyle name="Normalny 32" xfId="121" xr:uid="{00000000-0005-0000-0000-00008A000000}"/>
    <cellStyle name="Normalny 33" xfId="122" xr:uid="{00000000-0005-0000-0000-00008B000000}"/>
    <cellStyle name="Normalny 34" xfId="123" xr:uid="{00000000-0005-0000-0000-00008C000000}"/>
    <cellStyle name="Normalny 35" xfId="124" xr:uid="{00000000-0005-0000-0000-00008D000000}"/>
    <cellStyle name="Normalny 36" xfId="125" xr:uid="{00000000-0005-0000-0000-00008E000000}"/>
    <cellStyle name="Normalny 37" xfId="126" xr:uid="{00000000-0005-0000-0000-00008F000000}"/>
    <cellStyle name="Normalny 38" xfId="127" xr:uid="{00000000-0005-0000-0000-000090000000}"/>
    <cellStyle name="Normalny 39" xfId="128" xr:uid="{00000000-0005-0000-0000-000091000000}"/>
    <cellStyle name="Normalny 4" xfId="8" xr:uid="{00000000-0005-0000-0000-000092000000}"/>
    <cellStyle name="Normalny 4 2" xfId="9" xr:uid="{00000000-0005-0000-0000-000093000000}"/>
    <cellStyle name="Normalny 4 3" xfId="10" xr:uid="{00000000-0005-0000-0000-000094000000}"/>
    <cellStyle name="Normalny 40" xfId="129" xr:uid="{00000000-0005-0000-0000-000095000000}"/>
    <cellStyle name="Normalny 41" xfId="130" xr:uid="{00000000-0005-0000-0000-000096000000}"/>
    <cellStyle name="Normalny 42" xfId="131" xr:uid="{00000000-0005-0000-0000-000097000000}"/>
    <cellStyle name="Normalny 43" xfId="132" xr:uid="{00000000-0005-0000-0000-000098000000}"/>
    <cellStyle name="Normalny 44" xfId="133" xr:uid="{00000000-0005-0000-0000-000099000000}"/>
    <cellStyle name="Normalny 45" xfId="134" xr:uid="{00000000-0005-0000-0000-00009A000000}"/>
    <cellStyle name="Normalny 46" xfId="135" xr:uid="{00000000-0005-0000-0000-00009B000000}"/>
    <cellStyle name="Normalny 47" xfId="136" xr:uid="{00000000-0005-0000-0000-00009C000000}"/>
    <cellStyle name="Normalny 48" xfId="137" xr:uid="{00000000-0005-0000-0000-00009D000000}"/>
    <cellStyle name="Normalny 49" xfId="138" xr:uid="{00000000-0005-0000-0000-00009E000000}"/>
    <cellStyle name="Normalny 5" xfId="11" xr:uid="{00000000-0005-0000-0000-00009F000000}"/>
    <cellStyle name="Normalny 50" xfId="139" xr:uid="{00000000-0005-0000-0000-0000A0000000}"/>
    <cellStyle name="Normalny 51" xfId="140" xr:uid="{00000000-0005-0000-0000-0000A1000000}"/>
    <cellStyle name="Normalny 52" xfId="141" xr:uid="{00000000-0005-0000-0000-0000A2000000}"/>
    <cellStyle name="Normalny 53" xfId="142" xr:uid="{00000000-0005-0000-0000-0000A3000000}"/>
    <cellStyle name="Normalny 54" xfId="143" xr:uid="{00000000-0005-0000-0000-0000A4000000}"/>
    <cellStyle name="Normalny 55" xfId="144" xr:uid="{00000000-0005-0000-0000-0000A5000000}"/>
    <cellStyle name="Normalny 56" xfId="145" xr:uid="{00000000-0005-0000-0000-0000A6000000}"/>
    <cellStyle name="Normalny 57" xfId="148" xr:uid="{00000000-0005-0000-0000-0000A7000000}"/>
    <cellStyle name="Normalny 58" xfId="147" xr:uid="{00000000-0005-0000-0000-0000A8000000}"/>
    <cellStyle name="Normalny 59" xfId="146" xr:uid="{00000000-0005-0000-0000-0000A9000000}"/>
    <cellStyle name="Normalny 6" xfId="13" xr:uid="{00000000-0005-0000-0000-0000AA000000}"/>
    <cellStyle name="Normalny 6 2" xfId="18" xr:uid="{00000000-0005-0000-0000-0000AB000000}"/>
    <cellStyle name="Normalny 60" xfId="149" xr:uid="{00000000-0005-0000-0000-0000AC000000}"/>
    <cellStyle name="Normalny 61" xfId="160" xr:uid="{00000000-0005-0000-0000-0000AD000000}"/>
    <cellStyle name="Normalny 62" xfId="165" xr:uid="{00000000-0005-0000-0000-0000AE000000}"/>
    <cellStyle name="Normalny 63" xfId="153" xr:uid="{00000000-0005-0000-0000-0000AF000000}"/>
    <cellStyle name="Normalny 64" xfId="166" xr:uid="{00000000-0005-0000-0000-0000B0000000}"/>
    <cellStyle name="Normalny 65" xfId="167" xr:uid="{00000000-0005-0000-0000-0000B1000000}"/>
    <cellStyle name="Normalny 66" xfId="168" xr:uid="{00000000-0005-0000-0000-0000B2000000}"/>
    <cellStyle name="Normalny 67" xfId="169" xr:uid="{00000000-0005-0000-0000-0000B3000000}"/>
    <cellStyle name="Normalny 68" xfId="183" xr:uid="{00000000-0005-0000-0000-0000B4000000}"/>
    <cellStyle name="Normalny 69" xfId="184" xr:uid="{00000000-0005-0000-0000-0000B5000000}"/>
    <cellStyle name="Normalny 7" xfId="14" xr:uid="{00000000-0005-0000-0000-0000B6000000}"/>
    <cellStyle name="Normalny 7 2" xfId="19" xr:uid="{00000000-0005-0000-0000-0000B7000000}"/>
    <cellStyle name="Normalny 70" xfId="187" xr:uid="{00000000-0005-0000-0000-0000B8000000}"/>
    <cellStyle name="Normalny 71" xfId="186" xr:uid="{00000000-0005-0000-0000-0000B9000000}"/>
    <cellStyle name="Normalny 72" xfId="185" xr:uid="{00000000-0005-0000-0000-0000BA000000}"/>
    <cellStyle name="Normalny 73" xfId="188" xr:uid="{00000000-0005-0000-0000-0000BB000000}"/>
    <cellStyle name="Normalny 74" xfId="200" xr:uid="{00000000-0005-0000-0000-0000BC000000}"/>
    <cellStyle name="Normalny 75" xfId="205" xr:uid="{00000000-0005-0000-0000-0000BD000000}"/>
    <cellStyle name="Normalny 76" xfId="192" xr:uid="{00000000-0005-0000-0000-0000BE000000}"/>
    <cellStyle name="Normalny 77" xfId="197" xr:uid="{00000000-0005-0000-0000-0000BF000000}"/>
    <cellStyle name="Normalny 78" xfId="206" xr:uid="{F1FF54AE-B393-4FF8-9B0A-B2BD650C2DAF}"/>
    <cellStyle name="Normalny 79" xfId="207" xr:uid="{2E127A77-1B70-4319-A73E-4E6BF9B8F5BA}"/>
    <cellStyle name="Normalny 8" xfId="15" xr:uid="{00000000-0005-0000-0000-0000C0000000}"/>
    <cellStyle name="Normalny 80" xfId="208" xr:uid="{16667C1C-B2B2-4BE8-A114-9D8F4502FD2E}"/>
    <cellStyle name="Normalny 81" xfId="209" xr:uid="{A8107EF3-840F-405A-828D-C63CF1FB6BE2}"/>
    <cellStyle name="Normalny 82" xfId="210" xr:uid="{C0BF11D9-25E8-4E8C-834C-FAD3A91B9655}"/>
    <cellStyle name="Normalny 83" xfId="211" xr:uid="{CEDE35E1-3CCB-4016-A169-15323EE3E464}"/>
    <cellStyle name="Normalny 84" xfId="212" xr:uid="{0962C2C9-F40A-41AB-A1FD-57E86744C8E4}"/>
    <cellStyle name="Normalny 85" xfId="214" xr:uid="{9A9677C2-23B4-4F48-B55C-30E5DC91DAB9}"/>
    <cellStyle name="Normalny 86" xfId="213" xr:uid="{A0D4FA85-C820-41DB-BEB7-7ED8B684B575}"/>
    <cellStyle name="Normalny 87" xfId="215" xr:uid="{A19C6207-19D0-4492-BF5D-EF23475E7708}"/>
    <cellStyle name="Normalny 88" xfId="224" xr:uid="{E3183432-E13A-4542-9A11-261EFF889CBC}"/>
    <cellStyle name="Normalny 89" xfId="237" xr:uid="{96FA5C05-C080-4245-8F78-A535D88C61F3}"/>
    <cellStyle name="Normalny 9" xfId="2" xr:uid="{00000000-0005-0000-0000-0000C1000000}"/>
    <cellStyle name="Normalny 90" xfId="238" xr:uid="{661FB8E7-ADEE-4B63-9F96-914318C1A8EC}"/>
    <cellStyle name="Normalny 91" xfId="239" xr:uid="{3552219E-F45A-47A0-B7E6-7C1F9618BC9E}"/>
    <cellStyle name="Normalny 92" xfId="240" xr:uid="{7169EF69-B6FE-4A37-A10D-0169F5CA5053}"/>
    <cellStyle name="Normalny 93" xfId="241" xr:uid="{897FD5BD-2F0A-438B-BCD7-B147632BAE33}"/>
    <cellStyle name="Normalny 94" xfId="242" xr:uid="{13B1A0AD-372B-49F6-9D89-A39F60EFF1CC}"/>
    <cellStyle name="Normalny 95" xfId="243" xr:uid="{CE6403E8-FE81-4A51-9064-FD206A34C243}"/>
    <cellStyle name="Normalny 96" xfId="244" xr:uid="{F6C67653-9BA4-41F3-A39A-B8EC37281DBF}"/>
    <cellStyle name="Normalny 97" xfId="245" xr:uid="{FF2C9CF8-C246-46F1-9954-00A847A4DF74}"/>
    <cellStyle name="Normalny 98" xfId="246" xr:uid="{A6C0AD30-AF9A-4794-BC94-2EA26EE35B38}"/>
    <cellStyle name="Normalny 99" xfId="247" xr:uid="{743234A2-89D0-4C1C-8A98-836154724513}"/>
    <cellStyle name="Obliczenia" xfId="55" builtinId="22" customBuiltin="1"/>
    <cellStyle name="Procentowy 2" xfId="12" xr:uid="{00000000-0005-0000-0000-0000C3000000}"/>
    <cellStyle name="Suma" xfId="60" builtinId="25" customBuiltin="1"/>
    <cellStyle name="Tekst objaśnienia" xfId="59" builtinId="53" customBuiltin="1"/>
    <cellStyle name="Tekst ostrzeżenia" xfId="58" builtinId="11" customBuiltin="1"/>
    <cellStyle name="Tytuł" xfId="45" builtinId="15" customBuiltin="1"/>
    <cellStyle name="Uwaga 2" xfId="86" xr:uid="{00000000-0005-0000-0000-0000C8000000}"/>
    <cellStyle name="Uwaga 3" xfId="90" xr:uid="{00000000-0005-0000-0000-0000C9000000}"/>
    <cellStyle name="Uwaga 4" xfId="104" xr:uid="{00000000-0005-0000-0000-0000CA000000}"/>
    <cellStyle name="Uwaga 5" xfId="150" xr:uid="{00000000-0005-0000-0000-0000CB000000}"/>
    <cellStyle name="Uwaga 6" xfId="170" xr:uid="{00000000-0005-0000-0000-0000CC000000}"/>
    <cellStyle name="Uwaga 7" xfId="189" xr:uid="{00000000-0005-0000-0000-0000CD000000}"/>
    <cellStyle name="Uwaga 8" xfId="217" xr:uid="{CC7F90D2-CDC9-4D63-B3ED-81218C7AD615}"/>
    <cellStyle name="Zły" xfId="51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0</xdr:row>
      <xdr:rowOff>304800</xdr:rowOff>
    </xdr:from>
    <xdr:to>
      <xdr:col>4</xdr:col>
      <xdr:colOff>3588385</xdr:colOff>
      <xdr:row>0</xdr:row>
      <xdr:rowOff>1047750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2221757" y="304800"/>
          <a:ext cx="8155724" cy="742950"/>
          <a:chOff x="0" y="0"/>
          <a:chExt cx="6503035" cy="742950"/>
        </a:xfrm>
      </xdr:grpSpPr>
      <xdr:pic>
        <xdr:nvPicPr>
          <xdr:cNvPr id="9" name="Obraz 8" descr="CPPC_A.jpg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10" name="Obraz 9" descr="UE_EFRR_rgb-1.jp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11" name="Obraz 10" descr="C:\Users\APOPLA~1\AppData\Local\Temp\Rar$DIa0.030\znak_barw_rp_poziom_szara_ramka_rgb.jp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Obraz 11" descr="logo_FE_Polska_Cyfrowa_rgb-1.jpg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36"/>
  <sheetViews>
    <sheetView tabSelected="1" zoomScale="94" zoomScaleNormal="94" workbookViewId="0">
      <pane ySplit="1" topLeftCell="A2" activePane="bottomLeft" state="frozen"/>
      <selection pane="bottomLeft" activeCell="E8" sqref="E8"/>
    </sheetView>
  </sheetViews>
  <sheetFormatPr defaultColWidth="9" defaultRowHeight="16.5"/>
  <cols>
    <col min="1" max="1" width="6.125" style="2" customWidth="1"/>
    <col min="2" max="2" width="19.375" style="2" customWidth="1"/>
    <col min="3" max="3" width="49.75" style="1" customWidth="1"/>
    <col min="4" max="4" width="13.875" style="23" customWidth="1"/>
    <col min="5" max="5" width="70.375" style="27" customWidth="1"/>
    <col min="6" max="6" width="19.875" style="16" customWidth="1"/>
    <col min="7" max="7" width="18" style="2" customWidth="1"/>
    <col min="8" max="8" width="16.625" style="2" customWidth="1"/>
    <col min="9" max="9" width="17.875" style="2" customWidth="1"/>
    <col min="10" max="16384" width="9" style="2"/>
  </cols>
  <sheetData>
    <row r="1" spans="1:28" ht="108" customHeight="1">
      <c r="A1" s="28"/>
      <c r="B1" s="28"/>
      <c r="C1" s="28"/>
      <c r="D1" s="28"/>
      <c r="E1" s="28"/>
      <c r="F1" s="28"/>
      <c r="G1" s="24"/>
      <c r="H1" s="25"/>
    </row>
    <row r="2" spans="1:28" ht="25.5" customHeight="1" thickBot="1">
      <c r="A2" s="29" t="s">
        <v>21</v>
      </c>
      <c r="B2" s="29"/>
      <c r="C2" s="29"/>
      <c r="D2" s="29"/>
      <c r="E2" s="29"/>
      <c r="F2" s="15" t="s">
        <v>324</v>
      </c>
    </row>
    <row r="3" spans="1:28" s="1" customFormat="1" ht="67.5" customHeight="1">
      <c r="A3" s="3" t="s">
        <v>3</v>
      </c>
      <c r="B3" s="4" t="s">
        <v>9</v>
      </c>
      <c r="C3" s="5" t="s">
        <v>0</v>
      </c>
      <c r="D3" s="6" t="s">
        <v>2</v>
      </c>
      <c r="E3" s="6" t="s">
        <v>1</v>
      </c>
      <c r="F3" s="7" t="s">
        <v>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21" customFormat="1">
      <c r="A4" s="9">
        <v>1</v>
      </c>
      <c r="B4" s="10" t="s">
        <v>7</v>
      </c>
      <c r="C4" s="11" t="s">
        <v>8</v>
      </c>
      <c r="D4" s="22" t="s">
        <v>5</v>
      </c>
      <c r="E4" s="11" t="s">
        <v>13</v>
      </c>
      <c r="F4" s="17">
        <v>350.01</v>
      </c>
    </row>
    <row r="5" spans="1:28" s="21" customFormat="1" ht="45">
      <c r="A5" s="9">
        <v>2</v>
      </c>
      <c r="B5" s="10" t="s">
        <v>7</v>
      </c>
      <c r="C5" s="11" t="s">
        <v>45</v>
      </c>
      <c r="D5" s="22" t="s">
        <v>5</v>
      </c>
      <c r="E5" s="11" t="s">
        <v>155</v>
      </c>
      <c r="F5" s="17">
        <f>100+100+100+100+100+100+100+100+100+100+100+100+100+100+100+1200+100+100</f>
        <v>2900</v>
      </c>
    </row>
    <row r="6" spans="1:28" s="21" customFormat="1" ht="75">
      <c r="A6" s="9">
        <v>3</v>
      </c>
      <c r="B6" s="10" t="s">
        <v>12</v>
      </c>
      <c r="C6" s="11" t="s">
        <v>251</v>
      </c>
      <c r="D6" s="22" t="s">
        <v>5</v>
      </c>
      <c r="E6" s="11" t="s">
        <v>154</v>
      </c>
      <c r="F6" s="17">
        <f>246+307.5+430.5+307.5+246+307.5+100+184.5+369+8610+246</f>
        <v>11354.5</v>
      </c>
    </row>
    <row r="7" spans="1:28" s="21" customFormat="1" ht="30">
      <c r="A7" s="9">
        <v>4</v>
      </c>
      <c r="B7" s="10" t="s">
        <v>12</v>
      </c>
      <c r="C7" s="11" t="s">
        <v>150</v>
      </c>
      <c r="D7" s="22" t="s">
        <v>5</v>
      </c>
      <c r="E7" s="11" t="s">
        <v>151</v>
      </c>
      <c r="F7" s="17">
        <v>83.64</v>
      </c>
    </row>
    <row r="8" spans="1:28" s="21" customFormat="1">
      <c r="A8" s="9">
        <v>5</v>
      </c>
      <c r="B8" s="10" t="s">
        <v>12</v>
      </c>
      <c r="C8" s="11" t="s">
        <v>11</v>
      </c>
      <c r="D8" s="22" t="s">
        <v>5</v>
      </c>
      <c r="E8" s="11" t="s">
        <v>10</v>
      </c>
      <c r="F8" s="17">
        <f>25.4+57.7+5.9+111+42+9.4+22.3+98.05+53.2+15.1+24+11.3</f>
        <v>475.35</v>
      </c>
    </row>
    <row r="9" spans="1:28" s="21" customFormat="1">
      <c r="A9" s="9">
        <v>6</v>
      </c>
      <c r="B9" s="10" t="s">
        <v>12</v>
      </c>
      <c r="C9" s="11" t="s">
        <v>149</v>
      </c>
      <c r="D9" s="22" t="s">
        <v>5</v>
      </c>
      <c r="E9" s="11" t="s">
        <v>152</v>
      </c>
      <c r="F9" s="17">
        <v>500</v>
      </c>
    </row>
    <row r="10" spans="1:28" s="21" customFormat="1">
      <c r="A10" s="9">
        <v>7</v>
      </c>
      <c r="B10" s="10" t="s">
        <v>12</v>
      </c>
      <c r="C10" s="11" t="s">
        <v>148</v>
      </c>
      <c r="D10" s="22" t="s">
        <v>5</v>
      </c>
      <c r="E10" s="11" t="s">
        <v>153</v>
      </c>
      <c r="F10" s="17">
        <v>29</v>
      </c>
    </row>
    <row r="11" spans="1:28" s="21" customFormat="1">
      <c r="A11" s="9">
        <v>8</v>
      </c>
      <c r="B11" s="10" t="s">
        <v>12</v>
      </c>
      <c r="C11" s="11" t="s">
        <v>175</v>
      </c>
      <c r="D11" s="22" t="s">
        <v>5</v>
      </c>
      <c r="E11" s="11" t="s">
        <v>265</v>
      </c>
      <c r="F11" s="17">
        <f>1950+2762.6</f>
        <v>4712.6000000000004</v>
      </c>
    </row>
    <row r="12" spans="1:28" s="21" customFormat="1">
      <c r="A12" s="9">
        <v>9</v>
      </c>
      <c r="B12" s="10" t="s">
        <v>12</v>
      </c>
      <c r="C12" s="11" t="s">
        <v>340</v>
      </c>
      <c r="D12" s="22" t="s">
        <v>5</v>
      </c>
      <c r="E12" s="11" t="s">
        <v>339</v>
      </c>
      <c r="F12" s="17">
        <v>1660.5</v>
      </c>
    </row>
    <row r="13" spans="1:28" s="21" customFormat="1" ht="30">
      <c r="A13" s="9">
        <v>10</v>
      </c>
      <c r="B13" s="10" t="s">
        <v>7</v>
      </c>
      <c r="C13" s="11" t="s">
        <v>306</v>
      </c>
      <c r="D13" s="22" t="s">
        <v>5</v>
      </c>
      <c r="E13" s="11" t="s">
        <v>174</v>
      </c>
      <c r="F13" s="17">
        <v>73.8</v>
      </c>
    </row>
    <row r="14" spans="1:28" s="21" customFormat="1">
      <c r="A14" s="9">
        <v>11</v>
      </c>
      <c r="B14" s="10" t="s">
        <v>7</v>
      </c>
      <c r="C14" s="11" t="s">
        <v>117</v>
      </c>
      <c r="D14" s="22" t="s">
        <v>5</v>
      </c>
      <c r="E14" s="11" t="s">
        <v>118</v>
      </c>
      <c r="F14" s="17">
        <v>30.4</v>
      </c>
    </row>
    <row r="15" spans="1:28" s="21" customFormat="1">
      <c r="A15" s="9">
        <v>12</v>
      </c>
      <c r="B15" s="10" t="s">
        <v>7</v>
      </c>
      <c r="C15" s="11" t="s">
        <v>213</v>
      </c>
      <c r="D15" s="22" t="s">
        <v>5</v>
      </c>
      <c r="E15" s="11" t="s">
        <v>214</v>
      </c>
      <c r="F15" s="17">
        <v>111.04</v>
      </c>
    </row>
    <row r="16" spans="1:28" s="21" customFormat="1" ht="75">
      <c r="A16" s="9">
        <v>13</v>
      </c>
      <c r="B16" s="10" t="s">
        <v>14</v>
      </c>
      <c r="C16" s="11" t="s">
        <v>226</v>
      </c>
      <c r="D16" s="22">
        <v>45329</v>
      </c>
      <c r="E16" s="11" t="s">
        <v>156</v>
      </c>
      <c r="F16" s="17">
        <f>750+1500+3188.4+811.6+717.39+182.61+1594.2+405.8+6000+5000+5000+4000+2000+13700</f>
        <v>44850</v>
      </c>
    </row>
    <row r="17" spans="1:6" s="21" customFormat="1" ht="45">
      <c r="A17" s="9">
        <v>14</v>
      </c>
      <c r="B17" s="10" t="s">
        <v>16</v>
      </c>
      <c r="C17" s="11" t="s">
        <v>20</v>
      </c>
      <c r="D17" s="22">
        <v>45594</v>
      </c>
      <c r="E17" s="11" t="s">
        <v>157</v>
      </c>
      <c r="F17" s="17">
        <v>1897</v>
      </c>
    </row>
    <row r="18" spans="1:6" s="21" customFormat="1" ht="45">
      <c r="A18" s="9">
        <v>15</v>
      </c>
      <c r="B18" s="10" t="s">
        <v>15</v>
      </c>
      <c r="C18" s="11" t="s">
        <v>19</v>
      </c>
      <c r="D18" s="22">
        <v>45622</v>
      </c>
      <c r="E18" s="11" t="s">
        <v>17</v>
      </c>
      <c r="F18" s="17">
        <f>36005.26</f>
        <v>36005.26</v>
      </c>
    </row>
    <row r="19" spans="1:6" s="21" customFormat="1" ht="90">
      <c r="A19" s="9">
        <v>16</v>
      </c>
      <c r="B19" s="10" t="s">
        <v>207</v>
      </c>
      <c r="C19" s="11" t="s">
        <v>215</v>
      </c>
      <c r="D19" s="22">
        <v>45630</v>
      </c>
      <c r="E19" s="11" t="s">
        <v>216</v>
      </c>
      <c r="F19" s="17">
        <f>329.2+83.8</f>
        <v>413</v>
      </c>
    </row>
    <row r="20" spans="1:6" s="21" customFormat="1" ht="45">
      <c r="A20" s="9">
        <v>17</v>
      </c>
      <c r="B20" s="10" t="s">
        <v>23</v>
      </c>
      <c r="C20" s="11" t="s">
        <v>33</v>
      </c>
      <c r="D20" s="22">
        <v>45670</v>
      </c>
      <c r="E20" s="11" t="s">
        <v>32</v>
      </c>
      <c r="F20" s="17">
        <v>6900</v>
      </c>
    </row>
    <row r="21" spans="1:6" s="21" customFormat="1" ht="45">
      <c r="A21" s="9">
        <v>18</v>
      </c>
      <c r="B21" s="10" t="s">
        <v>96</v>
      </c>
      <c r="C21" s="11" t="s">
        <v>33</v>
      </c>
      <c r="D21" s="22">
        <v>45671</v>
      </c>
      <c r="E21" s="11" t="s">
        <v>102</v>
      </c>
      <c r="F21" s="17">
        <v>15900</v>
      </c>
    </row>
    <row r="22" spans="1:6" s="21" customFormat="1" ht="45">
      <c r="A22" s="9">
        <v>19</v>
      </c>
      <c r="B22" s="10" t="s">
        <v>22</v>
      </c>
      <c r="C22" s="11" t="s">
        <v>18</v>
      </c>
      <c r="D22" s="22">
        <v>45672</v>
      </c>
      <c r="E22" s="11" t="s">
        <v>162</v>
      </c>
      <c r="F22" s="17">
        <f>1700</f>
        <v>1700</v>
      </c>
    </row>
    <row r="23" spans="1:6" s="21" customFormat="1" ht="45">
      <c r="A23" s="9">
        <v>20</v>
      </c>
      <c r="B23" s="10" t="s">
        <v>57</v>
      </c>
      <c r="C23" s="11" t="s">
        <v>225</v>
      </c>
      <c r="D23" s="22">
        <v>45674</v>
      </c>
      <c r="E23" s="11" t="s">
        <v>63</v>
      </c>
      <c r="F23" s="17">
        <f>31.5+211.07+191.88+130+325.95+1467.38</f>
        <v>2357.7800000000002</v>
      </c>
    </row>
    <row r="24" spans="1:6" s="21" customFormat="1">
      <c r="A24" s="9">
        <v>21</v>
      </c>
      <c r="B24" s="10" t="s">
        <v>26</v>
      </c>
      <c r="C24" s="11" t="s">
        <v>34</v>
      </c>
      <c r="D24" s="22">
        <v>45673</v>
      </c>
      <c r="E24" s="11" t="s">
        <v>158</v>
      </c>
      <c r="F24" s="17">
        <v>3247.2</v>
      </c>
    </row>
    <row r="25" spans="1:6" s="21" customFormat="1">
      <c r="A25" s="9">
        <v>22</v>
      </c>
      <c r="B25" s="10" t="s">
        <v>27</v>
      </c>
      <c r="C25" s="11" t="s">
        <v>34</v>
      </c>
      <c r="D25" s="22">
        <v>45673</v>
      </c>
      <c r="E25" s="11" t="s">
        <v>159</v>
      </c>
      <c r="F25" s="17">
        <v>7749</v>
      </c>
    </row>
    <row r="26" spans="1:6" s="21" customFormat="1">
      <c r="A26" s="9">
        <v>23</v>
      </c>
      <c r="B26" s="10" t="s">
        <v>29</v>
      </c>
      <c r="C26" s="11" t="s">
        <v>36</v>
      </c>
      <c r="D26" s="22">
        <v>45674</v>
      </c>
      <c r="E26" s="11" t="s">
        <v>160</v>
      </c>
      <c r="F26" s="17">
        <f>13.04+69.62+78.97+127.67+52.52+97.79+193.73+114.64+228.17+227.3+203.01</f>
        <v>1406.46</v>
      </c>
    </row>
    <row r="27" spans="1:6" s="21" customFormat="1" ht="105">
      <c r="A27" s="9">
        <v>24</v>
      </c>
      <c r="B27" s="10" t="s">
        <v>119</v>
      </c>
      <c r="C27" s="11" t="s">
        <v>341</v>
      </c>
      <c r="D27" s="22">
        <v>45674</v>
      </c>
      <c r="E27" s="11" t="s">
        <v>161</v>
      </c>
      <c r="F27" s="17">
        <f>200+133.8+215.88+23.58+22.99+504.9+122.39+27.6+29.98+70.75+110.85+79.98+90+103.04+150+136.88+173.06+57+260.39+135.97+1690+64.99+179+212.48+179.01+594+439.98+89.5+1706.77</f>
        <v>7804.7699999999986</v>
      </c>
    </row>
    <row r="28" spans="1:6" s="21" customFormat="1">
      <c r="A28" s="9">
        <v>25</v>
      </c>
      <c r="B28" s="10" t="s">
        <v>31</v>
      </c>
      <c r="C28" s="11" t="s">
        <v>37</v>
      </c>
      <c r="D28" s="22">
        <v>45674</v>
      </c>
      <c r="E28" s="11" t="s">
        <v>35</v>
      </c>
      <c r="F28" s="17">
        <f>53.98+109.99</f>
        <v>163.97</v>
      </c>
    </row>
    <row r="29" spans="1:6" s="21" customFormat="1" ht="30">
      <c r="A29" s="9">
        <v>26</v>
      </c>
      <c r="B29" s="10" t="s">
        <v>173</v>
      </c>
      <c r="C29" s="11" t="s">
        <v>177</v>
      </c>
      <c r="D29" s="22">
        <v>45674</v>
      </c>
      <c r="E29" s="11" t="s">
        <v>176</v>
      </c>
      <c r="F29" s="17">
        <f>415.13+110.7+5535+934.58+29895.95+317.96+249.08+345.79</f>
        <v>37804.19</v>
      </c>
    </row>
    <row r="30" spans="1:6" s="21" customFormat="1" ht="60">
      <c r="A30" s="9">
        <v>27</v>
      </c>
      <c r="B30" s="10" t="s">
        <v>120</v>
      </c>
      <c r="C30" s="11" t="s">
        <v>342</v>
      </c>
      <c r="D30" s="22">
        <v>45677</v>
      </c>
      <c r="E30" s="11" t="s">
        <v>131</v>
      </c>
      <c r="F30" s="17">
        <f>130.24+1303.53+280.21+613.15+1164+353.07+1559.1+249.18+838.22+219.9+143.52+1245.85+2073.25+271.35+43.49+5399.4+8543.58</f>
        <v>24431.040000000001</v>
      </c>
    </row>
    <row r="31" spans="1:6" s="21" customFormat="1" ht="45">
      <c r="A31" s="9">
        <v>28</v>
      </c>
      <c r="B31" s="10" t="s">
        <v>127</v>
      </c>
      <c r="C31" s="11" t="s">
        <v>323</v>
      </c>
      <c r="D31" s="22">
        <v>45677</v>
      </c>
      <c r="E31" s="11" t="s">
        <v>132</v>
      </c>
      <c r="F31" s="17">
        <f>363.21+680+479.84+98.89+39.99+151.2+139</f>
        <v>1952.13</v>
      </c>
    </row>
    <row r="32" spans="1:6" s="21" customFormat="1">
      <c r="A32" s="9">
        <v>29</v>
      </c>
      <c r="B32" s="10" t="s">
        <v>25</v>
      </c>
      <c r="C32" s="11" t="s">
        <v>40</v>
      </c>
      <c r="D32" s="22">
        <v>45678</v>
      </c>
      <c r="E32" s="11" t="s">
        <v>38</v>
      </c>
      <c r="F32" s="17">
        <v>4919.75</v>
      </c>
    </row>
    <row r="33" spans="1:6" s="21" customFormat="1" ht="30">
      <c r="A33" s="9">
        <v>30</v>
      </c>
      <c r="B33" s="10" t="s">
        <v>24</v>
      </c>
      <c r="C33" s="11" t="s">
        <v>41</v>
      </c>
      <c r="D33" s="22">
        <v>45678</v>
      </c>
      <c r="E33" s="11" t="s">
        <v>39</v>
      </c>
      <c r="F33" s="17">
        <v>1280</v>
      </c>
    </row>
    <row r="34" spans="1:6" s="21" customFormat="1" ht="30">
      <c r="A34" s="9">
        <v>31</v>
      </c>
      <c r="B34" s="10" t="s">
        <v>52</v>
      </c>
      <c r="C34" s="11" t="s">
        <v>65</v>
      </c>
      <c r="D34" s="22">
        <v>45680</v>
      </c>
      <c r="E34" s="11" t="s">
        <v>64</v>
      </c>
      <c r="F34" s="17">
        <v>1180</v>
      </c>
    </row>
    <row r="35" spans="1:6" s="21" customFormat="1" ht="75">
      <c r="A35" s="9">
        <v>32</v>
      </c>
      <c r="B35" s="10" t="s">
        <v>53</v>
      </c>
      <c r="C35" s="11" t="s">
        <v>322</v>
      </c>
      <c r="D35" s="22">
        <v>45680</v>
      </c>
      <c r="E35" s="11" t="s">
        <v>66</v>
      </c>
      <c r="F35" s="17">
        <f>2038.21+150+32+56.14+39.99+160+57.46+2908.03+149+160+149</f>
        <v>5899.83</v>
      </c>
    </row>
    <row r="36" spans="1:6" s="21" customFormat="1" ht="30">
      <c r="A36" s="9">
        <v>33</v>
      </c>
      <c r="B36" s="10" t="s">
        <v>228</v>
      </c>
      <c r="C36" s="11" t="s">
        <v>238</v>
      </c>
      <c r="D36" s="22">
        <v>45681</v>
      </c>
      <c r="E36" s="11" t="s">
        <v>237</v>
      </c>
      <c r="F36" s="17">
        <f>1036.23+263.77</f>
        <v>1300</v>
      </c>
    </row>
    <row r="37" spans="1:6" s="21" customFormat="1" ht="60">
      <c r="A37" s="9">
        <v>34</v>
      </c>
      <c r="B37" s="10" t="s">
        <v>28</v>
      </c>
      <c r="C37" s="11" t="s">
        <v>44</v>
      </c>
      <c r="D37" s="22">
        <v>45676</v>
      </c>
      <c r="E37" s="11" t="s">
        <v>43</v>
      </c>
      <c r="F37" s="17">
        <v>2295</v>
      </c>
    </row>
    <row r="38" spans="1:6" s="21" customFormat="1" ht="30">
      <c r="A38" s="9">
        <v>35</v>
      </c>
      <c r="B38" s="10" t="s">
        <v>49</v>
      </c>
      <c r="C38" s="11" t="s">
        <v>44</v>
      </c>
      <c r="D38" s="22">
        <v>45681</v>
      </c>
      <c r="E38" s="11" t="s">
        <v>67</v>
      </c>
      <c r="F38" s="17">
        <v>1227</v>
      </c>
    </row>
    <row r="39" spans="1:6" s="21" customFormat="1" ht="45">
      <c r="A39" s="9">
        <v>36</v>
      </c>
      <c r="B39" s="10" t="s">
        <v>30</v>
      </c>
      <c r="C39" s="11" t="s">
        <v>33</v>
      </c>
      <c r="D39" s="22">
        <v>45681</v>
      </c>
      <c r="E39" s="11" t="s">
        <v>42</v>
      </c>
      <c r="F39" s="17">
        <v>9480</v>
      </c>
    </row>
    <row r="40" spans="1:6" s="21" customFormat="1">
      <c r="A40" s="9">
        <v>37</v>
      </c>
      <c r="B40" s="10" t="s">
        <v>130</v>
      </c>
      <c r="C40" s="11" t="s">
        <v>133</v>
      </c>
      <c r="D40" s="22">
        <v>45692</v>
      </c>
      <c r="E40" s="11" t="s">
        <v>134</v>
      </c>
      <c r="F40" s="17">
        <v>1999.24</v>
      </c>
    </row>
    <row r="41" spans="1:6" s="21" customFormat="1" ht="30">
      <c r="A41" s="9">
        <v>38</v>
      </c>
      <c r="B41" s="10" t="s">
        <v>94</v>
      </c>
      <c r="C41" s="11" t="s">
        <v>34</v>
      </c>
      <c r="D41" s="22">
        <v>45693</v>
      </c>
      <c r="E41" s="11" t="s">
        <v>103</v>
      </c>
      <c r="F41" s="17">
        <v>2500</v>
      </c>
    </row>
    <row r="42" spans="1:6" s="21" customFormat="1" ht="45">
      <c r="A42" s="9">
        <v>39</v>
      </c>
      <c r="B42" s="10" t="s">
        <v>97</v>
      </c>
      <c r="C42" s="11" t="s">
        <v>105</v>
      </c>
      <c r="D42" s="22">
        <v>45692</v>
      </c>
      <c r="E42" s="11" t="s">
        <v>104</v>
      </c>
      <c r="F42" s="17">
        <v>2380</v>
      </c>
    </row>
    <row r="43" spans="1:6" s="21" customFormat="1" ht="60">
      <c r="A43" s="9">
        <v>40</v>
      </c>
      <c r="B43" s="10" t="s">
        <v>99</v>
      </c>
      <c r="C43" s="11" t="s">
        <v>198</v>
      </c>
      <c r="D43" s="22">
        <v>45695</v>
      </c>
      <c r="E43" s="11" t="s">
        <v>107</v>
      </c>
      <c r="F43" s="17">
        <f>43173+1045.5+16359+176.21+6273+722.1</f>
        <v>67748.81</v>
      </c>
    </row>
    <row r="44" spans="1:6" s="21" customFormat="1" ht="30">
      <c r="A44" s="9">
        <v>41</v>
      </c>
      <c r="B44" s="10" t="s">
        <v>98</v>
      </c>
      <c r="C44" s="11" t="s">
        <v>106</v>
      </c>
      <c r="D44" s="22">
        <v>45695</v>
      </c>
      <c r="E44" s="11" t="s">
        <v>108</v>
      </c>
      <c r="F44" s="17">
        <f>856.08+3210.3+1070.1+13483.26+5992.56</f>
        <v>24612.3</v>
      </c>
    </row>
    <row r="45" spans="1:6" s="21" customFormat="1" ht="60">
      <c r="A45" s="9">
        <v>42</v>
      </c>
      <c r="B45" s="10" t="s">
        <v>58</v>
      </c>
      <c r="C45" s="11" t="s">
        <v>68</v>
      </c>
      <c r="D45" s="22">
        <v>45695</v>
      </c>
      <c r="E45" s="11" t="s">
        <v>69</v>
      </c>
      <c r="F45" s="17">
        <v>9288.4699999999993</v>
      </c>
    </row>
    <row r="46" spans="1:6" s="21" customFormat="1" ht="45">
      <c r="A46" s="9">
        <v>43</v>
      </c>
      <c r="B46" s="10" t="s">
        <v>51</v>
      </c>
      <c r="C46" s="11" t="s">
        <v>343</v>
      </c>
      <c r="D46" s="22">
        <v>45695</v>
      </c>
      <c r="E46" s="11" t="s">
        <v>74</v>
      </c>
      <c r="F46" s="17">
        <f>14169.3+4511.8+192.62+974.59+248.09+85.61+18.14+1883</f>
        <v>22083.149999999998</v>
      </c>
    </row>
    <row r="47" spans="1:6" s="21" customFormat="1" ht="45">
      <c r="A47" s="9">
        <v>44</v>
      </c>
      <c r="B47" s="10" t="s">
        <v>168</v>
      </c>
      <c r="C47" s="11" t="s">
        <v>179</v>
      </c>
      <c r="D47" s="22">
        <v>45701</v>
      </c>
      <c r="E47" s="11" t="s">
        <v>178</v>
      </c>
      <c r="F47" s="17">
        <v>1900</v>
      </c>
    </row>
    <row r="48" spans="1:6" s="21" customFormat="1" ht="45">
      <c r="A48" s="9">
        <v>45</v>
      </c>
      <c r="B48" s="10" t="s">
        <v>50</v>
      </c>
      <c r="C48" s="11" t="s">
        <v>78</v>
      </c>
      <c r="D48" s="22">
        <v>45698</v>
      </c>
      <c r="E48" s="11" t="s">
        <v>75</v>
      </c>
      <c r="F48" s="17">
        <v>2150</v>
      </c>
    </row>
    <row r="49" spans="1:6" s="21" customFormat="1">
      <c r="A49" s="9">
        <v>46</v>
      </c>
      <c r="B49" s="10" t="s">
        <v>46</v>
      </c>
      <c r="C49" s="11" t="s">
        <v>79</v>
      </c>
      <c r="D49" s="22">
        <v>45700</v>
      </c>
      <c r="E49" s="11" t="s">
        <v>70</v>
      </c>
      <c r="F49" s="17">
        <v>3960.6</v>
      </c>
    </row>
    <row r="50" spans="1:6" s="21" customFormat="1" ht="30">
      <c r="A50" s="9">
        <v>47</v>
      </c>
      <c r="B50" s="10" t="s">
        <v>47</v>
      </c>
      <c r="C50" s="11" t="s">
        <v>80</v>
      </c>
      <c r="D50" s="22">
        <v>45699</v>
      </c>
      <c r="E50" s="11" t="s">
        <v>76</v>
      </c>
      <c r="F50" s="17">
        <v>8370</v>
      </c>
    </row>
    <row r="51" spans="1:6" s="21" customFormat="1" ht="60">
      <c r="A51" s="9">
        <v>48</v>
      </c>
      <c r="B51" s="10" t="s">
        <v>48</v>
      </c>
      <c r="C51" s="11" t="s">
        <v>81</v>
      </c>
      <c r="D51" s="22">
        <v>45705</v>
      </c>
      <c r="E51" s="11" t="s">
        <v>71</v>
      </c>
      <c r="F51" s="17">
        <v>7306.2</v>
      </c>
    </row>
    <row r="52" spans="1:6" s="21" customFormat="1" ht="30">
      <c r="A52" s="9">
        <v>49</v>
      </c>
      <c r="B52" s="10" t="s">
        <v>54</v>
      </c>
      <c r="C52" s="11" t="s">
        <v>82</v>
      </c>
      <c r="D52" s="22">
        <v>45705</v>
      </c>
      <c r="E52" s="11" t="s">
        <v>72</v>
      </c>
      <c r="F52" s="17">
        <v>7435.35</v>
      </c>
    </row>
    <row r="53" spans="1:6" s="21" customFormat="1" ht="45">
      <c r="A53" s="9">
        <v>50</v>
      </c>
      <c r="B53" s="10" t="s">
        <v>128</v>
      </c>
      <c r="C53" s="11" t="s">
        <v>136</v>
      </c>
      <c r="D53" s="22">
        <v>45706</v>
      </c>
      <c r="E53" s="11" t="s">
        <v>135</v>
      </c>
      <c r="F53" s="17">
        <v>714.09</v>
      </c>
    </row>
    <row r="54" spans="1:6" s="21" customFormat="1" ht="45">
      <c r="A54" s="9">
        <v>51</v>
      </c>
      <c r="B54" s="10" t="s">
        <v>56</v>
      </c>
      <c r="C54" s="11" t="s">
        <v>34</v>
      </c>
      <c r="D54" s="22">
        <v>45708</v>
      </c>
      <c r="E54" s="11" t="s">
        <v>73</v>
      </c>
      <c r="F54" s="17">
        <v>21180.6</v>
      </c>
    </row>
    <row r="55" spans="1:6" s="21" customFormat="1" ht="30">
      <c r="A55" s="9">
        <v>52</v>
      </c>
      <c r="B55" s="10" t="s">
        <v>60</v>
      </c>
      <c r="C55" s="11" t="s">
        <v>83</v>
      </c>
      <c r="D55" s="22">
        <v>45713</v>
      </c>
      <c r="E55" s="11" t="s">
        <v>86</v>
      </c>
      <c r="F55" s="17">
        <v>7980</v>
      </c>
    </row>
    <row r="56" spans="1:6" s="21" customFormat="1" ht="60">
      <c r="A56" s="9">
        <v>53</v>
      </c>
      <c r="B56" s="10" t="s">
        <v>129</v>
      </c>
      <c r="C56" s="11" t="s">
        <v>138</v>
      </c>
      <c r="D56" s="22">
        <v>45708</v>
      </c>
      <c r="E56" s="11" t="s">
        <v>137</v>
      </c>
      <c r="F56" s="17">
        <f>449.99+426.33</f>
        <v>876.31999999999994</v>
      </c>
    </row>
    <row r="57" spans="1:6" s="21" customFormat="1" ht="45">
      <c r="A57" s="9">
        <v>54</v>
      </c>
      <c r="B57" s="10" t="s">
        <v>100</v>
      </c>
      <c r="C57" s="11" t="s">
        <v>110</v>
      </c>
      <c r="D57" s="22">
        <v>45707</v>
      </c>
      <c r="E57" s="11" t="s">
        <v>109</v>
      </c>
      <c r="F57" s="17">
        <f>43617.03+3843.75</f>
        <v>47460.78</v>
      </c>
    </row>
    <row r="58" spans="1:6" s="21" customFormat="1" ht="75">
      <c r="A58" s="9">
        <v>55</v>
      </c>
      <c r="B58" s="10" t="s">
        <v>125</v>
      </c>
      <c r="C58" s="11" t="s">
        <v>274</v>
      </c>
      <c r="D58" s="22">
        <v>45708</v>
      </c>
      <c r="E58" s="11" t="s">
        <v>139</v>
      </c>
      <c r="F58" s="17">
        <f>4119+609+319</f>
        <v>5047</v>
      </c>
    </row>
    <row r="59" spans="1:6" s="21" customFormat="1" ht="30">
      <c r="A59" s="9">
        <v>56</v>
      </c>
      <c r="B59" s="10" t="s">
        <v>59</v>
      </c>
      <c r="C59" s="11" t="s">
        <v>80</v>
      </c>
      <c r="D59" s="22">
        <v>45712</v>
      </c>
      <c r="E59" s="11" t="s">
        <v>87</v>
      </c>
      <c r="F59" s="17">
        <v>2097</v>
      </c>
    </row>
    <row r="60" spans="1:6" s="21" customFormat="1" ht="30">
      <c r="A60" s="9">
        <v>57</v>
      </c>
      <c r="B60" s="10" t="s">
        <v>122</v>
      </c>
      <c r="C60" s="11" t="s">
        <v>80</v>
      </c>
      <c r="D60" s="22">
        <v>45712</v>
      </c>
      <c r="E60" s="11" t="s">
        <v>140</v>
      </c>
      <c r="F60" s="17">
        <v>4470</v>
      </c>
    </row>
    <row r="61" spans="1:6" s="21" customFormat="1" ht="45">
      <c r="A61" s="9">
        <v>58</v>
      </c>
      <c r="B61" s="10" t="s">
        <v>62</v>
      </c>
      <c r="C61" s="11" t="s">
        <v>84</v>
      </c>
      <c r="D61" s="22">
        <v>45713</v>
      </c>
      <c r="E61" s="11" t="s">
        <v>88</v>
      </c>
      <c r="F61" s="17">
        <v>2212</v>
      </c>
    </row>
    <row r="62" spans="1:6" s="21" customFormat="1">
      <c r="A62" s="9">
        <v>59</v>
      </c>
      <c r="B62" s="10" t="s">
        <v>55</v>
      </c>
      <c r="C62" s="11" t="s">
        <v>85</v>
      </c>
      <c r="D62" s="22">
        <v>45715</v>
      </c>
      <c r="E62" s="11" t="s">
        <v>89</v>
      </c>
      <c r="F62" s="17">
        <v>553.5</v>
      </c>
    </row>
    <row r="63" spans="1:6" s="21" customFormat="1" ht="60">
      <c r="A63" s="9">
        <v>60</v>
      </c>
      <c r="B63" s="10" t="s">
        <v>101</v>
      </c>
      <c r="C63" s="11" t="s">
        <v>105</v>
      </c>
      <c r="D63" s="22">
        <v>45715</v>
      </c>
      <c r="E63" s="11" t="s">
        <v>111</v>
      </c>
      <c r="F63" s="17">
        <v>2380</v>
      </c>
    </row>
    <row r="64" spans="1:6" s="21" customFormat="1" ht="75">
      <c r="A64" s="9">
        <v>61</v>
      </c>
      <c r="B64" s="10" t="s">
        <v>327</v>
      </c>
      <c r="C64" s="11" t="s">
        <v>344</v>
      </c>
      <c r="D64" s="22"/>
      <c r="E64" s="11" t="s">
        <v>345</v>
      </c>
      <c r="F64" s="17">
        <f>4000+1000</f>
        <v>5000</v>
      </c>
    </row>
    <row r="65" spans="1:6" s="21" customFormat="1">
      <c r="A65" s="9">
        <v>62</v>
      </c>
      <c r="B65" s="10" t="s">
        <v>163</v>
      </c>
      <c r="C65" s="11" t="s">
        <v>41</v>
      </c>
      <c r="D65" s="22">
        <v>45722</v>
      </c>
      <c r="E65" s="11" t="s">
        <v>164</v>
      </c>
      <c r="F65" s="17">
        <v>15480</v>
      </c>
    </row>
    <row r="66" spans="1:6" s="21" customFormat="1">
      <c r="A66" s="9">
        <v>63</v>
      </c>
      <c r="B66" s="10" t="s">
        <v>61</v>
      </c>
      <c r="C66" s="11" t="s">
        <v>91</v>
      </c>
      <c r="D66" s="22">
        <v>45726</v>
      </c>
      <c r="E66" s="11" t="s">
        <v>90</v>
      </c>
      <c r="F66" s="17">
        <v>144.9</v>
      </c>
    </row>
    <row r="67" spans="1:6" s="21" customFormat="1">
      <c r="A67" s="9">
        <v>64</v>
      </c>
      <c r="B67" s="10" t="s">
        <v>93</v>
      </c>
      <c r="C67" s="11" t="s">
        <v>114</v>
      </c>
      <c r="D67" s="22">
        <v>45733</v>
      </c>
      <c r="E67" s="11" t="s">
        <v>112</v>
      </c>
      <c r="F67" s="17">
        <f>228+57+82</f>
        <v>367</v>
      </c>
    </row>
    <row r="68" spans="1:6" s="21" customFormat="1" ht="45">
      <c r="A68" s="9">
        <v>65</v>
      </c>
      <c r="B68" s="10" t="s">
        <v>92</v>
      </c>
      <c r="C68" s="11" t="s">
        <v>83</v>
      </c>
      <c r="D68" s="22">
        <v>45734</v>
      </c>
      <c r="E68" s="11" t="s">
        <v>113</v>
      </c>
      <c r="F68" s="17">
        <v>1099</v>
      </c>
    </row>
    <row r="69" spans="1:6" s="21" customFormat="1">
      <c r="A69" s="9">
        <v>66</v>
      </c>
      <c r="B69" s="10" t="s">
        <v>95</v>
      </c>
      <c r="C69" s="11" t="s">
        <v>116</v>
      </c>
      <c r="D69" s="22">
        <v>45743</v>
      </c>
      <c r="E69" s="11" t="s">
        <v>115</v>
      </c>
      <c r="F69" s="17">
        <v>3055.84</v>
      </c>
    </row>
    <row r="70" spans="1:6" s="21" customFormat="1" ht="30">
      <c r="A70" s="9">
        <v>67</v>
      </c>
      <c r="B70" s="10" t="s">
        <v>121</v>
      </c>
      <c r="C70" s="11" t="s">
        <v>142</v>
      </c>
      <c r="D70" s="22">
        <v>45761</v>
      </c>
      <c r="E70" s="11" t="s">
        <v>141</v>
      </c>
      <c r="F70" s="17">
        <f>2400+1200</f>
        <v>3600</v>
      </c>
    </row>
    <row r="71" spans="1:6" s="21" customFormat="1" ht="30">
      <c r="A71" s="9">
        <v>68</v>
      </c>
      <c r="B71" s="10" t="s">
        <v>123</v>
      </c>
      <c r="C71" s="11" t="s">
        <v>144</v>
      </c>
      <c r="D71" s="22">
        <v>45763</v>
      </c>
      <c r="E71" s="11" t="s">
        <v>143</v>
      </c>
      <c r="F71" s="17">
        <v>537.71</v>
      </c>
    </row>
    <row r="72" spans="1:6" s="21" customFormat="1">
      <c r="A72" s="9">
        <v>69</v>
      </c>
      <c r="B72" s="10" t="s">
        <v>126</v>
      </c>
      <c r="C72" s="11" t="s">
        <v>77</v>
      </c>
      <c r="D72" s="22">
        <v>45770</v>
      </c>
      <c r="E72" s="11" t="s">
        <v>145</v>
      </c>
      <c r="F72" s="17">
        <v>6116</v>
      </c>
    </row>
    <row r="73" spans="1:6" s="21" customFormat="1" ht="75">
      <c r="A73" s="9">
        <v>70</v>
      </c>
      <c r="B73" s="10" t="s">
        <v>124</v>
      </c>
      <c r="C73" s="11" t="s">
        <v>147</v>
      </c>
      <c r="D73" s="22">
        <v>45785</v>
      </c>
      <c r="E73" s="11" t="s">
        <v>146</v>
      </c>
      <c r="F73" s="17">
        <v>6150</v>
      </c>
    </row>
    <row r="74" spans="1:6" s="21" customFormat="1" ht="30">
      <c r="A74" s="9">
        <v>71</v>
      </c>
      <c r="B74" s="10" t="s">
        <v>169</v>
      </c>
      <c r="C74" s="11" t="s">
        <v>185</v>
      </c>
      <c r="D74" s="22">
        <v>45789</v>
      </c>
      <c r="E74" s="11" t="s">
        <v>181</v>
      </c>
      <c r="F74" s="17">
        <v>6210</v>
      </c>
    </row>
    <row r="75" spans="1:6" s="21" customFormat="1" ht="30">
      <c r="A75" s="9">
        <v>72</v>
      </c>
      <c r="B75" s="10" t="s">
        <v>170</v>
      </c>
      <c r="C75" s="11" t="s">
        <v>186</v>
      </c>
      <c r="D75" s="22">
        <v>45792</v>
      </c>
      <c r="E75" s="11" t="s">
        <v>182</v>
      </c>
      <c r="F75" s="17">
        <v>2400</v>
      </c>
    </row>
    <row r="76" spans="1:6" s="21" customFormat="1" ht="45">
      <c r="A76" s="9">
        <v>73</v>
      </c>
      <c r="B76" s="10" t="s">
        <v>165</v>
      </c>
      <c r="C76" s="11" t="s">
        <v>187</v>
      </c>
      <c r="D76" s="22">
        <v>45792</v>
      </c>
      <c r="E76" s="11" t="s">
        <v>180</v>
      </c>
      <c r="F76" s="17">
        <v>7749</v>
      </c>
    </row>
    <row r="77" spans="1:6" s="21" customFormat="1">
      <c r="A77" s="9">
        <v>74</v>
      </c>
      <c r="B77" s="10" t="s">
        <v>172</v>
      </c>
      <c r="C77" s="11" t="s">
        <v>188</v>
      </c>
      <c r="D77" s="22">
        <v>45810</v>
      </c>
      <c r="E77" s="11" t="s">
        <v>183</v>
      </c>
      <c r="F77" s="17">
        <v>4313.9799999999996</v>
      </c>
    </row>
    <row r="78" spans="1:6" s="21" customFormat="1" ht="30">
      <c r="A78" s="9">
        <v>75</v>
      </c>
      <c r="B78" s="10" t="s">
        <v>166</v>
      </c>
      <c r="C78" s="11" t="s">
        <v>189</v>
      </c>
      <c r="D78" s="22">
        <v>45806</v>
      </c>
      <c r="E78" s="11" t="s">
        <v>184</v>
      </c>
      <c r="F78" s="17">
        <v>1180.8</v>
      </c>
    </row>
    <row r="79" spans="1:6" s="21" customFormat="1" ht="75">
      <c r="A79" s="9">
        <v>76</v>
      </c>
      <c r="B79" s="10" t="s">
        <v>167</v>
      </c>
      <c r="C79" s="11" t="s">
        <v>190</v>
      </c>
      <c r="D79" s="22">
        <v>45805</v>
      </c>
      <c r="E79" s="11" t="s">
        <v>191</v>
      </c>
      <c r="F79" s="17">
        <v>2750</v>
      </c>
    </row>
    <row r="80" spans="1:6" s="21" customFormat="1" ht="45">
      <c r="A80" s="9">
        <v>77</v>
      </c>
      <c r="B80" s="10" t="s">
        <v>171</v>
      </c>
      <c r="C80" s="11" t="s">
        <v>83</v>
      </c>
      <c r="D80" s="22">
        <v>45810</v>
      </c>
      <c r="E80" s="11" t="s">
        <v>192</v>
      </c>
      <c r="F80" s="17">
        <v>8394</v>
      </c>
    </row>
    <row r="81" spans="1:6" s="21" customFormat="1" ht="30">
      <c r="A81" s="9">
        <v>78</v>
      </c>
      <c r="B81" s="10" t="s">
        <v>193</v>
      </c>
      <c r="C81" s="11" t="s">
        <v>201</v>
      </c>
      <c r="D81" s="22">
        <v>45812</v>
      </c>
      <c r="E81" s="11" t="s">
        <v>203</v>
      </c>
      <c r="F81" s="17">
        <f>4796</f>
        <v>4796</v>
      </c>
    </row>
    <row r="82" spans="1:6" s="21" customFormat="1" ht="60">
      <c r="A82" s="9">
        <v>79</v>
      </c>
      <c r="B82" s="10" t="s">
        <v>197</v>
      </c>
      <c r="C82" s="11" t="s">
        <v>136</v>
      </c>
      <c r="D82" s="22">
        <v>45818</v>
      </c>
      <c r="E82" s="11" t="s">
        <v>199</v>
      </c>
      <c r="F82" s="17">
        <v>7976.01</v>
      </c>
    </row>
    <row r="83" spans="1:6" s="21" customFormat="1" ht="30">
      <c r="A83" s="9">
        <v>80</v>
      </c>
      <c r="B83" s="10" t="s">
        <v>206</v>
      </c>
      <c r="C83" s="11" t="s">
        <v>34</v>
      </c>
      <c r="D83" s="22">
        <v>45821</v>
      </c>
      <c r="E83" s="11" t="s">
        <v>217</v>
      </c>
      <c r="F83" s="17">
        <f>1514.49+385.51</f>
        <v>1900</v>
      </c>
    </row>
    <row r="84" spans="1:6" s="21" customFormat="1" ht="30">
      <c r="A84" s="9">
        <v>81</v>
      </c>
      <c r="B84" s="10" t="s">
        <v>194</v>
      </c>
      <c r="C84" s="11" t="s">
        <v>321</v>
      </c>
      <c r="D84" s="22">
        <v>45824</v>
      </c>
      <c r="E84" s="11" t="s">
        <v>200</v>
      </c>
      <c r="F84" s="17">
        <f>7671.6+2590+330</f>
        <v>10591.6</v>
      </c>
    </row>
    <row r="85" spans="1:6" s="21" customFormat="1" ht="30">
      <c r="A85" s="9">
        <v>82</v>
      </c>
      <c r="B85" s="10" t="s">
        <v>337</v>
      </c>
      <c r="C85" s="11" t="s">
        <v>346</v>
      </c>
      <c r="D85" s="22"/>
      <c r="E85" s="11" t="s">
        <v>347</v>
      </c>
      <c r="F85" s="17">
        <v>4500</v>
      </c>
    </row>
    <row r="86" spans="1:6" s="21" customFormat="1" ht="60">
      <c r="A86" s="9">
        <v>83</v>
      </c>
      <c r="B86" s="10" t="s">
        <v>195</v>
      </c>
      <c r="C86" s="11" t="s">
        <v>33</v>
      </c>
      <c r="D86" s="22">
        <v>45835</v>
      </c>
      <c r="E86" s="11" t="s">
        <v>204</v>
      </c>
      <c r="F86" s="17">
        <v>6900</v>
      </c>
    </row>
    <row r="87" spans="1:6" s="21" customFormat="1">
      <c r="A87" s="9">
        <v>84</v>
      </c>
      <c r="B87" s="10" t="s">
        <v>308</v>
      </c>
      <c r="C87" s="11" t="s">
        <v>320</v>
      </c>
      <c r="D87" s="22">
        <v>45860</v>
      </c>
      <c r="E87" s="11" t="s">
        <v>205</v>
      </c>
      <c r="F87" s="17">
        <v>1500</v>
      </c>
    </row>
    <row r="88" spans="1:6" s="21" customFormat="1">
      <c r="A88" s="9">
        <v>85</v>
      </c>
      <c r="B88" s="10" t="s">
        <v>229</v>
      </c>
      <c r="C88" s="11" t="s">
        <v>239</v>
      </c>
      <c r="D88" s="22">
        <v>45856</v>
      </c>
      <c r="E88" s="11" t="s">
        <v>205</v>
      </c>
      <c r="F88" s="17">
        <f>1195.65+304.35</f>
        <v>1500</v>
      </c>
    </row>
    <row r="89" spans="1:6" s="21" customFormat="1">
      <c r="A89" s="9">
        <v>86</v>
      </c>
      <c r="B89" s="10" t="s">
        <v>209</v>
      </c>
      <c r="C89" s="11" t="s">
        <v>116</v>
      </c>
      <c r="D89" s="22">
        <v>45856</v>
      </c>
      <c r="E89" s="11" t="s">
        <v>218</v>
      </c>
      <c r="F89" s="17">
        <v>16014.85</v>
      </c>
    </row>
    <row r="90" spans="1:6" s="21" customFormat="1">
      <c r="A90" s="9">
        <v>87</v>
      </c>
      <c r="B90" s="10" t="s">
        <v>302</v>
      </c>
      <c r="C90" s="11" t="s">
        <v>319</v>
      </c>
      <c r="D90" s="22">
        <v>45856</v>
      </c>
      <c r="E90" s="11" t="s">
        <v>205</v>
      </c>
      <c r="F90" s="17">
        <v>1500</v>
      </c>
    </row>
    <row r="91" spans="1:6" s="21" customFormat="1">
      <c r="A91" s="9">
        <v>88</v>
      </c>
      <c r="B91" s="10" t="s">
        <v>233</v>
      </c>
      <c r="C91" s="11" t="s">
        <v>240</v>
      </c>
      <c r="D91" s="22">
        <v>45860</v>
      </c>
      <c r="E91" s="11" t="s">
        <v>205</v>
      </c>
      <c r="F91" s="17">
        <f>304.35+1195.65</f>
        <v>1500</v>
      </c>
    </row>
    <row r="92" spans="1:6" s="21" customFormat="1">
      <c r="A92" s="9">
        <v>89</v>
      </c>
      <c r="B92" s="10" t="s">
        <v>196</v>
      </c>
      <c r="C92" s="11" t="s">
        <v>202</v>
      </c>
      <c r="D92" s="22">
        <v>45860</v>
      </c>
      <c r="E92" s="11" t="s">
        <v>205</v>
      </c>
      <c r="F92" s="17">
        <f>1500</f>
        <v>1500</v>
      </c>
    </row>
    <row r="93" spans="1:6" s="21" customFormat="1">
      <c r="A93" s="9">
        <v>90</v>
      </c>
      <c r="B93" s="10" t="s">
        <v>348</v>
      </c>
      <c r="C93" s="11" t="s">
        <v>85</v>
      </c>
      <c r="D93" s="22"/>
      <c r="E93" s="11" t="s">
        <v>349</v>
      </c>
      <c r="F93" s="17">
        <v>2952</v>
      </c>
    </row>
    <row r="94" spans="1:6" s="21" customFormat="1">
      <c r="A94" s="9">
        <v>91</v>
      </c>
      <c r="B94" s="10" t="s">
        <v>208</v>
      </c>
      <c r="C94" s="11" t="s">
        <v>219</v>
      </c>
      <c r="D94" s="22">
        <v>45860</v>
      </c>
      <c r="E94" s="11" t="s">
        <v>205</v>
      </c>
      <c r="F94" s="17">
        <v>1500</v>
      </c>
    </row>
    <row r="95" spans="1:6" s="21" customFormat="1">
      <c r="A95" s="9">
        <v>92</v>
      </c>
      <c r="B95" s="10" t="s">
        <v>263</v>
      </c>
      <c r="C95" s="11" t="s">
        <v>275</v>
      </c>
      <c r="D95" s="22">
        <v>45860</v>
      </c>
      <c r="E95" s="11" t="s">
        <v>205</v>
      </c>
      <c r="F95" s="17">
        <v>1485</v>
      </c>
    </row>
    <row r="96" spans="1:6" s="21" customFormat="1">
      <c r="A96" s="9">
        <v>93</v>
      </c>
      <c r="B96" s="10" t="s">
        <v>264</v>
      </c>
      <c r="C96" s="11" t="s">
        <v>350</v>
      </c>
      <c r="D96" s="22">
        <v>45862</v>
      </c>
      <c r="E96" s="11" t="s">
        <v>205</v>
      </c>
      <c r="F96" s="17">
        <v>1500</v>
      </c>
    </row>
    <row r="97" spans="1:6" s="21" customFormat="1" ht="30">
      <c r="A97" s="9">
        <v>94</v>
      </c>
      <c r="B97" s="10" t="s">
        <v>336</v>
      </c>
      <c r="C97" s="11" t="s">
        <v>185</v>
      </c>
      <c r="D97" s="22"/>
      <c r="E97" s="11" t="s">
        <v>351</v>
      </c>
      <c r="F97" s="17">
        <v>1470</v>
      </c>
    </row>
    <row r="98" spans="1:6" s="21" customFormat="1" ht="60">
      <c r="A98" s="9">
        <v>95</v>
      </c>
      <c r="B98" s="10" t="s">
        <v>234</v>
      </c>
      <c r="C98" s="11" t="s">
        <v>241</v>
      </c>
      <c r="D98" s="22">
        <v>45870</v>
      </c>
      <c r="E98" s="11" t="s">
        <v>242</v>
      </c>
      <c r="F98" s="17">
        <f>12300+3175+2460+3075</f>
        <v>21010</v>
      </c>
    </row>
    <row r="99" spans="1:6" s="21" customFormat="1" ht="30">
      <c r="A99" s="9">
        <v>96</v>
      </c>
      <c r="B99" s="10" t="s">
        <v>254</v>
      </c>
      <c r="C99" s="11" t="s">
        <v>276</v>
      </c>
      <c r="D99" s="22">
        <v>45875</v>
      </c>
      <c r="E99" s="11" t="s">
        <v>297</v>
      </c>
      <c r="F99" s="17">
        <v>24558.18</v>
      </c>
    </row>
    <row r="100" spans="1:6" s="21" customFormat="1" ht="45">
      <c r="A100" s="9">
        <v>97</v>
      </c>
      <c r="B100" s="10" t="s">
        <v>256</v>
      </c>
      <c r="C100" s="11" t="s">
        <v>277</v>
      </c>
      <c r="D100" s="22">
        <v>45874</v>
      </c>
      <c r="E100" s="11" t="s">
        <v>298</v>
      </c>
      <c r="F100" s="17">
        <v>10250</v>
      </c>
    </row>
    <row r="101" spans="1:6" s="21" customFormat="1" ht="45">
      <c r="A101" s="9">
        <v>98</v>
      </c>
      <c r="B101" s="10" t="s">
        <v>230</v>
      </c>
      <c r="C101" s="11" t="s">
        <v>243</v>
      </c>
      <c r="D101" s="22">
        <v>45877</v>
      </c>
      <c r="E101" s="11" t="s">
        <v>244</v>
      </c>
      <c r="F101" s="17">
        <f>557.17+141.83</f>
        <v>699</v>
      </c>
    </row>
    <row r="102" spans="1:6" s="21" customFormat="1">
      <c r="A102" s="9">
        <v>99</v>
      </c>
      <c r="B102" s="10" t="s">
        <v>210</v>
      </c>
      <c r="C102" s="11" t="s">
        <v>220</v>
      </c>
      <c r="D102" s="22">
        <v>45880</v>
      </c>
      <c r="E102" s="11" t="s">
        <v>205</v>
      </c>
      <c r="F102" s="17">
        <v>1437</v>
      </c>
    </row>
    <row r="103" spans="1:6" s="21" customFormat="1" ht="60">
      <c r="A103" s="9">
        <v>100</v>
      </c>
      <c r="B103" s="10" t="s">
        <v>231</v>
      </c>
      <c r="C103" s="11" t="s">
        <v>245</v>
      </c>
      <c r="D103" s="22">
        <v>45896</v>
      </c>
      <c r="E103" s="11" t="s">
        <v>246</v>
      </c>
      <c r="F103" s="17">
        <f>8485</f>
        <v>8485</v>
      </c>
    </row>
    <row r="104" spans="1:6" s="21" customFormat="1">
      <c r="A104" s="9">
        <v>101</v>
      </c>
      <c r="B104" s="10" t="s">
        <v>211</v>
      </c>
      <c r="C104" s="11" t="s">
        <v>221</v>
      </c>
      <c r="D104" s="22">
        <v>45882</v>
      </c>
      <c r="E104" s="11" t="s">
        <v>222</v>
      </c>
      <c r="F104" s="17">
        <v>3087.9</v>
      </c>
    </row>
    <row r="105" spans="1:6" s="21" customFormat="1">
      <c r="A105" s="9">
        <v>102</v>
      </c>
      <c r="B105" s="10" t="s">
        <v>212</v>
      </c>
      <c r="C105" s="11" t="s">
        <v>223</v>
      </c>
      <c r="D105" s="22">
        <v>45888</v>
      </c>
      <c r="E105" s="11" t="s">
        <v>224</v>
      </c>
      <c r="F105" s="17">
        <v>876.2</v>
      </c>
    </row>
    <row r="106" spans="1:6" s="21" customFormat="1">
      <c r="A106" s="9">
        <v>103</v>
      </c>
      <c r="B106" s="10" t="s">
        <v>301</v>
      </c>
      <c r="C106" s="11" t="s">
        <v>284</v>
      </c>
      <c r="D106" s="22">
        <v>45897</v>
      </c>
      <c r="E106" s="11" t="s">
        <v>205</v>
      </c>
      <c r="F106" s="17">
        <v>1500</v>
      </c>
    </row>
    <row r="107" spans="1:6" s="21" customFormat="1">
      <c r="A107" s="9">
        <v>104</v>
      </c>
      <c r="B107" s="10" t="s">
        <v>235</v>
      </c>
      <c r="C107" s="11" t="s">
        <v>247</v>
      </c>
      <c r="D107" s="22">
        <v>45897</v>
      </c>
      <c r="E107" s="11" t="s">
        <v>205</v>
      </c>
      <c r="F107" s="17">
        <f>298.27+1171.73</f>
        <v>1470</v>
      </c>
    </row>
    <row r="108" spans="1:6" s="21" customFormat="1">
      <c r="A108" s="9">
        <v>105</v>
      </c>
      <c r="B108" s="10" t="s">
        <v>227</v>
      </c>
      <c r="C108" s="11" t="s">
        <v>248</v>
      </c>
      <c r="D108" s="22">
        <v>45898</v>
      </c>
      <c r="E108" s="11" t="s">
        <v>205</v>
      </c>
      <c r="F108" s="17">
        <v>1500</v>
      </c>
    </row>
    <row r="109" spans="1:6" s="21" customFormat="1" ht="30">
      <c r="A109" s="9">
        <v>106</v>
      </c>
      <c r="B109" s="10" t="s">
        <v>232</v>
      </c>
      <c r="C109" s="11" t="s">
        <v>249</v>
      </c>
      <c r="D109" s="22">
        <v>45903</v>
      </c>
      <c r="E109" s="11" t="s">
        <v>250</v>
      </c>
      <c r="F109" s="17">
        <f>3690</f>
        <v>3690</v>
      </c>
    </row>
    <row r="110" spans="1:6" s="21" customFormat="1" ht="30">
      <c r="A110" s="9">
        <v>107</v>
      </c>
      <c r="B110" s="10" t="s">
        <v>252</v>
      </c>
      <c r="C110" s="11" t="s">
        <v>80</v>
      </c>
      <c r="D110" s="22">
        <v>45909</v>
      </c>
      <c r="E110" s="11" t="s">
        <v>296</v>
      </c>
      <c r="F110" s="17">
        <v>12800</v>
      </c>
    </row>
    <row r="111" spans="1:6" s="21" customFormat="1" ht="30">
      <c r="A111" s="9">
        <v>108</v>
      </c>
      <c r="B111" s="10" t="s">
        <v>329</v>
      </c>
      <c r="C111" s="11" t="s">
        <v>41</v>
      </c>
      <c r="D111" s="22"/>
      <c r="E111" s="11" t="s">
        <v>353</v>
      </c>
      <c r="F111" s="17">
        <v>15480</v>
      </c>
    </row>
    <row r="112" spans="1:6" s="21" customFormat="1">
      <c r="A112" s="9">
        <v>109</v>
      </c>
      <c r="B112" s="10" t="s">
        <v>299</v>
      </c>
      <c r="C112" s="11" t="s">
        <v>319</v>
      </c>
      <c r="D112" s="22">
        <v>45911</v>
      </c>
      <c r="E112" s="11" t="s">
        <v>205</v>
      </c>
      <c r="F112" s="17">
        <f>1183.69+301.31</f>
        <v>1485</v>
      </c>
    </row>
    <row r="113" spans="1:6" s="21" customFormat="1">
      <c r="A113" s="9">
        <v>110</v>
      </c>
      <c r="B113" s="10" t="s">
        <v>255</v>
      </c>
      <c r="C113" s="11" t="s">
        <v>278</v>
      </c>
      <c r="D113" s="22">
        <v>45911</v>
      </c>
      <c r="E113" s="11" t="s">
        <v>205</v>
      </c>
      <c r="F113" s="17">
        <v>1500</v>
      </c>
    </row>
    <row r="114" spans="1:6" s="21" customFormat="1">
      <c r="A114" s="9">
        <v>111</v>
      </c>
      <c r="B114" s="10" t="s">
        <v>266</v>
      </c>
      <c r="C114" s="11" t="s">
        <v>279</v>
      </c>
      <c r="D114" s="22">
        <v>45911</v>
      </c>
      <c r="E114" s="11" t="s">
        <v>205</v>
      </c>
      <c r="F114" s="17">
        <v>1500</v>
      </c>
    </row>
    <row r="115" spans="1:6" s="21" customFormat="1" ht="60">
      <c r="A115" s="9">
        <v>112</v>
      </c>
      <c r="B115" s="10" t="s">
        <v>328</v>
      </c>
      <c r="C115" s="11" t="s">
        <v>352</v>
      </c>
      <c r="D115" s="22"/>
      <c r="E115" s="11" t="s">
        <v>354</v>
      </c>
      <c r="F115" s="17">
        <v>13380</v>
      </c>
    </row>
    <row r="116" spans="1:6" s="21" customFormat="1" ht="30">
      <c r="A116" s="9">
        <v>113</v>
      </c>
      <c r="B116" s="10" t="s">
        <v>259</v>
      </c>
      <c r="C116" s="11" t="s">
        <v>280</v>
      </c>
      <c r="D116" s="22">
        <v>45912</v>
      </c>
      <c r="E116" s="11" t="s">
        <v>294</v>
      </c>
      <c r="F116" s="17">
        <v>7125</v>
      </c>
    </row>
    <row r="117" spans="1:6" s="21" customFormat="1" ht="75">
      <c r="A117" s="9">
        <v>114</v>
      </c>
      <c r="B117" s="10" t="s">
        <v>258</v>
      </c>
      <c r="C117" s="11" t="s">
        <v>147</v>
      </c>
      <c r="D117" s="22">
        <v>45912</v>
      </c>
      <c r="E117" s="11" t="s">
        <v>295</v>
      </c>
      <c r="F117" s="17">
        <f>31980+14760</f>
        <v>46740</v>
      </c>
    </row>
    <row r="118" spans="1:6" s="21" customFormat="1">
      <c r="A118" s="9">
        <v>115</v>
      </c>
      <c r="B118" s="10" t="s">
        <v>260</v>
      </c>
      <c r="C118" s="11" t="s">
        <v>220</v>
      </c>
      <c r="D118" s="22">
        <v>45916</v>
      </c>
      <c r="E118" s="11" t="s">
        <v>205</v>
      </c>
      <c r="F118" s="17">
        <v>1497</v>
      </c>
    </row>
    <row r="119" spans="1:6" s="21" customFormat="1" ht="30">
      <c r="A119" s="9">
        <v>116</v>
      </c>
      <c r="B119" s="10" t="s">
        <v>355</v>
      </c>
      <c r="C119" s="11" t="s">
        <v>356</v>
      </c>
      <c r="D119" s="22"/>
      <c r="E119" s="11" t="s">
        <v>357</v>
      </c>
      <c r="F119" s="17">
        <v>11500</v>
      </c>
    </row>
    <row r="120" spans="1:6" s="21" customFormat="1">
      <c r="A120" s="9">
        <v>117</v>
      </c>
      <c r="B120" s="10" t="s">
        <v>262</v>
      </c>
      <c r="C120" s="11" t="s">
        <v>248</v>
      </c>
      <c r="D120" s="22">
        <v>45916</v>
      </c>
      <c r="E120" s="11" t="s">
        <v>205</v>
      </c>
      <c r="F120" s="17">
        <v>1500</v>
      </c>
    </row>
    <row r="121" spans="1:6" s="21" customFormat="1">
      <c r="A121" s="9">
        <v>118</v>
      </c>
      <c r="B121" s="10" t="s">
        <v>253</v>
      </c>
      <c r="C121" s="11" t="s">
        <v>281</v>
      </c>
      <c r="D121" s="22">
        <v>45916</v>
      </c>
      <c r="E121" s="11" t="s">
        <v>205</v>
      </c>
      <c r="F121" s="17">
        <v>1500</v>
      </c>
    </row>
    <row r="122" spans="1:6" s="21" customFormat="1">
      <c r="A122" s="9">
        <v>119</v>
      </c>
      <c r="B122" s="10" t="s">
        <v>257</v>
      </c>
      <c r="C122" s="11" t="s">
        <v>282</v>
      </c>
      <c r="D122" s="22">
        <v>45917</v>
      </c>
      <c r="E122" s="11" t="s">
        <v>205</v>
      </c>
      <c r="F122" s="17">
        <v>1500</v>
      </c>
    </row>
    <row r="123" spans="1:6" s="21" customFormat="1">
      <c r="A123" s="9">
        <v>120</v>
      </c>
      <c r="B123" s="10" t="s">
        <v>236</v>
      </c>
      <c r="C123" s="11" t="s">
        <v>221</v>
      </c>
      <c r="D123" s="22">
        <v>45917</v>
      </c>
      <c r="E123" s="11" t="s">
        <v>222</v>
      </c>
      <c r="F123" s="17">
        <v>3087.9</v>
      </c>
    </row>
    <row r="124" spans="1:6" s="21" customFormat="1">
      <c r="A124" s="9">
        <v>121</v>
      </c>
      <c r="B124" s="10" t="s">
        <v>261</v>
      </c>
      <c r="C124" s="11" t="s">
        <v>283</v>
      </c>
      <c r="D124" s="22">
        <v>45923</v>
      </c>
      <c r="E124" s="11" t="s">
        <v>205</v>
      </c>
      <c r="F124" s="17">
        <v>1500</v>
      </c>
    </row>
    <row r="125" spans="1:6" s="21" customFormat="1">
      <c r="A125" s="9">
        <v>122</v>
      </c>
      <c r="B125" s="10" t="s">
        <v>300</v>
      </c>
      <c r="C125" s="11" t="s">
        <v>318</v>
      </c>
      <c r="D125" s="22">
        <v>45924</v>
      </c>
      <c r="E125" s="11" t="s">
        <v>205</v>
      </c>
      <c r="F125" s="17">
        <v>1500</v>
      </c>
    </row>
    <row r="126" spans="1:6" s="21" customFormat="1">
      <c r="A126" s="9">
        <v>123</v>
      </c>
      <c r="B126" s="10" t="s">
        <v>267</v>
      </c>
      <c r="C126" s="11" t="s">
        <v>284</v>
      </c>
      <c r="D126" s="22">
        <v>45924</v>
      </c>
      <c r="E126" s="11" t="s">
        <v>205</v>
      </c>
      <c r="F126" s="17">
        <v>1500</v>
      </c>
    </row>
    <row r="127" spans="1:6" s="21" customFormat="1" ht="45">
      <c r="A127" s="9">
        <v>124</v>
      </c>
      <c r="B127" s="10" t="s">
        <v>268</v>
      </c>
      <c r="C127" s="11" t="s">
        <v>285</v>
      </c>
      <c r="D127" s="22">
        <v>45924</v>
      </c>
      <c r="E127" s="11" t="s">
        <v>293</v>
      </c>
      <c r="F127" s="17">
        <v>1290</v>
      </c>
    </row>
    <row r="128" spans="1:6" s="21" customFormat="1" ht="30">
      <c r="A128" s="9">
        <v>125</v>
      </c>
      <c r="B128" s="10" t="s">
        <v>269</v>
      </c>
      <c r="C128" s="11" t="s">
        <v>83</v>
      </c>
      <c r="D128" s="22">
        <v>45924</v>
      </c>
      <c r="E128" s="11" t="s">
        <v>292</v>
      </c>
      <c r="F128" s="17">
        <v>1399</v>
      </c>
    </row>
    <row r="129" spans="1:6" s="21" customFormat="1">
      <c r="A129" s="9">
        <v>126</v>
      </c>
      <c r="B129" s="10" t="s">
        <v>270</v>
      </c>
      <c r="C129" s="11" t="s">
        <v>286</v>
      </c>
      <c r="D129" s="22">
        <v>45925</v>
      </c>
      <c r="E129" s="11" t="s">
        <v>205</v>
      </c>
      <c r="F129" s="17">
        <v>1500</v>
      </c>
    </row>
    <row r="130" spans="1:6" s="21" customFormat="1" ht="60">
      <c r="A130" s="9">
        <v>127</v>
      </c>
      <c r="B130" s="10" t="s">
        <v>272</v>
      </c>
      <c r="C130" s="11" t="s">
        <v>287</v>
      </c>
      <c r="D130" s="22">
        <v>45926</v>
      </c>
      <c r="E130" s="11" t="s">
        <v>291</v>
      </c>
      <c r="F130" s="17">
        <v>1716</v>
      </c>
    </row>
    <row r="131" spans="1:6" s="21" customFormat="1">
      <c r="A131" s="9">
        <v>128</v>
      </c>
      <c r="B131" s="10" t="s">
        <v>303</v>
      </c>
      <c r="C131" s="11" t="s">
        <v>317</v>
      </c>
      <c r="D131" s="22">
        <v>45929</v>
      </c>
      <c r="E131" s="11" t="s">
        <v>205</v>
      </c>
      <c r="F131" s="17">
        <v>1500</v>
      </c>
    </row>
    <row r="132" spans="1:6" s="21" customFormat="1">
      <c r="A132" s="9">
        <v>129</v>
      </c>
      <c r="B132" s="10" t="s">
        <v>331</v>
      </c>
      <c r="C132" s="11" t="s">
        <v>358</v>
      </c>
      <c r="D132" s="22"/>
      <c r="E132" s="11" t="s">
        <v>205</v>
      </c>
      <c r="F132" s="17">
        <v>1500</v>
      </c>
    </row>
    <row r="133" spans="1:6" s="21" customFormat="1">
      <c r="A133" s="9">
        <v>130</v>
      </c>
      <c r="B133" s="10" t="s">
        <v>338</v>
      </c>
      <c r="C133" s="11" t="s">
        <v>359</v>
      </c>
      <c r="D133" s="22"/>
      <c r="E133" s="11" t="s">
        <v>360</v>
      </c>
      <c r="F133" s="17">
        <v>1459.3</v>
      </c>
    </row>
    <row r="134" spans="1:6" s="21" customFormat="1" ht="60">
      <c r="A134" s="9">
        <v>131</v>
      </c>
      <c r="B134" s="10" t="s">
        <v>332</v>
      </c>
      <c r="C134" s="11" t="s">
        <v>185</v>
      </c>
      <c r="D134" s="22"/>
      <c r="E134" s="11" t="s">
        <v>361</v>
      </c>
      <c r="F134" s="17">
        <v>980</v>
      </c>
    </row>
    <row r="135" spans="1:6" s="21" customFormat="1" ht="45">
      <c r="A135" s="9">
        <v>132</v>
      </c>
      <c r="B135" s="10" t="s">
        <v>273</v>
      </c>
      <c r="C135" s="11" t="s">
        <v>287</v>
      </c>
      <c r="D135" s="22">
        <v>45944</v>
      </c>
      <c r="E135" s="11" t="s">
        <v>289</v>
      </c>
      <c r="F135" s="17">
        <v>429</v>
      </c>
    </row>
    <row r="136" spans="1:6" s="21" customFormat="1" ht="60">
      <c r="A136" s="9">
        <v>133</v>
      </c>
      <c r="B136" s="10" t="s">
        <v>309</v>
      </c>
      <c r="C136" s="11" t="s">
        <v>287</v>
      </c>
      <c r="D136" s="22">
        <v>45944</v>
      </c>
      <c r="E136" s="11" t="s">
        <v>316</v>
      </c>
      <c r="F136" s="17">
        <v>858</v>
      </c>
    </row>
    <row r="137" spans="1:6" s="21" customFormat="1" ht="30">
      <c r="A137" s="9">
        <v>134</v>
      </c>
      <c r="B137" s="10" t="s">
        <v>271</v>
      </c>
      <c r="C137" s="11" t="s">
        <v>288</v>
      </c>
      <c r="D137" s="22">
        <v>45944</v>
      </c>
      <c r="E137" s="11" t="s">
        <v>290</v>
      </c>
      <c r="F137" s="17">
        <v>4699</v>
      </c>
    </row>
    <row r="138" spans="1:6" s="21" customFormat="1" ht="45">
      <c r="A138" s="9">
        <v>135</v>
      </c>
      <c r="B138" s="10" t="s">
        <v>304</v>
      </c>
      <c r="C138" s="11" t="s">
        <v>187</v>
      </c>
      <c r="D138" s="22">
        <v>45944</v>
      </c>
      <c r="E138" s="11" t="s">
        <v>315</v>
      </c>
      <c r="F138" s="17">
        <v>8487</v>
      </c>
    </row>
    <row r="139" spans="1:6" s="21" customFormat="1" ht="45">
      <c r="A139" s="9">
        <v>136</v>
      </c>
      <c r="B139" s="10" t="s">
        <v>305</v>
      </c>
      <c r="C139" s="11" t="s">
        <v>187</v>
      </c>
      <c r="D139" s="22">
        <v>45944</v>
      </c>
      <c r="E139" s="11" t="s">
        <v>314</v>
      </c>
      <c r="F139" s="17">
        <v>9840</v>
      </c>
    </row>
    <row r="140" spans="1:6" s="21" customFormat="1">
      <c r="A140" s="9">
        <v>137</v>
      </c>
      <c r="B140" s="10" t="s">
        <v>326</v>
      </c>
      <c r="C140" s="11" t="s">
        <v>362</v>
      </c>
      <c r="D140" s="22"/>
      <c r="E140" s="11" t="s">
        <v>363</v>
      </c>
      <c r="F140" s="17">
        <v>1353</v>
      </c>
    </row>
    <row r="141" spans="1:6" s="21" customFormat="1" ht="45">
      <c r="A141" s="9">
        <v>138</v>
      </c>
      <c r="B141" s="10" t="s">
        <v>307</v>
      </c>
      <c r="C141" s="11" t="s">
        <v>364</v>
      </c>
      <c r="D141" s="22">
        <v>45961</v>
      </c>
      <c r="E141" s="11" t="s">
        <v>313</v>
      </c>
      <c r="F141" s="17">
        <f>490.77+478.47+367.77+458.79</f>
        <v>1795.8</v>
      </c>
    </row>
    <row r="142" spans="1:6" s="21" customFormat="1">
      <c r="A142" s="9">
        <v>139</v>
      </c>
      <c r="B142" s="10" t="s">
        <v>330</v>
      </c>
      <c r="C142" s="11" t="s">
        <v>365</v>
      </c>
      <c r="D142" s="22"/>
      <c r="E142" s="11" t="s">
        <v>205</v>
      </c>
      <c r="F142" s="17">
        <v>1456</v>
      </c>
    </row>
    <row r="143" spans="1:6" s="21" customFormat="1" ht="45">
      <c r="A143" s="9">
        <v>140</v>
      </c>
      <c r="B143" s="10" t="s">
        <v>310</v>
      </c>
      <c r="C143" s="11" t="s">
        <v>312</v>
      </c>
      <c r="D143" s="22">
        <v>45967</v>
      </c>
      <c r="E143" s="11" t="s">
        <v>311</v>
      </c>
      <c r="F143" s="17">
        <v>5364</v>
      </c>
    </row>
    <row r="144" spans="1:6" s="21" customFormat="1">
      <c r="A144" s="9">
        <v>141</v>
      </c>
      <c r="B144" s="10" t="s">
        <v>333</v>
      </c>
      <c r="C144" s="11" t="s">
        <v>223</v>
      </c>
      <c r="D144" s="22"/>
      <c r="E144" s="11" t="s">
        <v>366</v>
      </c>
      <c r="F144" s="17">
        <f>800</f>
        <v>800</v>
      </c>
    </row>
    <row r="145" spans="1:6" s="21" customFormat="1" ht="30">
      <c r="A145" s="9">
        <v>142</v>
      </c>
      <c r="B145" s="10" t="s">
        <v>334</v>
      </c>
      <c r="C145" s="11" t="s">
        <v>368</v>
      </c>
      <c r="D145" s="22"/>
      <c r="E145" s="11" t="s">
        <v>367</v>
      </c>
      <c r="F145" s="17">
        <f>4096.6+349.43+4760.1</f>
        <v>9206.130000000001</v>
      </c>
    </row>
    <row r="146" spans="1:6" s="21" customFormat="1">
      <c r="A146" s="9">
        <v>143</v>
      </c>
      <c r="B146" s="10" t="s">
        <v>335</v>
      </c>
      <c r="C146" s="11" t="s">
        <v>370</v>
      </c>
      <c r="D146" s="22"/>
      <c r="E146" s="11" t="s">
        <v>369</v>
      </c>
      <c r="F146" s="17">
        <f>20635.34+62.73</f>
        <v>20698.07</v>
      </c>
    </row>
    <row r="147" spans="1:6" s="21" customFormat="1">
      <c r="A147" s="9"/>
      <c r="B147" s="10"/>
      <c r="C147" s="11"/>
      <c r="D147" s="22"/>
      <c r="E147" s="11"/>
      <c r="F147" s="17"/>
    </row>
    <row r="148" spans="1:6" s="21" customFormat="1" ht="17.25" thickBot="1">
      <c r="A148" s="12"/>
      <c r="B148" s="14" t="s">
        <v>6</v>
      </c>
      <c r="C148" s="13"/>
      <c r="D148" s="13"/>
      <c r="E148" s="13"/>
      <c r="F148" s="18">
        <f>SUM(F4:F147)</f>
        <v>924771.8</v>
      </c>
    </row>
    <row r="149" spans="1:6" s="21" customFormat="1">
      <c r="A149" s="20"/>
      <c r="B149" s="19"/>
      <c r="C149" s="19"/>
      <c r="D149" s="19"/>
      <c r="E149" s="19"/>
      <c r="F149" s="26"/>
    </row>
    <row r="150" spans="1:6" s="21" customFormat="1" ht="17.25">
      <c r="A150" s="8" t="s">
        <v>325</v>
      </c>
      <c r="B150" s="8"/>
      <c r="C150" s="1"/>
      <c r="D150" s="23"/>
      <c r="E150" s="27"/>
      <c r="F150" s="16"/>
    </row>
    <row r="151" spans="1:6" s="21" customFormat="1">
      <c r="A151" s="2"/>
      <c r="B151" s="2"/>
      <c r="C151" s="1"/>
      <c r="D151" s="23"/>
      <c r="E151" s="27"/>
      <c r="F151" s="16"/>
    </row>
    <row r="152" spans="1:6" s="21" customFormat="1">
      <c r="A152" s="2"/>
      <c r="B152" s="2"/>
      <c r="C152" s="1"/>
      <c r="D152" s="23"/>
      <c r="E152" s="27"/>
      <c r="F152" s="16"/>
    </row>
    <row r="153" spans="1:6" s="21" customFormat="1">
      <c r="A153" s="2"/>
      <c r="B153" s="2"/>
      <c r="C153" s="1"/>
      <c r="D153" s="23"/>
      <c r="E153" s="27"/>
      <c r="F153" s="16"/>
    </row>
    <row r="154" spans="1:6" s="21" customFormat="1">
      <c r="A154" s="2"/>
      <c r="B154" s="2"/>
      <c r="C154" s="1"/>
      <c r="D154" s="23"/>
      <c r="E154" s="27"/>
      <c r="F154" s="16"/>
    </row>
    <row r="155" spans="1:6" s="21" customFormat="1">
      <c r="A155" s="2"/>
      <c r="B155" s="2"/>
      <c r="C155" s="1"/>
      <c r="D155" s="23"/>
      <c r="E155" s="27"/>
      <c r="F155" s="16"/>
    </row>
    <row r="156" spans="1:6" s="21" customFormat="1">
      <c r="A156" s="2"/>
      <c r="B156" s="2"/>
      <c r="C156" s="1"/>
      <c r="D156" s="23"/>
      <c r="E156" s="27"/>
      <c r="F156" s="16"/>
    </row>
    <row r="157" spans="1:6" s="21" customFormat="1">
      <c r="A157" s="2"/>
      <c r="B157" s="2"/>
      <c r="C157" s="1"/>
      <c r="D157" s="23"/>
      <c r="E157" s="27"/>
      <c r="F157" s="16"/>
    </row>
    <row r="158" spans="1:6" s="21" customFormat="1">
      <c r="A158" s="2"/>
      <c r="B158" s="2"/>
      <c r="C158" s="1"/>
      <c r="D158" s="23"/>
      <c r="E158" s="27"/>
      <c r="F158" s="16"/>
    </row>
    <row r="159" spans="1:6" s="21" customFormat="1">
      <c r="A159" s="2"/>
      <c r="B159" s="2"/>
      <c r="C159" s="1"/>
      <c r="D159" s="23"/>
      <c r="E159" s="27"/>
      <c r="F159" s="16"/>
    </row>
    <row r="160" spans="1:6" s="21" customFormat="1">
      <c r="A160" s="2"/>
      <c r="B160" s="2"/>
      <c r="C160" s="1"/>
      <c r="D160" s="23"/>
      <c r="E160" s="27"/>
      <c r="F160" s="16"/>
    </row>
    <row r="161" spans="1:6" s="21" customFormat="1">
      <c r="A161" s="2"/>
      <c r="B161" s="2"/>
      <c r="C161" s="1"/>
      <c r="D161" s="23"/>
      <c r="E161" s="27"/>
      <c r="F161" s="16"/>
    </row>
    <row r="162" spans="1:6" s="21" customFormat="1">
      <c r="A162" s="2"/>
      <c r="B162" s="2"/>
      <c r="C162" s="1"/>
      <c r="D162" s="23"/>
      <c r="E162" s="27"/>
      <c r="F162" s="16"/>
    </row>
    <row r="163" spans="1:6" s="21" customFormat="1">
      <c r="A163" s="2"/>
      <c r="B163" s="2"/>
      <c r="C163" s="1"/>
      <c r="D163" s="23"/>
      <c r="E163" s="27"/>
      <c r="F163" s="16"/>
    </row>
    <row r="164" spans="1:6" s="21" customFormat="1">
      <c r="A164" s="2"/>
      <c r="B164" s="2"/>
      <c r="C164" s="1"/>
      <c r="D164" s="23"/>
      <c r="E164" s="27"/>
      <c r="F164" s="16"/>
    </row>
    <row r="165" spans="1:6" s="21" customFormat="1">
      <c r="A165" s="2"/>
      <c r="B165" s="2"/>
      <c r="C165" s="1"/>
      <c r="D165" s="23"/>
      <c r="E165" s="27"/>
      <c r="F165" s="16"/>
    </row>
    <row r="166" spans="1:6" s="21" customFormat="1">
      <c r="A166" s="2"/>
      <c r="B166" s="2"/>
      <c r="C166" s="1"/>
      <c r="D166" s="23"/>
      <c r="E166" s="27"/>
      <c r="F166" s="16"/>
    </row>
    <row r="167" spans="1:6" s="21" customFormat="1">
      <c r="A167" s="2"/>
      <c r="B167" s="2"/>
      <c r="C167" s="1"/>
      <c r="D167" s="23"/>
      <c r="E167" s="27"/>
      <c r="F167" s="16"/>
    </row>
    <row r="168" spans="1:6" s="21" customFormat="1">
      <c r="A168" s="2"/>
      <c r="B168" s="2"/>
      <c r="C168" s="1"/>
      <c r="D168" s="23"/>
      <c r="E168" s="27"/>
      <c r="F168" s="16"/>
    </row>
    <row r="169" spans="1:6" s="21" customFormat="1">
      <c r="A169" s="2"/>
      <c r="B169" s="2"/>
      <c r="C169" s="1"/>
      <c r="D169" s="23"/>
      <c r="E169" s="27"/>
      <c r="F169" s="16"/>
    </row>
    <row r="170" spans="1:6" s="21" customFormat="1">
      <c r="A170" s="2"/>
      <c r="B170" s="2"/>
      <c r="C170" s="1"/>
      <c r="D170" s="23"/>
      <c r="E170" s="27"/>
      <c r="F170" s="16"/>
    </row>
    <row r="171" spans="1:6" s="21" customFormat="1">
      <c r="A171" s="2"/>
      <c r="B171" s="2"/>
      <c r="C171" s="1"/>
      <c r="D171" s="23"/>
      <c r="E171" s="27"/>
      <c r="F171" s="16"/>
    </row>
    <row r="172" spans="1:6" s="21" customFormat="1">
      <c r="A172" s="2"/>
      <c r="B172" s="2"/>
      <c r="C172" s="1"/>
      <c r="D172" s="23"/>
      <c r="E172" s="27"/>
      <c r="F172" s="16"/>
    </row>
    <row r="173" spans="1:6" s="21" customFormat="1">
      <c r="A173" s="2"/>
      <c r="B173" s="2"/>
      <c r="C173" s="1"/>
      <c r="D173" s="23"/>
      <c r="E173" s="27"/>
      <c r="F173" s="16"/>
    </row>
    <row r="174" spans="1:6" s="21" customFormat="1">
      <c r="A174" s="2"/>
      <c r="B174" s="2"/>
      <c r="C174" s="1"/>
      <c r="D174" s="23"/>
      <c r="E174" s="27"/>
      <c r="F174" s="16"/>
    </row>
    <row r="175" spans="1:6" s="21" customFormat="1">
      <c r="A175" s="2"/>
      <c r="B175" s="2"/>
      <c r="C175" s="1"/>
      <c r="D175" s="23"/>
      <c r="E175" s="27"/>
      <c r="F175" s="16"/>
    </row>
    <row r="176" spans="1:6" s="21" customFormat="1">
      <c r="A176" s="2"/>
      <c r="B176" s="2"/>
      <c r="C176" s="1"/>
      <c r="D176" s="23"/>
      <c r="E176" s="27"/>
      <c r="F176" s="16"/>
    </row>
    <row r="177" spans="1:6" s="21" customFormat="1">
      <c r="A177" s="2"/>
      <c r="B177" s="2"/>
      <c r="C177" s="1"/>
      <c r="D177" s="23"/>
      <c r="E177" s="27"/>
      <c r="F177" s="16"/>
    </row>
    <row r="178" spans="1:6" s="21" customFormat="1">
      <c r="A178" s="2"/>
      <c r="B178" s="2"/>
      <c r="C178" s="1"/>
      <c r="D178" s="23"/>
      <c r="E178" s="27"/>
      <c r="F178" s="16"/>
    </row>
    <row r="179" spans="1:6" s="21" customFormat="1">
      <c r="A179" s="2"/>
      <c r="B179" s="2"/>
      <c r="C179" s="1"/>
      <c r="D179" s="23"/>
      <c r="E179" s="27"/>
      <c r="F179" s="16"/>
    </row>
    <row r="180" spans="1:6" s="21" customFormat="1">
      <c r="A180" s="2"/>
      <c r="B180" s="2"/>
      <c r="C180" s="1"/>
      <c r="D180" s="23"/>
      <c r="E180" s="27"/>
      <c r="F180" s="16"/>
    </row>
    <row r="181" spans="1:6" s="21" customFormat="1">
      <c r="A181" s="2"/>
      <c r="B181" s="2"/>
      <c r="C181" s="1"/>
      <c r="D181" s="23"/>
      <c r="E181" s="27"/>
      <c r="F181" s="16"/>
    </row>
    <row r="182" spans="1:6" s="21" customFormat="1">
      <c r="A182" s="2"/>
      <c r="B182" s="2"/>
      <c r="C182" s="1"/>
      <c r="D182" s="23"/>
      <c r="E182" s="27"/>
      <c r="F182" s="16"/>
    </row>
    <row r="183" spans="1:6" s="21" customFormat="1">
      <c r="A183" s="2"/>
      <c r="B183" s="2"/>
      <c r="C183" s="1"/>
      <c r="D183" s="23"/>
      <c r="E183" s="27"/>
      <c r="F183" s="16"/>
    </row>
    <row r="184" spans="1:6" s="21" customFormat="1">
      <c r="A184" s="2"/>
      <c r="B184" s="2"/>
      <c r="C184" s="1"/>
      <c r="D184" s="23"/>
      <c r="E184" s="27"/>
      <c r="F184" s="16"/>
    </row>
    <row r="185" spans="1:6" s="21" customFormat="1">
      <c r="A185" s="2"/>
      <c r="B185" s="2"/>
      <c r="C185" s="1"/>
      <c r="D185" s="23"/>
      <c r="E185" s="27"/>
      <c r="F185" s="16"/>
    </row>
    <row r="186" spans="1:6" s="21" customFormat="1">
      <c r="A186" s="2"/>
      <c r="B186" s="2"/>
      <c r="C186" s="1"/>
      <c r="D186" s="23"/>
      <c r="E186" s="27"/>
      <c r="F186" s="16"/>
    </row>
    <row r="187" spans="1:6" s="21" customFormat="1">
      <c r="A187" s="2"/>
      <c r="B187" s="2"/>
      <c r="C187" s="1"/>
      <c r="D187" s="23"/>
      <c r="E187" s="27"/>
      <c r="F187" s="16"/>
    </row>
    <row r="188" spans="1:6" s="21" customFormat="1">
      <c r="A188" s="2"/>
      <c r="B188" s="2"/>
      <c r="C188" s="1"/>
      <c r="D188" s="23"/>
      <c r="E188" s="27"/>
      <c r="F188" s="16"/>
    </row>
    <row r="189" spans="1:6" s="21" customFormat="1">
      <c r="A189" s="2"/>
      <c r="B189" s="2"/>
      <c r="C189" s="1"/>
      <c r="D189" s="23"/>
      <c r="E189" s="27"/>
      <c r="F189" s="16"/>
    </row>
    <row r="190" spans="1:6" s="21" customFormat="1">
      <c r="A190" s="2"/>
      <c r="B190" s="2"/>
      <c r="C190" s="1"/>
      <c r="D190" s="23"/>
      <c r="E190" s="27"/>
      <c r="F190" s="16"/>
    </row>
    <row r="191" spans="1:6" s="21" customFormat="1">
      <c r="A191" s="2"/>
      <c r="B191" s="2"/>
      <c r="C191" s="1"/>
      <c r="D191" s="23"/>
      <c r="E191" s="27"/>
      <c r="F191" s="16"/>
    </row>
    <row r="192" spans="1:6" s="21" customFormat="1">
      <c r="A192" s="2"/>
      <c r="B192" s="2"/>
      <c r="C192" s="1"/>
      <c r="D192" s="23"/>
      <c r="E192" s="27"/>
      <c r="F192" s="16"/>
    </row>
    <row r="193" spans="1:6" s="21" customFormat="1">
      <c r="A193" s="2"/>
      <c r="B193" s="2"/>
      <c r="C193" s="1"/>
      <c r="D193" s="23"/>
      <c r="E193" s="27"/>
      <c r="F193" s="16"/>
    </row>
    <row r="194" spans="1:6" s="21" customFormat="1">
      <c r="A194" s="2"/>
      <c r="B194" s="2"/>
      <c r="C194" s="1"/>
      <c r="D194" s="23"/>
      <c r="E194" s="27"/>
      <c r="F194" s="16"/>
    </row>
    <row r="195" spans="1:6" s="21" customFormat="1">
      <c r="A195" s="2"/>
      <c r="B195" s="2"/>
      <c r="C195" s="1"/>
      <c r="D195" s="23"/>
      <c r="E195" s="27"/>
      <c r="F195" s="16"/>
    </row>
    <row r="196" spans="1:6" s="21" customFormat="1">
      <c r="A196" s="2"/>
      <c r="B196" s="2"/>
      <c r="C196" s="1"/>
      <c r="D196" s="23"/>
      <c r="E196" s="27"/>
      <c r="F196" s="16"/>
    </row>
    <row r="197" spans="1:6" s="21" customFormat="1">
      <c r="A197" s="2"/>
      <c r="B197" s="2"/>
      <c r="C197" s="1"/>
      <c r="D197" s="23"/>
      <c r="E197" s="27"/>
      <c r="F197" s="16"/>
    </row>
    <row r="198" spans="1:6" s="21" customFormat="1">
      <c r="A198" s="2"/>
      <c r="B198" s="2"/>
      <c r="C198" s="1"/>
      <c r="D198" s="23"/>
      <c r="E198" s="27"/>
      <c r="F198" s="16"/>
    </row>
    <row r="199" spans="1:6" s="21" customFormat="1">
      <c r="A199" s="2"/>
      <c r="B199" s="2"/>
      <c r="C199" s="1"/>
      <c r="D199" s="23"/>
      <c r="E199" s="27"/>
      <c r="F199" s="16"/>
    </row>
    <row r="200" spans="1:6" s="21" customFormat="1">
      <c r="A200" s="2"/>
      <c r="B200" s="2"/>
      <c r="C200" s="1"/>
      <c r="D200" s="23"/>
      <c r="E200" s="27"/>
      <c r="F200" s="16"/>
    </row>
    <row r="201" spans="1:6" s="21" customFormat="1">
      <c r="A201" s="2"/>
      <c r="B201" s="2"/>
      <c r="C201" s="1"/>
      <c r="D201" s="23"/>
      <c r="E201" s="27"/>
      <c r="F201" s="16"/>
    </row>
    <row r="202" spans="1:6" s="21" customFormat="1">
      <c r="A202" s="2"/>
      <c r="B202" s="2"/>
      <c r="C202" s="1"/>
      <c r="D202" s="23"/>
      <c r="E202" s="27"/>
      <c r="F202" s="16"/>
    </row>
    <row r="203" spans="1:6" s="21" customFormat="1">
      <c r="A203" s="2"/>
      <c r="B203" s="2"/>
      <c r="C203" s="1"/>
      <c r="D203" s="23"/>
      <c r="E203" s="27"/>
      <c r="F203" s="16"/>
    </row>
    <row r="204" spans="1:6" s="21" customFormat="1">
      <c r="A204" s="2"/>
      <c r="B204" s="2"/>
      <c r="C204" s="1"/>
      <c r="D204" s="23"/>
      <c r="E204" s="27"/>
      <c r="F204" s="16"/>
    </row>
    <row r="205" spans="1:6" s="21" customFormat="1">
      <c r="A205" s="2"/>
      <c r="B205" s="2"/>
      <c r="C205" s="1"/>
      <c r="D205" s="23"/>
      <c r="E205" s="27"/>
      <c r="F205" s="16"/>
    </row>
    <row r="206" spans="1:6" s="21" customFormat="1">
      <c r="A206" s="2"/>
      <c r="B206" s="2"/>
      <c r="C206" s="1"/>
      <c r="D206" s="23"/>
      <c r="E206" s="27"/>
      <c r="F206" s="16"/>
    </row>
    <row r="207" spans="1:6" s="21" customFormat="1">
      <c r="A207" s="2"/>
      <c r="B207" s="2"/>
      <c r="C207" s="1"/>
      <c r="D207" s="23"/>
      <c r="E207" s="27"/>
      <c r="F207" s="16"/>
    </row>
    <row r="208" spans="1:6" s="21" customFormat="1">
      <c r="A208" s="2"/>
      <c r="B208" s="2"/>
      <c r="C208" s="1"/>
      <c r="D208" s="23"/>
      <c r="E208" s="27"/>
      <c r="F208" s="16"/>
    </row>
    <row r="209" spans="1:6" s="21" customFormat="1">
      <c r="A209" s="2"/>
      <c r="B209" s="2"/>
      <c r="C209" s="1"/>
      <c r="D209" s="23"/>
      <c r="E209" s="27"/>
      <c r="F209" s="16"/>
    </row>
    <row r="210" spans="1:6" s="21" customFormat="1">
      <c r="A210" s="2"/>
      <c r="B210" s="2"/>
      <c r="C210" s="1"/>
      <c r="D210" s="23"/>
      <c r="E210" s="27"/>
      <c r="F210" s="16"/>
    </row>
    <row r="211" spans="1:6" s="21" customFormat="1">
      <c r="A211" s="2"/>
      <c r="B211" s="2"/>
      <c r="C211" s="1"/>
      <c r="D211" s="23"/>
      <c r="E211" s="27"/>
      <c r="F211" s="16"/>
    </row>
    <row r="212" spans="1:6" s="21" customFormat="1">
      <c r="A212" s="2"/>
      <c r="B212" s="2"/>
      <c r="C212" s="1"/>
      <c r="D212" s="23"/>
      <c r="E212" s="27"/>
      <c r="F212" s="16"/>
    </row>
    <row r="213" spans="1:6" s="21" customFormat="1">
      <c r="A213" s="2"/>
      <c r="B213" s="2"/>
      <c r="C213" s="1"/>
      <c r="D213" s="23"/>
      <c r="E213" s="27"/>
      <c r="F213" s="16"/>
    </row>
    <row r="214" spans="1:6" s="21" customFormat="1">
      <c r="A214" s="2"/>
      <c r="B214" s="2"/>
      <c r="C214" s="1"/>
      <c r="D214" s="23"/>
      <c r="E214" s="27"/>
      <c r="F214" s="16"/>
    </row>
    <row r="215" spans="1:6" s="21" customFormat="1">
      <c r="A215" s="2"/>
      <c r="B215" s="2"/>
      <c r="C215" s="1"/>
      <c r="D215" s="23"/>
      <c r="E215" s="27"/>
      <c r="F215" s="16"/>
    </row>
    <row r="216" spans="1:6" s="21" customFormat="1">
      <c r="A216" s="2"/>
      <c r="B216" s="2"/>
      <c r="C216" s="1"/>
      <c r="D216" s="23"/>
      <c r="E216" s="27"/>
      <c r="F216" s="16"/>
    </row>
    <row r="217" spans="1:6" s="21" customFormat="1">
      <c r="A217" s="2"/>
      <c r="B217" s="2"/>
      <c r="C217" s="1"/>
      <c r="D217" s="23"/>
      <c r="E217" s="27"/>
      <c r="F217" s="16"/>
    </row>
    <row r="218" spans="1:6" s="21" customFormat="1">
      <c r="A218" s="2"/>
      <c r="B218" s="2"/>
      <c r="C218" s="1"/>
      <c r="D218" s="23"/>
      <c r="E218" s="27"/>
      <c r="F218" s="16"/>
    </row>
    <row r="219" spans="1:6" s="21" customFormat="1">
      <c r="A219" s="2"/>
      <c r="B219" s="2"/>
      <c r="C219" s="1"/>
      <c r="D219" s="23"/>
      <c r="E219" s="27"/>
      <c r="F219" s="16"/>
    </row>
    <row r="220" spans="1:6" s="21" customFormat="1">
      <c r="A220" s="2"/>
      <c r="B220" s="2"/>
      <c r="C220" s="1"/>
      <c r="D220" s="23"/>
      <c r="E220" s="27"/>
      <c r="F220" s="16"/>
    </row>
    <row r="221" spans="1:6" s="21" customFormat="1">
      <c r="A221" s="2"/>
      <c r="B221" s="2"/>
      <c r="C221" s="1"/>
      <c r="D221" s="23"/>
      <c r="E221" s="27"/>
      <c r="F221" s="16"/>
    </row>
    <row r="222" spans="1:6" s="21" customFormat="1">
      <c r="A222" s="2"/>
      <c r="B222" s="2"/>
      <c r="C222" s="1"/>
      <c r="D222" s="23"/>
      <c r="E222" s="27"/>
      <c r="F222" s="16"/>
    </row>
    <row r="223" spans="1:6" s="21" customFormat="1">
      <c r="A223" s="2"/>
      <c r="B223" s="2"/>
      <c r="C223" s="1"/>
      <c r="D223" s="23"/>
      <c r="E223" s="27"/>
      <c r="F223" s="16"/>
    </row>
    <row r="224" spans="1:6" s="21" customFormat="1">
      <c r="A224" s="2"/>
      <c r="B224" s="2"/>
      <c r="C224" s="1"/>
      <c r="D224" s="23"/>
      <c r="E224" s="27"/>
      <c r="F224" s="16"/>
    </row>
    <row r="225" spans="1:6" s="21" customFormat="1">
      <c r="A225" s="2"/>
      <c r="B225" s="2"/>
      <c r="C225" s="1"/>
      <c r="D225" s="23"/>
      <c r="E225" s="27"/>
      <c r="F225" s="16"/>
    </row>
    <row r="226" spans="1:6" s="21" customFormat="1">
      <c r="A226" s="2"/>
      <c r="B226" s="2"/>
      <c r="C226" s="1"/>
      <c r="D226" s="23"/>
      <c r="E226" s="27"/>
      <c r="F226" s="16"/>
    </row>
    <row r="227" spans="1:6" s="21" customFormat="1">
      <c r="A227" s="2"/>
      <c r="B227" s="2"/>
      <c r="C227" s="1"/>
      <c r="D227" s="23"/>
      <c r="E227" s="27"/>
      <c r="F227" s="16"/>
    </row>
    <row r="228" spans="1:6" s="21" customFormat="1">
      <c r="A228" s="2"/>
      <c r="B228" s="2"/>
      <c r="C228" s="1"/>
      <c r="D228" s="23"/>
      <c r="E228" s="27"/>
      <c r="F228" s="16"/>
    </row>
    <row r="229" spans="1:6" s="21" customFormat="1">
      <c r="A229" s="2"/>
      <c r="B229" s="2"/>
      <c r="C229" s="1"/>
      <c r="D229" s="23"/>
      <c r="E229" s="27"/>
      <c r="F229" s="16"/>
    </row>
    <row r="230" spans="1:6" s="21" customFormat="1">
      <c r="A230" s="2"/>
      <c r="B230" s="2"/>
      <c r="C230" s="1"/>
      <c r="D230" s="23"/>
      <c r="E230" s="27"/>
      <c r="F230" s="16"/>
    </row>
    <row r="231" spans="1:6" s="21" customFormat="1">
      <c r="A231" s="2"/>
      <c r="B231" s="2"/>
      <c r="C231" s="1"/>
      <c r="D231" s="23"/>
      <c r="E231" s="27"/>
      <c r="F231" s="16"/>
    </row>
    <row r="232" spans="1:6" s="21" customFormat="1">
      <c r="A232" s="2"/>
      <c r="B232" s="2"/>
      <c r="C232" s="1"/>
      <c r="D232" s="23"/>
      <c r="E232" s="27"/>
      <c r="F232" s="16"/>
    </row>
    <row r="233" spans="1:6" s="21" customFormat="1">
      <c r="A233" s="2"/>
      <c r="B233" s="2"/>
      <c r="C233" s="1"/>
      <c r="D233" s="23"/>
      <c r="E233" s="27"/>
      <c r="F233" s="16"/>
    </row>
    <row r="234" spans="1:6" s="21" customFormat="1">
      <c r="A234" s="2"/>
      <c r="B234" s="2"/>
      <c r="C234" s="1"/>
      <c r="D234" s="23"/>
      <c r="E234" s="27"/>
      <c r="F234" s="16"/>
    </row>
    <row r="235" spans="1:6" s="21" customFormat="1">
      <c r="A235" s="2"/>
      <c r="B235" s="2"/>
      <c r="C235" s="1"/>
      <c r="D235" s="23"/>
      <c r="E235" s="27"/>
      <c r="F235" s="16"/>
    </row>
    <row r="236" spans="1:6" s="21" customFormat="1">
      <c r="A236" s="2"/>
      <c r="B236" s="2"/>
      <c r="C236" s="1"/>
      <c r="D236" s="23"/>
      <c r="E236" s="27"/>
      <c r="F236" s="16"/>
    </row>
    <row r="237" spans="1:6" s="21" customFormat="1">
      <c r="A237" s="2"/>
      <c r="B237" s="2"/>
      <c r="C237" s="1"/>
      <c r="D237" s="23"/>
      <c r="E237" s="27"/>
      <c r="F237" s="16"/>
    </row>
    <row r="238" spans="1:6" s="21" customFormat="1">
      <c r="A238" s="2"/>
      <c r="B238" s="2"/>
      <c r="C238" s="1"/>
      <c r="D238" s="23"/>
      <c r="E238" s="27"/>
      <c r="F238" s="16"/>
    </row>
    <row r="239" spans="1:6" s="21" customFormat="1">
      <c r="A239" s="2"/>
      <c r="B239" s="2"/>
      <c r="C239" s="1"/>
      <c r="D239" s="23"/>
      <c r="E239" s="27"/>
      <c r="F239" s="16"/>
    </row>
    <row r="240" spans="1:6" s="21" customFormat="1">
      <c r="A240" s="2"/>
      <c r="B240" s="2"/>
      <c r="C240" s="1"/>
      <c r="D240" s="23"/>
      <c r="E240" s="27"/>
      <c r="F240" s="16"/>
    </row>
    <row r="241" spans="1:6" s="21" customFormat="1">
      <c r="A241" s="2"/>
      <c r="B241" s="2"/>
      <c r="C241" s="1"/>
      <c r="D241" s="23"/>
      <c r="E241" s="27"/>
      <c r="F241" s="16"/>
    </row>
    <row r="242" spans="1:6" s="21" customFormat="1">
      <c r="A242" s="2"/>
      <c r="B242" s="2"/>
      <c r="C242" s="1"/>
      <c r="D242" s="23"/>
      <c r="E242" s="27"/>
      <c r="F242" s="16"/>
    </row>
    <row r="243" spans="1:6" s="21" customFormat="1">
      <c r="A243" s="2"/>
      <c r="B243" s="2"/>
      <c r="C243" s="1"/>
      <c r="D243" s="23"/>
      <c r="E243" s="27"/>
      <c r="F243" s="16"/>
    </row>
    <row r="244" spans="1:6" s="21" customFormat="1">
      <c r="A244" s="2"/>
      <c r="B244" s="2"/>
      <c r="C244" s="1"/>
      <c r="D244" s="23"/>
      <c r="E244" s="27"/>
      <c r="F244" s="16"/>
    </row>
    <row r="245" spans="1:6" s="21" customFormat="1">
      <c r="A245" s="2"/>
      <c r="B245" s="2"/>
      <c r="C245" s="1"/>
      <c r="D245" s="23"/>
      <c r="E245" s="27"/>
      <c r="F245" s="16"/>
    </row>
    <row r="246" spans="1:6" s="21" customFormat="1">
      <c r="A246" s="2"/>
      <c r="B246" s="2"/>
      <c r="C246" s="1"/>
      <c r="D246" s="23"/>
      <c r="E246" s="27"/>
      <c r="F246" s="16"/>
    </row>
    <row r="247" spans="1:6" s="21" customFormat="1">
      <c r="A247" s="2"/>
      <c r="B247" s="2"/>
      <c r="C247" s="1"/>
      <c r="D247" s="23"/>
      <c r="E247" s="27"/>
      <c r="F247" s="16"/>
    </row>
    <row r="248" spans="1:6" s="21" customFormat="1">
      <c r="A248" s="2"/>
      <c r="B248" s="2"/>
      <c r="C248" s="1"/>
      <c r="D248" s="23"/>
      <c r="E248" s="27"/>
      <c r="F248" s="16"/>
    </row>
    <row r="249" spans="1:6" s="21" customFormat="1">
      <c r="A249" s="2"/>
      <c r="B249" s="2"/>
      <c r="C249" s="1"/>
      <c r="D249" s="23"/>
      <c r="E249" s="27"/>
      <c r="F249" s="16"/>
    </row>
    <row r="250" spans="1:6" s="21" customFormat="1">
      <c r="A250" s="2"/>
      <c r="B250" s="2"/>
      <c r="C250" s="1"/>
      <c r="D250" s="23"/>
      <c r="E250" s="27"/>
      <c r="F250" s="16"/>
    </row>
    <row r="251" spans="1:6" s="21" customFormat="1">
      <c r="A251" s="2"/>
      <c r="B251" s="2"/>
      <c r="C251" s="1"/>
      <c r="D251" s="23"/>
      <c r="E251" s="27"/>
      <c r="F251" s="16"/>
    </row>
    <row r="252" spans="1:6" s="21" customFormat="1">
      <c r="A252" s="2"/>
      <c r="B252" s="2"/>
      <c r="C252" s="1"/>
      <c r="D252" s="23"/>
      <c r="E252" s="27"/>
      <c r="F252" s="16"/>
    </row>
    <row r="253" spans="1:6" s="21" customFormat="1">
      <c r="A253" s="2"/>
      <c r="B253" s="2"/>
      <c r="C253" s="1"/>
      <c r="D253" s="23"/>
      <c r="E253" s="27"/>
      <c r="F253" s="16"/>
    </row>
    <row r="254" spans="1:6" s="21" customFormat="1">
      <c r="A254" s="2"/>
      <c r="B254" s="2"/>
      <c r="C254" s="1"/>
      <c r="D254" s="23"/>
      <c r="E254" s="27"/>
      <c r="F254" s="16"/>
    </row>
    <row r="255" spans="1:6" s="21" customFormat="1">
      <c r="A255" s="2"/>
      <c r="B255" s="2"/>
      <c r="C255" s="1"/>
      <c r="D255" s="23"/>
      <c r="E255" s="27"/>
      <c r="F255" s="16"/>
    </row>
    <row r="256" spans="1:6" s="21" customFormat="1">
      <c r="A256" s="2"/>
      <c r="B256" s="2"/>
      <c r="C256" s="1"/>
      <c r="D256" s="23"/>
      <c r="E256" s="27"/>
      <c r="F256" s="16"/>
    </row>
    <row r="257" spans="1:6" s="21" customFormat="1">
      <c r="A257" s="2"/>
      <c r="B257" s="2"/>
      <c r="C257" s="1"/>
      <c r="D257" s="23"/>
      <c r="E257" s="27"/>
      <c r="F257" s="16"/>
    </row>
    <row r="258" spans="1:6" s="21" customFormat="1">
      <c r="A258" s="2"/>
      <c r="B258" s="2"/>
      <c r="C258" s="1"/>
      <c r="D258" s="23"/>
      <c r="E258" s="27"/>
      <c r="F258" s="16"/>
    </row>
    <row r="259" spans="1:6" s="21" customFormat="1">
      <c r="A259" s="2"/>
      <c r="B259" s="2"/>
      <c r="C259" s="1"/>
      <c r="D259" s="23"/>
      <c r="E259" s="27"/>
      <c r="F259" s="16"/>
    </row>
    <row r="260" spans="1:6" s="21" customFormat="1">
      <c r="A260" s="2"/>
      <c r="B260" s="2"/>
      <c r="C260" s="1"/>
      <c r="D260" s="23"/>
      <c r="E260" s="27"/>
      <c r="F260" s="16"/>
    </row>
    <row r="261" spans="1:6" s="21" customFormat="1">
      <c r="A261" s="2"/>
      <c r="B261" s="2"/>
      <c r="C261" s="1"/>
      <c r="D261" s="23"/>
      <c r="E261" s="27"/>
      <c r="F261" s="16"/>
    </row>
    <row r="262" spans="1:6" s="21" customFormat="1">
      <c r="A262" s="2"/>
      <c r="B262" s="2"/>
      <c r="C262" s="1"/>
      <c r="D262" s="23"/>
      <c r="E262" s="27"/>
      <c r="F262" s="16"/>
    </row>
    <row r="263" spans="1:6" s="21" customFormat="1">
      <c r="A263" s="2"/>
      <c r="B263" s="2"/>
      <c r="C263" s="1"/>
      <c r="D263" s="23"/>
      <c r="E263" s="27"/>
      <c r="F263" s="16"/>
    </row>
    <row r="264" spans="1:6" s="21" customFormat="1">
      <c r="A264" s="2"/>
      <c r="B264" s="2"/>
      <c r="C264" s="1"/>
      <c r="D264" s="23"/>
      <c r="E264" s="27"/>
      <c r="F264" s="16"/>
    </row>
    <row r="265" spans="1:6" s="21" customFormat="1">
      <c r="A265" s="2"/>
      <c r="B265" s="2"/>
      <c r="C265" s="1"/>
      <c r="D265" s="23"/>
      <c r="E265" s="27"/>
      <c r="F265" s="16"/>
    </row>
    <row r="266" spans="1:6" s="21" customFormat="1">
      <c r="A266" s="2"/>
      <c r="B266" s="2"/>
      <c r="C266" s="1"/>
      <c r="D266" s="23"/>
      <c r="E266" s="27"/>
      <c r="F266" s="16"/>
    </row>
    <row r="267" spans="1:6" s="21" customFormat="1">
      <c r="A267" s="2"/>
      <c r="B267" s="2"/>
      <c r="C267" s="1"/>
      <c r="D267" s="23"/>
      <c r="E267" s="27"/>
      <c r="F267" s="16"/>
    </row>
    <row r="268" spans="1:6" s="21" customFormat="1">
      <c r="A268" s="2"/>
      <c r="B268" s="2"/>
      <c r="C268" s="1"/>
      <c r="D268" s="23"/>
      <c r="E268" s="27"/>
      <c r="F268" s="16"/>
    </row>
    <row r="269" spans="1:6" s="21" customFormat="1">
      <c r="A269" s="2"/>
      <c r="B269" s="2"/>
      <c r="C269" s="1"/>
      <c r="D269" s="23"/>
      <c r="E269" s="27"/>
      <c r="F269" s="16"/>
    </row>
    <row r="270" spans="1:6" s="21" customFormat="1">
      <c r="A270" s="2"/>
      <c r="B270" s="2"/>
      <c r="C270" s="1"/>
      <c r="D270" s="23"/>
      <c r="E270" s="27"/>
      <c r="F270" s="16"/>
    </row>
    <row r="271" spans="1:6" s="21" customFormat="1">
      <c r="A271" s="2"/>
      <c r="B271" s="2"/>
      <c r="C271" s="1"/>
      <c r="D271" s="23"/>
      <c r="E271" s="27"/>
      <c r="F271" s="16"/>
    </row>
    <row r="272" spans="1:6" s="21" customFormat="1">
      <c r="A272" s="2"/>
      <c r="B272" s="2"/>
      <c r="C272" s="1"/>
      <c r="D272" s="23"/>
      <c r="E272" s="27"/>
      <c r="F272" s="16"/>
    </row>
    <row r="273" spans="1:6" s="21" customFormat="1">
      <c r="A273" s="2"/>
      <c r="B273" s="2"/>
      <c r="C273" s="1"/>
      <c r="D273" s="23"/>
      <c r="E273" s="27"/>
      <c r="F273" s="16"/>
    </row>
    <row r="274" spans="1:6" s="21" customFormat="1">
      <c r="A274" s="2"/>
      <c r="B274" s="2"/>
      <c r="C274" s="1"/>
      <c r="D274" s="23"/>
      <c r="E274" s="27"/>
      <c r="F274" s="16"/>
    </row>
    <row r="275" spans="1:6" s="21" customFormat="1">
      <c r="A275" s="2"/>
      <c r="B275" s="2"/>
      <c r="C275" s="1"/>
      <c r="D275" s="23"/>
      <c r="E275" s="27"/>
      <c r="F275" s="16"/>
    </row>
    <row r="276" spans="1:6" s="21" customFormat="1">
      <c r="A276" s="2"/>
      <c r="B276" s="2"/>
      <c r="C276" s="1"/>
      <c r="D276" s="23"/>
      <c r="E276" s="27"/>
      <c r="F276" s="16"/>
    </row>
    <row r="277" spans="1:6" s="21" customFormat="1">
      <c r="A277" s="2"/>
      <c r="B277" s="2"/>
      <c r="C277" s="1"/>
      <c r="D277" s="23"/>
      <c r="E277" s="27"/>
      <c r="F277" s="16"/>
    </row>
    <row r="278" spans="1:6" s="21" customFormat="1">
      <c r="A278" s="2"/>
      <c r="B278" s="2"/>
      <c r="C278" s="1"/>
      <c r="D278" s="23"/>
      <c r="E278" s="27"/>
      <c r="F278" s="16"/>
    </row>
    <row r="279" spans="1:6" s="21" customFormat="1">
      <c r="A279" s="2"/>
      <c r="B279" s="2"/>
      <c r="C279" s="1"/>
      <c r="D279" s="23"/>
      <c r="E279" s="27"/>
      <c r="F279" s="16"/>
    </row>
    <row r="280" spans="1:6" s="21" customFormat="1">
      <c r="A280" s="2"/>
      <c r="B280" s="2"/>
      <c r="C280" s="1"/>
      <c r="D280" s="23"/>
      <c r="E280" s="27"/>
      <c r="F280" s="16"/>
    </row>
    <row r="281" spans="1:6" s="21" customFormat="1">
      <c r="A281" s="2"/>
      <c r="B281" s="2"/>
      <c r="C281" s="1"/>
      <c r="D281" s="23"/>
      <c r="E281" s="27"/>
      <c r="F281" s="16"/>
    </row>
    <row r="282" spans="1:6" s="21" customFormat="1">
      <c r="A282" s="2"/>
      <c r="B282" s="2"/>
      <c r="C282" s="1"/>
      <c r="D282" s="23"/>
      <c r="E282" s="27"/>
      <c r="F282" s="16"/>
    </row>
    <row r="283" spans="1:6" s="21" customFormat="1">
      <c r="A283" s="2"/>
      <c r="B283" s="2"/>
      <c r="C283" s="1"/>
      <c r="D283" s="23"/>
      <c r="E283" s="27"/>
      <c r="F283" s="16"/>
    </row>
    <row r="284" spans="1:6" s="21" customFormat="1">
      <c r="A284" s="2"/>
      <c r="B284" s="2"/>
      <c r="C284" s="1"/>
      <c r="D284" s="23"/>
      <c r="E284" s="27"/>
      <c r="F284" s="16"/>
    </row>
    <row r="285" spans="1:6" s="21" customFormat="1">
      <c r="A285" s="2"/>
      <c r="B285" s="2"/>
      <c r="C285" s="1"/>
      <c r="D285" s="23"/>
      <c r="E285" s="27"/>
      <c r="F285" s="16"/>
    </row>
    <row r="286" spans="1:6" s="21" customFormat="1">
      <c r="A286" s="2"/>
      <c r="B286" s="2"/>
      <c r="C286" s="1"/>
      <c r="D286" s="23"/>
      <c r="E286" s="27"/>
      <c r="F286" s="16"/>
    </row>
    <row r="287" spans="1:6" s="21" customFormat="1">
      <c r="A287" s="2"/>
      <c r="B287" s="2"/>
      <c r="C287" s="1"/>
      <c r="D287" s="23"/>
      <c r="E287" s="27"/>
      <c r="F287" s="16"/>
    </row>
    <row r="288" spans="1:6" s="21" customFormat="1">
      <c r="A288" s="2"/>
      <c r="B288" s="2"/>
      <c r="C288" s="1"/>
      <c r="D288" s="23"/>
      <c r="E288" s="27"/>
      <c r="F288" s="16"/>
    </row>
    <row r="289" spans="1:6" s="21" customFormat="1">
      <c r="A289" s="2"/>
      <c r="B289" s="2"/>
      <c r="C289" s="1"/>
      <c r="D289" s="23"/>
      <c r="E289" s="27"/>
      <c r="F289" s="16"/>
    </row>
    <row r="290" spans="1:6" s="21" customFormat="1">
      <c r="A290" s="2"/>
      <c r="B290" s="2"/>
      <c r="C290" s="1"/>
      <c r="D290" s="23"/>
      <c r="E290" s="27"/>
      <c r="F290" s="16"/>
    </row>
    <row r="291" spans="1:6" s="21" customFormat="1">
      <c r="A291" s="2"/>
      <c r="B291" s="2"/>
      <c r="C291" s="1"/>
      <c r="D291" s="23"/>
      <c r="E291" s="27"/>
      <c r="F291" s="16"/>
    </row>
    <row r="292" spans="1:6" s="21" customFormat="1">
      <c r="A292" s="2"/>
      <c r="B292" s="2"/>
      <c r="C292" s="1"/>
      <c r="D292" s="23"/>
      <c r="E292" s="27"/>
      <c r="F292" s="16"/>
    </row>
    <row r="293" spans="1:6" s="21" customFormat="1">
      <c r="A293" s="2"/>
      <c r="B293" s="2"/>
      <c r="C293" s="1"/>
      <c r="D293" s="23"/>
      <c r="E293" s="27"/>
      <c r="F293" s="16"/>
    </row>
    <row r="294" spans="1:6" s="21" customFormat="1">
      <c r="A294" s="2"/>
      <c r="B294" s="2"/>
      <c r="C294" s="1"/>
      <c r="D294" s="23"/>
      <c r="E294" s="27"/>
      <c r="F294" s="16"/>
    </row>
    <row r="295" spans="1:6" s="21" customFormat="1">
      <c r="A295" s="2"/>
      <c r="B295" s="2"/>
      <c r="C295" s="1"/>
      <c r="D295" s="23"/>
      <c r="E295" s="27"/>
      <c r="F295" s="16"/>
    </row>
    <row r="296" spans="1:6" s="21" customFormat="1">
      <c r="A296" s="2"/>
      <c r="B296" s="2"/>
      <c r="C296" s="1"/>
      <c r="D296" s="23"/>
      <c r="E296" s="27"/>
      <c r="F296" s="16"/>
    </row>
    <row r="297" spans="1:6" s="21" customFormat="1">
      <c r="A297" s="2"/>
      <c r="B297" s="2"/>
      <c r="C297" s="1"/>
      <c r="D297" s="23"/>
      <c r="E297" s="27"/>
      <c r="F297" s="16"/>
    </row>
    <row r="298" spans="1:6" s="21" customFormat="1">
      <c r="A298" s="2"/>
      <c r="B298" s="2"/>
      <c r="C298" s="1"/>
      <c r="D298" s="23"/>
      <c r="E298" s="27"/>
      <c r="F298" s="16"/>
    </row>
    <row r="299" spans="1:6" s="21" customFormat="1">
      <c r="A299" s="2"/>
      <c r="B299" s="2"/>
      <c r="C299" s="1"/>
      <c r="D299" s="23"/>
      <c r="E299" s="27"/>
      <c r="F299" s="16"/>
    </row>
    <row r="300" spans="1:6" s="21" customFormat="1">
      <c r="A300" s="2"/>
      <c r="B300" s="2"/>
      <c r="C300" s="1"/>
      <c r="D300" s="23"/>
      <c r="E300" s="27"/>
      <c r="F300" s="16"/>
    </row>
    <row r="301" spans="1:6" s="21" customFormat="1">
      <c r="A301" s="2"/>
      <c r="B301" s="2"/>
      <c r="C301" s="1"/>
      <c r="D301" s="23"/>
      <c r="E301" s="27"/>
      <c r="F301" s="16"/>
    </row>
    <row r="302" spans="1:6" s="21" customFormat="1">
      <c r="A302" s="2"/>
      <c r="B302" s="2"/>
      <c r="C302" s="1"/>
      <c r="D302" s="23"/>
      <c r="E302" s="27"/>
      <c r="F302" s="16"/>
    </row>
    <row r="303" spans="1:6" s="21" customFormat="1">
      <c r="A303" s="2"/>
      <c r="B303" s="2"/>
      <c r="C303" s="1"/>
      <c r="D303" s="23"/>
      <c r="E303" s="27"/>
      <c r="F303" s="16"/>
    </row>
    <row r="304" spans="1:6" s="21" customFormat="1">
      <c r="A304" s="2"/>
      <c r="B304" s="2"/>
      <c r="C304" s="1"/>
      <c r="D304" s="23"/>
      <c r="E304" s="27"/>
      <c r="F304" s="16"/>
    </row>
    <row r="305" spans="1:6" s="21" customFormat="1">
      <c r="A305" s="2"/>
      <c r="B305" s="2"/>
      <c r="C305" s="1"/>
      <c r="D305" s="23"/>
      <c r="E305" s="27"/>
      <c r="F305" s="16"/>
    </row>
    <row r="306" spans="1:6" s="21" customFormat="1">
      <c r="A306" s="2"/>
      <c r="B306" s="2"/>
      <c r="C306" s="1"/>
      <c r="D306" s="23"/>
      <c r="E306" s="27"/>
      <c r="F306" s="16"/>
    </row>
    <row r="307" spans="1:6" s="21" customFormat="1">
      <c r="A307" s="2"/>
      <c r="B307" s="2"/>
      <c r="C307" s="1"/>
      <c r="D307" s="23"/>
      <c r="E307" s="27"/>
      <c r="F307" s="16"/>
    </row>
    <row r="308" spans="1:6" s="21" customFormat="1">
      <c r="A308" s="2"/>
      <c r="B308" s="2"/>
      <c r="C308" s="1"/>
      <c r="D308" s="23"/>
      <c r="E308" s="27"/>
      <c r="F308" s="16"/>
    </row>
    <row r="309" spans="1:6" s="21" customFormat="1">
      <c r="A309" s="2"/>
      <c r="B309" s="2"/>
      <c r="C309" s="1"/>
      <c r="D309" s="23"/>
      <c r="E309" s="27"/>
      <c r="F309" s="16"/>
    </row>
    <row r="310" spans="1:6" s="21" customFormat="1">
      <c r="A310" s="2"/>
      <c r="B310" s="2"/>
      <c r="C310" s="1"/>
      <c r="D310" s="23"/>
      <c r="E310" s="27"/>
      <c r="F310" s="16"/>
    </row>
    <row r="311" spans="1:6" s="21" customFormat="1">
      <c r="A311" s="2"/>
      <c r="B311" s="2"/>
      <c r="C311" s="1"/>
      <c r="D311" s="23"/>
      <c r="E311" s="27"/>
      <c r="F311" s="16"/>
    </row>
    <row r="312" spans="1:6" s="21" customFormat="1">
      <c r="A312" s="2"/>
      <c r="B312" s="2"/>
      <c r="C312" s="1"/>
      <c r="D312" s="23"/>
      <c r="E312" s="27"/>
      <c r="F312" s="16"/>
    </row>
    <row r="313" spans="1:6" s="21" customFormat="1">
      <c r="A313" s="2"/>
      <c r="B313" s="2"/>
      <c r="C313" s="1"/>
      <c r="D313" s="23"/>
      <c r="E313" s="27"/>
      <c r="F313" s="16"/>
    </row>
    <row r="314" spans="1:6" s="21" customFormat="1">
      <c r="A314" s="2"/>
      <c r="B314" s="2"/>
      <c r="C314" s="1"/>
      <c r="D314" s="23"/>
      <c r="E314" s="27"/>
      <c r="F314" s="16"/>
    </row>
    <row r="315" spans="1:6" s="21" customFormat="1">
      <c r="A315" s="2"/>
      <c r="B315" s="2"/>
      <c r="C315" s="1"/>
      <c r="D315" s="23"/>
      <c r="E315" s="27"/>
      <c r="F315" s="16"/>
    </row>
    <row r="316" spans="1:6" s="21" customFormat="1">
      <c r="A316" s="2"/>
      <c r="B316" s="2"/>
      <c r="C316" s="1"/>
      <c r="D316" s="23"/>
      <c r="E316" s="27"/>
      <c r="F316" s="16"/>
    </row>
    <row r="317" spans="1:6" s="21" customFormat="1">
      <c r="A317" s="2"/>
      <c r="B317" s="2"/>
      <c r="C317" s="1"/>
      <c r="D317" s="23"/>
      <c r="E317" s="27"/>
      <c r="F317" s="16"/>
    </row>
    <row r="318" spans="1:6" s="21" customFormat="1">
      <c r="A318" s="2"/>
      <c r="B318" s="2"/>
      <c r="C318" s="1"/>
      <c r="D318" s="23"/>
      <c r="E318" s="27"/>
      <c r="F318" s="16"/>
    </row>
    <row r="319" spans="1:6" s="21" customFormat="1">
      <c r="A319" s="2"/>
      <c r="B319" s="2"/>
      <c r="C319" s="1"/>
      <c r="D319" s="23"/>
      <c r="E319" s="27"/>
      <c r="F319" s="16"/>
    </row>
    <row r="320" spans="1:6" s="21" customFormat="1">
      <c r="A320" s="2"/>
      <c r="B320" s="2"/>
      <c r="C320" s="1"/>
      <c r="D320" s="23"/>
      <c r="E320" s="27"/>
      <c r="F320" s="16"/>
    </row>
    <row r="321" spans="1:11" s="21" customFormat="1">
      <c r="A321" s="2"/>
      <c r="B321" s="2"/>
      <c r="C321" s="1"/>
      <c r="D321" s="23"/>
      <c r="E321" s="27"/>
      <c r="F321" s="16"/>
    </row>
    <row r="322" spans="1:11" s="21" customFormat="1">
      <c r="A322" s="2"/>
      <c r="B322" s="2"/>
      <c r="C322" s="1"/>
      <c r="D322" s="23"/>
      <c r="E322" s="27"/>
      <c r="F322" s="16"/>
    </row>
    <row r="323" spans="1:11" s="21" customFormat="1">
      <c r="A323" s="2"/>
      <c r="B323" s="2"/>
      <c r="C323" s="1"/>
      <c r="D323" s="23"/>
      <c r="E323" s="27"/>
      <c r="F323" s="16"/>
    </row>
    <row r="324" spans="1:11" s="21" customFormat="1">
      <c r="A324" s="2"/>
      <c r="B324" s="2"/>
      <c r="C324" s="1"/>
      <c r="D324" s="23"/>
      <c r="E324" s="27"/>
      <c r="F324" s="16"/>
    </row>
    <row r="325" spans="1:11" s="21" customFormat="1">
      <c r="A325" s="2"/>
      <c r="B325" s="2"/>
      <c r="C325" s="1"/>
      <c r="D325" s="23"/>
      <c r="E325" s="27"/>
      <c r="F325" s="16"/>
    </row>
    <row r="326" spans="1:11" s="21" customFormat="1">
      <c r="A326" s="2"/>
      <c r="B326" s="2"/>
      <c r="C326" s="1"/>
      <c r="D326" s="23"/>
      <c r="E326" s="27"/>
      <c r="F326" s="16"/>
    </row>
    <row r="327" spans="1:11" s="21" customFormat="1">
      <c r="A327" s="2"/>
      <c r="B327" s="2"/>
      <c r="C327" s="1"/>
      <c r="D327" s="23"/>
      <c r="E327" s="27"/>
      <c r="F327" s="16"/>
    </row>
    <row r="328" spans="1:11" s="21" customFormat="1">
      <c r="A328" s="2"/>
      <c r="B328" s="2"/>
      <c r="C328" s="1"/>
      <c r="D328" s="23"/>
      <c r="E328" s="27"/>
      <c r="F328" s="16"/>
    </row>
    <row r="329" spans="1:11" s="21" customFormat="1">
      <c r="A329" s="2"/>
      <c r="B329" s="2"/>
      <c r="C329" s="1"/>
      <c r="D329" s="23"/>
      <c r="E329" s="27"/>
      <c r="F329" s="16"/>
    </row>
    <row r="330" spans="1:11" s="21" customFormat="1">
      <c r="A330" s="2"/>
      <c r="B330" s="2"/>
      <c r="C330" s="1"/>
      <c r="D330" s="23"/>
      <c r="E330" s="27"/>
      <c r="F330" s="16"/>
    </row>
    <row r="331" spans="1:11" s="21" customFormat="1">
      <c r="A331" s="2"/>
      <c r="B331" s="2"/>
      <c r="C331" s="1"/>
      <c r="D331" s="23"/>
      <c r="E331" s="27"/>
      <c r="F331" s="16"/>
    </row>
    <row r="332" spans="1:11" s="21" customFormat="1">
      <c r="A332" s="2"/>
      <c r="B332" s="2"/>
      <c r="C332" s="1"/>
      <c r="D332" s="23"/>
      <c r="E332" s="27"/>
      <c r="F332" s="16"/>
    </row>
    <row r="333" spans="1:11" s="21" customFormat="1">
      <c r="A333" s="2"/>
      <c r="B333" s="2"/>
      <c r="C333" s="1"/>
      <c r="D333" s="23"/>
      <c r="E333" s="27"/>
      <c r="F333" s="16"/>
    </row>
    <row r="334" spans="1:11" s="21" customFormat="1">
      <c r="A334" s="2"/>
      <c r="B334" s="2"/>
      <c r="C334" s="1"/>
      <c r="D334" s="23"/>
      <c r="E334" s="27"/>
      <c r="F334" s="16"/>
    </row>
    <row r="336" spans="1:11">
      <c r="G336" s="19"/>
      <c r="H336" s="19"/>
      <c r="I336" s="19"/>
      <c r="J336" s="19"/>
      <c r="K336" s="20"/>
    </row>
  </sheetData>
  <autoFilter ref="B3:F150" xr:uid="{00000000-0009-0000-0000-000000000000}"/>
  <mergeCells count="2">
    <mergeCell ref="A1:F1"/>
    <mergeCell ref="A2:E2"/>
  </mergeCells>
  <phoneticPr fontId="58" type="noConversion"/>
  <pageMargins left="0.15748031496062992" right="0.15748031496062992" top="0.27559055118110237" bottom="0.3149606299212598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zamówienia</vt:lpstr>
      <vt:lpstr>zamówienia!Obszar_wydruku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akubiak</dc:creator>
  <cp:lastModifiedBy>Renata Kolczyńska</cp:lastModifiedBy>
  <cp:lastPrinted>2021-12-13T08:08:42Z</cp:lastPrinted>
  <dcterms:created xsi:type="dcterms:W3CDTF">2015-06-22T15:06:47Z</dcterms:created>
  <dcterms:modified xsi:type="dcterms:W3CDTF">2026-01-19T12:04:04Z</dcterms:modified>
</cp:coreProperties>
</file>