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231" i="1" l="1"/>
  <c r="H231" i="1"/>
  <c r="K217" i="1" l="1"/>
  <c r="T146" i="1" l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S146" i="1"/>
  <c r="T147" i="1" l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U146" i="1" l="1"/>
  <c r="V146" i="1" s="1"/>
  <c r="U138" i="1"/>
  <c r="V138" i="1" s="1"/>
  <c r="U134" i="1"/>
  <c r="V134" i="1" s="1"/>
  <c r="U142" i="1"/>
  <c r="V142" i="1" s="1"/>
  <c r="U145" i="1"/>
  <c r="V145" i="1" s="1"/>
  <c r="U141" i="1"/>
  <c r="V141" i="1" s="1"/>
  <c r="U137" i="1"/>
  <c r="V137" i="1" s="1"/>
  <c r="U133" i="1"/>
  <c r="V133" i="1" s="1"/>
  <c r="U136" i="1"/>
  <c r="V136" i="1" s="1"/>
  <c r="U144" i="1"/>
  <c r="V144" i="1" s="1"/>
  <c r="U140" i="1"/>
  <c r="V140" i="1" s="1"/>
  <c r="U132" i="1"/>
  <c r="U143" i="1"/>
  <c r="V143" i="1" s="1"/>
  <c r="U139" i="1"/>
  <c r="V139" i="1" s="1"/>
  <c r="U135" i="1"/>
  <c r="V135" i="1" s="1"/>
  <c r="J478" i="1"/>
  <c r="V479" i="1" l="1"/>
  <c r="S479" i="1"/>
  <c r="P479" i="1"/>
  <c r="M479" i="1"/>
  <c r="J479" i="1"/>
  <c r="O307" i="1" l="1"/>
  <c r="S307" i="1" s="1"/>
  <c r="I305" i="1" l="1"/>
  <c r="M305" i="1" s="1"/>
  <c r="O304" i="1"/>
  <c r="S304" i="1" s="1"/>
  <c r="T397" i="1" l="1"/>
  <c r="T398" i="1"/>
  <c r="T399" i="1"/>
  <c r="T400" i="1"/>
  <c r="T401" i="1"/>
  <c r="T396" i="1"/>
  <c r="R397" i="1"/>
  <c r="R398" i="1"/>
  <c r="R399" i="1"/>
  <c r="R400" i="1"/>
  <c r="R401" i="1"/>
  <c r="R396" i="1"/>
  <c r="P397" i="1"/>
  <c r="P398" i="1"/>
  <c r="P399" i="1"/>
  <c r="P400" i="1"/>
  <c r="P401" i="1"/>
  <c r="P396" i="1"/>
  <c r="M397" i="1"/>
  <c r="M398" i="1"/>
  <c r="M399" i="1"/>
  <c r="M400" i="1"/>
  <c r="M401" i="1"/>
  <c r="M396" i="1"/>
  <c r="H397" i="1"/>
  <c r="H398" i="1"/>
  <c r="H399" i="1"/>
  <c r="H400" i="1"/>
  <c r="H401" i="1"/>
  <c r="F397" i="1"/>
  <c r="F398" i="1"/>
  <c r="F399" i="1"/>
  <c r="F400" i="1"/>
  <c r="F401" i="1"/>
  <c r="D397" i="1"/>
  <c r="D398" i="1"/>
  <c r="D399" i="1"/>
  <c r="D400" i="1"/>
  <c r="D401" i="1"/>
  <c r="A397" i="1"/>
  <c r="A398" i="1"/>
  <c r="A399" i="1"/>
  <c r="A400" i="1"/>
  <c r="A401" i="1"/>
  <c r="R402" i="1" l="1"/>
  <c r="T402" i="1"/>
  <c r="P402" i="1"/>
  <c r="G278" i="1"/>
  <c r="G269" i="1"/>
  <c r="M53" i="1"/>
  <c r="L130" i="1"/>
  <c r="M20" i="1"/>
  <c r="G421" i="1"/>
  <c r="G301" i="1"/>
  <c r="G433" i="1"/>
  <c r="M393" i="1"/>
  <c r="A393" i="1"/>
  <c r="G336" i="1"/>
  <c r="E9" i="1"/>
  <c r="P282" i="1"/>
  <c r="M282" i="1"/>
  <c r="J282" i="1"/>
  <c r="G282" i="1"/>
  <c r="P281" i="1"/>
  <c r="M281" i="1"/>
  <c r="J281" i="1"/>
  <c r="G281" i="1"/>
  <c r="P280" i="1"/>
  <c r="M280" i="1"/>
  <c r="J280" i="1"/>
  <c r="G280" i="1"/>
  <c r="P273" i="1"/>
  <c r="M273" i="1"/>
  <c r="J273" i="1"/>
  <c r="G273" i="1"/>
  <c r="J272" i="1"/>
  <c r="M272" i="1"/>
  <c r="P272" i="1"/>
  <c r="G272" i="1"/>
  <c r="P271" i="1"/>
  <c r="M271" i="1"/>
  <c r="M274" i="1" s="1"/>
  <c r="J271" i="1"/>
  <c r="G271" i="1"/>
  <c r="Q174" i="1"/>
  <c r="N174" i="1"/>
  <c r="L174" i="1"/>
  <c r="L132" i="1"/>
  <c r="Q84" i="1"/>
  <c r="O84" i="1"/>
  <c r="Q83" i="1"/>
  <c r="O83" i="1"/>
  <c r="Q82" i="1"/>
  <c r="O82" i="1"/>
  <c r="Q81" i="1"/>
  <c r="O81" i="1"/>
  <c r="Q57" i="1"/>
  <c r="O57" i="1"/>
  <c r="M57" i="1"/>
  <c r="K57" i="1"/>
  <c r="Q56" i="1"/>
  <c r="O56" i="1"/>
  <c r="M56" i="1"/>
  <c r="K56" i="1"/>
  <c r="Q55" i="1"/>
  <c r="O55" i="1"/>
  <c r="M55" i="1"/>
  <c r="M58" i="1" s="1"/>
  <c r="K55" i="1"/>
  <c r="Q24" i="1"/>
  <c r="O24" i="1"/>
  <c r="M24" i="1"/>
  <c r="K24" i="1"/>
  <c r="Q23" i="1"/>
  <c r="O23" i="1"/>
  <c r="M23" i="1"/>
  <c r="K23" i="1"/>
  <c r="Q22" i="1"/>
  <c r="O22" i="1"/>
  <c r="M22" i="1"/>
  <c r="K22" i="1"/>
  <c r="Q49" i="1"/>
  <c r="O49" i="1"/>
  <c r="Q48" i="1"/>
  <c r="O48" i="1"/>
  <c r="Q47" i="1"/>
  <c r="O47" i="1"/>
  <c r="Q46" i="1"/>
  <c r="O46" i="1"/>
  <c r="V478" i="1"/>
  <c r="S478" i="1"/>
  <c r="P478" i="1"/>
  <c r="M478" i="1"/>
  <c r="V477" i="1"/>
  <c r="S477" i="1"/>
  <c r="P477" i="1"/>
  <c r="M477" i="1"/>
  <c r="J477" i="1"/>
  <c r="V476" i="1"/>
  <c r="S476" i="1"/>
  <c r="P476" i="1"/>
  <c r="M476" i="1"/>
  <c r="J476" i="1"/>
  <c r="V475" i="1"/>
  <c r="S475" i="1"/>
  <c r="P475" i="1"/>
  <c r="M475" i="1"/>
  <c r="J475" i="1"/>
  <c r="V474" i="1"/>
  <c r="S474" i="1"/>
  <c r="P474" i="1"/>
  <c r="M474" i="1"/>
  <c r="J474" i="1"/>
  <c r="S436" i="1"/>
  <c r="S437" i="1"/>
  <c r="S438" i="1"/>
  <c r="S439" i="1"/>
  <c r="S440" i="1"/>
  <c r="S435" i="1"/>
  <c r="P436" i="1"/>
  <c r="P437" i="1"/>
  <c r="P438" i="1"/>
  <c r="P439" i="1"/>
  <c r="P440" i="1"/>
  <c r="P435" i="1"/>
  <c r="M436" i="1"/>
  <c r="M437" i="1"/>
  <c r="M438" i="1"/>
  <c r="M439" i="1"/>
  <c r="M440" i="1"/>
  <c r="M435" i="1"/>
  <c r="J436" i="1"/>
  <c r="J437" i="1"/>
  <c r="J438" i="1"/>
  <c r="J439" i="1"/>
  <c r="J440" i="1"/>
  <c r="J435" i="1"/>
  <c r="G436" i="1"/>
  <c r="G437" i="1"/>
  <c r="G438" i="1"/>
  <c r="G439" i="1"/>
  <c r="G440" i="1"/>
  <c r="G435" i="1"/>
  <c r="C436" i="1"/>
  <c r="C437" i="1"/>
  <c r="C438" i="1"/>
  <c r="C439" i="1"/>
  <c r="C440" i="1"/>
  <c r="C435" i="1"/>
  <c r="S424" i="1"/>
  <c r="S425" i="1"/>
  <c r="S426" i="1"/>
  <c r="S427" i="1"/>
  <c r="S428" i="1"/>
  <c r="S423" i="1"/>
  <c r="P424" i="1"/>
  <c r="P425" i="1"/>
  <c r="P426" i="1"/>
  <c r="P427" i="1"/>
  <c r="P428" i="1"/>
  <c r="P423" i="1"/>
  <c r="M424" i="1"/>
  <c r="M425" i="1"/>
  <c r="M426" i="1"/>
  <c r="M427" i="1"/>
  <c r="M428" i="1"/>
  <c r="M423" i="1"/>
  <c r="J424" i="1"/>
  <c r="J425" i="1"/>
  <c r="J426" i="1"/>
  <c r="J427" i="1"/>
  <c r="J428" i="1"/>
  <c r="J423" i="1"/>
  <c r="G424" i="1"/>
  <c r="G425" i="1"/>
  <c r="G426" i="1"/>
  <c r="G427" i="1"/>
  <c r="G428" i="1"/>
  <c r="G423" i="1"/>
  <c r="C424" i="1"/>
  <c r="C425" i="1"/>
  <c r="C426" i="1"/>
  <c r="C427" i="1"/>
  <c r="C428" i="1"/>
  <c r="C423" i="1"/>
  <c r="H396" i="1"/>
  <c r="F396" i="1"/>
  <c r="D396" i="1"/>
  <c r="A396" i="1"/>
  <c r="Q340" i="1"/>
  <c r="U340" i="1" s="1"/>
  <c r="Q341" i="1"/>
  <c r="U341" i="1" s="1"/>
  <c r="Q342" i="1"/>
  <c r="U342" i="1" s="1"/>
  <c r="Q343" i="1"/>
  <c r="U343" i="1" s="1"/>
  <c r="Q344" i="1"/>
  <c r="U344" i="1" s="1"/>
  <c r="Q339" i="1"/>
  <c r="U339" i="1" s="1"/>
  <c r="O340" i="1"/>
  <c r="S340" i="1" s="1"/>
  <c r="O341" i="1"/>
  <c r="S341" i="1" s="1"/>
  <c r="O342" i="1"/>
  <c r="S342" i="1" s="1"/>
  <c r="O343" i="1"/>
  <c r="S343" i="1" s="1"/>
  <c r="O344" i="1"/>
  <c r="S344" i="1" s="1"/>
  <c r="O339" i="1"/>
  <c r="S339" i="1" s="1"/>
  <c r="I340" i="1"/>
  <c r="M340" i="1" s="1"/>
  <c r="I341" i="1"/>
  <c r="M341" i="1" s="1"/>
  <c r="I342" i="1"/>
  <c r="M342" i="1" s="1"/>
  <c r="I343" i="1"/>
  <c r="M343" i="1" s="1"/>
  <c r="I344" i="1"/>
  <c r="M344" i="1" s="1"/>
  <c r="I339" i="1"/>
  <c r="M339" i="1" s="1"/>
  <c r="G339" i="1"/>
  <c r="K339" i="1" s="1"/>
  <c r="G340" i="1"/>
  <c r="K340" i="1" s="1"/>
  <c r="G341" i="1"/>
  <c r="K341" i="1" s="1"/>
  <c r="G342" i="1"/>
  <c r="K342" i="1" s="1"/>
  <c r="G343" i="1"/>
  <c r="K343" i="1" s="1"/>
  <c r="G344" i="1"/>
  <c r="K344" i="1" s="1"/>
  <c r="C340" i="1"/>
  <c r="C341" i="1"/>
  <c r="C342" i="1"/>
  <c r="C343" i="1"/>
  <c r="C344" i="1"/>
  <c r="C339" i="1"/>
  <c r="Q305" i="1"/>
  <c r="U305" i="1" s="1"/>
  <c r="Q306" i="1"/>
  <c r="U306" i="1" s="1"/>
  <c r="Q307" i="1"/>
  <c r="U307" i="1" s="1"/>
  <c r="Q308" i="1"/>
  <c r="U308" i="1" s="1"/>
  <c r="Q309" i="1"/>
  <c r="U309" i="1" s="1"/>
  <c r="Q304" i="1"/>
  <c r="U304" i="1" s="1"/>
  <c r="O305" i="1"/>
  <c r="S305" i="1" s="1"/>
  <c r="O306" i="1"/>
  <c r="S306" i="1" s="1"/>
  <c r="O308" i="1"/>
  <c r="S308" i="1" s="1"/>
  <c r="O309" i="1"/>
  <c r="S309" i="1" s="1"/>
  <c r="C305" i="1"/>
  <c r="C306" i="1"/>
  <c r="C307" i="1"/>
  <c r="C308" i="1"/>
  <c r="C309" i="1"/>
  <c r="I306" i="1"/>
  <c r="M306" i="1" s="1"/>
  <c r="I307" i="1"/>
  <c r="M307" i="1" s="1"/>
  <c r="I308" i="1"/>
  <c r="M308" i="1" s="1"/>
  <c r="I309" i="1"/>
  <c r="M309" i="1" s="1"/>
  <c r="I304" i="1"/>
  <c r="M304" i="1" s="1"/>
  <c r="G305" i="1"/>
  <c r="K305" i="1" s="1"/>
  <c r="G306" i="1"/>
  <c r="K306" i="1" s="1"/>
  <c r="G307" i="1"/>
  <c r="K307" i="1" s="1"/>
  <c r="G308" i="1"/>
  <c r="K308" i="1" s="1"/>
  <c r="G309" i="1"/>
  <c r="K309" i="1" s="1"/>
  <c r="G304" i="1"/>
  <c r="K304" i="1" s="1"/>
  <c r="C304" i="1"/>
  <c r="Q58" i="1" l="1"/>
  <c r="G283" i="1"/>
  <c r="J283" i="1"/>
  <c r="M283" i="1"/>
  <c r="P283" i="1"/>
  <c r="M310" i="1"/>
  <c r="K58" i="1"/>
  <c r="J480" i="1"/>
  <c r="V480" i="1"/>
  <c r="S480" i="1"/>
  <c r="V132" i="1"/>
  <c r="P480" i="1"/>
  <c r="M480" i="1"/>
  <c r="O58" i="1"/>
  <c r="G274" i="1"/>
  <c r="J274" i="1"/>
  <c r="Q85" i="1"/>
  <c r="S441" i="1"/>
  <c r="P274" i="1"/>
  <c r="G429" i="1"/>
  <c r="M429" i="1"/>
  <c r="S429" i="1"/>
  <c r="F402" i="1"/>
  <c r="O85" i="1"/>
  <c r="J441" i="1"/>
  <c r="P441" i="1"/>
  <c r="G441" i="1"/>
  <c r="M441" i="1"/>
  <c r="P429" i="1"/>
  <c r="J429" i="1"/>
  <c r="D402" i="1"/>
  <c r="H402" i="1"/>
  <c r="S147" i="1"/>
  <c r="R147" i="1"/>
  <c r="Q147" i="1"/>
  <c r="P147" i="1"/>
  <c r="O147" i="1"/>
  <c r="N147" i="1"/>
  <c r="L147" i="1"/>
  <c r="Q50" i="1"/>
  <c r="O50" i="1"/>
  <c r="Q25" i="1"/>
  <c r="O25" i="1"/>
  <c r="M25" i="1"/>
  <c r="K25" i="1"/>
  <c r="Q345" i="1"/>
  <c r="O345" i="1"/>
  <c r="M345" i="1"/>
  <c r="K345" i="1"/>
  <c r="I345" i="1"/>
  <c r="G345" i="1"/>
  <c r="Q310" i="1"/>
  <c r="O310" i="1"/>
  <c r="I310" i="1"/>
  <c r="G310" i="1"/>
  <c r="U147" i="1" l="1"/>
  <c r="V147" i="1"/>
  <c r="S310" i="1"/>
  <c r="U310" i="1"/>
  <c r="S345" i="1"/>
  <c r="U345" i="1"/>
  <c r="K310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<sst xmlns="http://schemas.openxmlformats.org/spreadsheetml/2006/main" count="1002" uniqueCount="181">
  <si>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</si>
  <si>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</si>
  <si>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</si>
  <si>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</si>
  <si>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</si>
  <si>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</si>
  <si>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</si>
  <si>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</si>
  <si>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</si>
  <si>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</si>
  <si>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</si>
  <si>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</si>
  <si>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</si>
  <si>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</si>
  <si>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</si>
  <si>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</si>
  <si>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</si>
  <si>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</si>
  <si>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</si>
  <si>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</si>
  <si>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</si>
  <si>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</si>
  <si>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</si>
  <si>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</si>
  <si>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</si>
  <si>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</si>
  <si>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</si>
  <si>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</si>
  <si>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</si>
  <si>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</si>
  <si>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</si>
  <si>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</si>
  <si>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</si>
  <si>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</si>
  <si>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</si>
  <si>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</si>
  <si>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</si>
  <si>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</si>
  <si>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</si>
  <si>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</si>
  <si>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</si>
  <si>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</si>
  <si>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</si>
  <si>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</si>
  <si>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</si>
  <si>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</si>
  <si>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</si>
  <si>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</si>
  <si>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</si>
  <si>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</si>
  <si>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</si>
  <si>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</si>
  <si>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</si>
  <si>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</si>
  <si>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</si>
  <si>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</si>
  <si>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</si>
  <si>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</si>
  <si>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</si>
  <si>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</si>
  <si>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</si>
  <si>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</si>
  <si>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</si>
  <si>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</si>
  <si>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</si>
  <si>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</si>
  <si>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</si>
  <si>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</si>
  <si>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</si>
  <si>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</si>
  <si>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</si>
  <si>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</si>
  <si>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</si>
  <si>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</si>
  <si>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</si>
  <si>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</si>
  <si>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</si>
  <si>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</si>
  <si>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</si>
  <si>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</si>
  <si>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</si>
  <si>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</si>
  <si>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</si>
  <si>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</si>
  <si>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</si>
  <si>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</si>
  <si>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</si>
  <si>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</si>
  <si>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</si>
  <si>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</si>
  <si>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</si>
  <si>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</si>
  <si>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</si>
  <si>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</si>
  <si>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</si>
  <si>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</si>
  <si>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</si>
  <si>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</si>
  <si>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</si>
  <si>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</si>
  <si>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</si>
  <si>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</si>
  <si>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</si>
  <si>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</si>
  <si>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</si>
  <si>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</si>
  <si>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</si>
  <si>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</si>
  <si>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</si>
  <si>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</si>
  <si>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</si>
  <si>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</si>
  <si>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</si>
  <si>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</si>
  <si>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</si>
  <si>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</si>
  <si>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</si>
  <si>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</si>
  <si>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</si>
  <si>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</si>
  <si>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</si>
  <si>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</si>
  <si>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</si>
  <si>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</si>
  <si>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</si>
  <si>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</si>
  <si>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</si>
  <si>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</si>
  <si>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</si>
  <si>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</si>
  <si>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</si>
  <si>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</si>
  <si>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</si>
  <si>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</si>
  <si>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KIRGISTAN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</si>
  <si>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</si>
  <si>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</si>
  <si>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</si>
  <si>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</si>
  <si>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</si>
  <si>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</si>
  <si>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</si>
  <si>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</si>
  <si>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</si>
  <si>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</si>
  <si>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</si>
  <si>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</si>
  <si>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</si>
  <si>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</si>
  <si>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</si>
  <si>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</si>
  <si>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01.10.2020</t>
  </si>
  <si>
    <t>31.10.2020</t>
  </si>
  <si>
    <t>01.01.2020</t>
  </si>
  <si>
    <t>BIAŁORUŚ</t>
  </si>
  <si>
    <t>AFGANISTAN</t>
  </si>
  <si>
    <t>TURCJA</t>
  </si>
  <si>
    <t>NIDERLANDY</t>
  </si>
  <si>
    <t>GRECJA</t>
  </si>
  <si>
    <t>RUMUNIA</t>
  </si>
  <si>
    <t>LITWA</t>
  </si>
  <si>
    <t>25.10.2020 - 31.10.2020</t>
  </si>
  <si>
    <t>18.10.2020 - 24.10.2020</t>
  </si>
  <si>
    <t>11.10.2020 - 17.10.2020</t>
  </si>
  <si>
    <t>04.10.2020 - 10.10.2020</t>
  </si>
  <si>
    <t>27.09.2020 - 03.10.2020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</si>
  <si>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</si>
  <si>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</si>
  <si>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</si>
  <si>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alerty SIS</t>
  </si>
  <si>
    <t>W dalszym ciągu widoczne jest bardzo wysokie obciążenie w zakresie prowadzenia Wykazu osób, których pobyt na terytorium RP jest  niepożądany. W sierpniu Szef UdSC zrealizował ponad 3,8 tys. spraw dotyczących wykazu, spośród których do najliczniejszych  zaliczały się wpisy do Wykazu i wpisy SIS oraz alerty SIS i alerty pobytowe (stanowiły 84% wszystkich zadań realizowanych w tym obszarze).</t>
  </si>
  <si>
    <t xml:space="preserve">Łączna liczba decyzji wydanych w 2020 r. przewyższa liczbę wniosków przyjmowanych w tym okresie. Od początku roku do końca sierpnia Szef Urzędu wydał 3 051 decyzji, z czego 307 (11%) nadawało jedną z form ochrony. Dalsze 1788 (59%) decyzji stanowiły rozstrzygnięcia negatywne, w tym 1 121 dla ob. Rosji. Pozostałe 956 rozstrzygnięć (31%) umarzało procedurę, w tym 696 dla ob. Rosji. 
Od początku roku w podziale na obywatelstwo najwięcej decyzji nadających ochronę otrzymali obywatele Turcji (83 os., 27% ogółu, uznawalność 80%), Rosji (64 os., 21% ogółu, uznawalność 5%), Tadżykistanu (24 os., 8% ogółu, uznawalność 30%), Ukrainy (21 os., 7% ogółu, uznawalność 8%),  oraz Białorusi (21 os., 6% ogółu, uznawalność 48%),. 
Ogólna uznawalność w I instancji  wynosiła 15%.
W 2020 r. Rada do Spraw Uchodźców wydała 11 decyzji nadające jedną z form ochrony: 8 obywatelom Rosji udzielono zgody na pobyt tolerowany, 2 obywateli Ukrainy otrzymało ochronę uzupełniającą, a 1 obywatel Uzbekistanu – ochronę uzupełniającą.
Łącznie w 2020 r. na terytorium RP 316 cudzoziemców ubiegających się o udzielenie ochrony międzynarodowej otrzymało jedną z form ochrony krajowej lub międzynarodowej.
</t>
  </si>
  <si>
    <r>
      <t xml:space="preserve">Rosnąca systematycznie od 2014 r. liczba wniosków o zezwolenie na pobyt kształtuje ogólną sytuację migracyjną w Polsce. Pomimo pandemii Covid-19, liczba wniosków o udzielenie zezwolenia na pobyt jest w 2020 r. wyższa o 9% niż w tym samym okresie 2019 r. Przez pierwsze dziesięć miesięcy 2020 r. cudzoziemcy z krajów trzecich złożyli więcej wniosków (226 tys.) niż w całym 2018 r. (225 tys.). Najwięcej wniosków zostało złożonych przez obywateli Ukrainy (163 tys., 72%), Białorusi (10 tys., 4%)  Gruzji (8,5 tys., 4%), Indii (5,4 tys., 2%) i Mołdawii (4,6 tys., 2%). W porównaniu do okresu I-X 2019 większość najliczniejszych obywatelstw złożyła w 2020 r mniej wniosków. Wyjątkami są Ukraina (+14%), Mołdawia (+42%) .
Zdecydowanie największym zainteresowaniem cieszyło się zezwolenie na pobyt czasowy, o które ubiegało się 93% cudzoziemców z państw trzecich. Główną podstawą ubiegania się o zezwolenie na pobyt czasowy była praca (76%), a w dalszej kolejności: rodzina i inne powody (po 9%) oraz edukacja (6%). 
Najwięcej wniosków przyjął Wojewoda Mazowiecki (26%, 58 tys.), Wielkopolski (13%, 29 tys.), Dolnośląski (10%, 23 tys.), Małopolski (10%, 22 tys.) oraz Śląski (8%, 18 tys.).
Liczba wpływających wniosków wciąż przewyższa liczbę wydawanych decyzji. Do końca października 2020 r. urzędy wojewódzkie wydały w tych sprawach ponad 173 tys. decyzji (w okresie I-X 2019 – 171 tys.). 77% decyzji stanowiło udzielenie zezwolenia na pobyt, 18% - decyzje negatywne, a 5% - umorzenia postępowania. Najwięcej decyzji negatywnych wydał Wojewoda Mazowiecki (75%). Jednocześnie jedynie Mazowiecki UW wydaje więcej decyzji niż otrzymuje wniosków. Średni czas trwania postępowania z zakresu legalizacji pobytu wynosi w 2020 r. 257 dni, a liczba spraw w toku – 226 tys.
</t>
    </r>
    <r>
      <rPr>
        <b/>
        <sz val="11"/>
        <color theme="1"/>
        <rFont val="Roboto"/>
        <charset val="238"/>
      </rPr>
      <t>Informacja miesięczna</t>
    </r>
    <r>
      <rPr>
        <sz val="11"/>
        <color theme="1"/>
        <rFont val="Roboto"/>
        <charset val="238"/>
      </rPr>
      <t xml:space="preserve">
W październiku 2020 r. cudzoziemcy z krajów trzecich złożyli 28,5 tys. wniosków o udzielenie zezwolenia na pobyt. Jest to najwyższa wartość zanotowana w tym roku i jednocześnie najwyższa liczba wniosków złożonych w jednym miesiącu od 2014 r. 
W tym samym okresie urzędy wojewódzkie wydały blisko 17 tys. decyzji.
</t>
    </r>
  </si>
  <si>
    <t xml:space="preserve">Wprowadzenie stanu epidemiologicznego w Polsce i związane z tym ograniczenia dotyczące przemieszczania się miały wpływ na liczbę wnioskodawców. Szczególny spadek miał miejsce w okresie od II połowy marca do I połowy maja. Później liczby zaczęły stopniowo rosnąć. W 2020 r. do Urzędu wpłynęły 1254 wniosków o udzielenie ochrony obejmujące 2262 cudzoziemców, z czego 52% stanowiły wnioski pierwsze, a 48% - wnioski kolejne. 49% wniosków zostało złożonych przez obywateli Rosji (41% jako wnioski pierwsze, 59% - jako kolejne), 12% - Ukrainy (29% jako wnioski pierwsze, 71% - jako kolejne), 11% - Białorusi (94% - wnioski pierwsze, 6% - jako kolejne), 4% - Tadżykistanu (49% - wnioski pierwsze, 51% - kolejne) oraz dalsze 3% - Turcji (94%- wnioski pierwsze, 6% - kolejne). 
Od sierpnia 2020 r. widoczny jest wzrost liczby wniosków o udzielenie ochrony międzynarodowej składanych przez obywateli Białorusi. Urząd przyjął w tym roku (do 31 października) 249 wniosków o udzielenie ochrony od obywateli tego kraju, z czego w okresie styczeń-lipiec: 30, w sierpniu- 40, we wrześniu: 82, w październiku: 98. Napływ wnioskodawców z tego kraju jest stale monitorowany.
Blisko 60%  wniosków przyjęły dwie placówki: 38% PSG w Terespolu, a 19% PSG Warszawa.
61% obejmowało osoby pełnoletnie (36% kobiety, 64% mężczyźni), 39% -osoby niepełnoletnie (50% dziewczynki, 50% chłopcy). Kobiety i dzieci stanowiły w 2020 r. 61% wszystkich wnioskodawców.
W ujęciu miesięcznym liczba wniosków złożonych w październiku jest najwyższa w ciągu ostatnich ośmiu miesięcy. 
</t>
  </si>
  <si>
    <t xml:space="preserve">W obszarze procedur o określenie państwa odpowiedzialnego za rozpatrzenie wniosku o udzielenie ochrony międzynarodowej zdecydowaną większość stanowiły wnioski kierowane do Polski (tzw. IN) - 1 946. Z kolei Polska skierowała do pozostałych państw UE wnioski (tzw. OUT) dotyczące 139 cudzoziemców. 81% wniosków OUT i 74% wniosków IN zostało rozpatrzonych pozytywnie.
W przypadku procedur IN najczęstsza współpraca odbywała się z Niemcami (51%) i Francją (26%), a w przypadku procedur OUT - z Grecją (24%) i Niemcami (20%).
54% wniosków IN dotyczyło obywateli Rosji, 5% - Armenii.
</t>
  </si>
  <si>
    <t xml:space="preserve">W związku z zawieszeniem małego ruchu granicznego z Rosją w lipcu 2016 r., beneficjentami w pierwszych ośmiu miesiącach 2020 r MRG byli mieszkańcy Ukrainy. W tym czasie wnioskodawcy otrzymali blisko 3,8 tys. zezwoleń, z czego 75% wydała placówka we Lwowie, a 25% w Łucku. Wydania zezwoleń MRG odmówiono 24 osobom, cofnięto 16 zezwoleń, a 28 zezwoleń unieważniono.
W porównaniu do poprzedniego roku, widoczny jest spadek liczby wydanych zezwoleń - w okresie styczeń-październik 2019 r. wydano ich blisko 13 tys.
</t>
  </si>
  <si>
    <t xml:space="preserve">Czterokrotny, w porównaniu z 2014 r., wzrost liczby wniosków w sprawach o legalizację pobytu nie jest powiązany  z proporcjonalnym wzrostem kadr i infrastruktury do obsługi cudzoziemców. W związku z tym średni czas trwania postępowania u wojewodów przekracza obecnie 8 miesięcy. Jednocześnie liczba osób posiadających aktualny dokument pobytowy systematycznie rośnie. Wg stanu na dzień 1 października 2020 r. ważne zezwolenia na pobyt na terytorium RP posiadało 455 tys. cudzoziemców, w tym 376 tys. (81%) wydanym cudzoziemcom z krajów trzecich: na pobyt czasowy, stały i rezydenta długoterminowego UE. Dalsze 83 tys. dokumentów (18) obejmowały obywateli UE oraz członków ich rodzin. Osoby posiadające jedną z form ochrony stanowiły 1% (4,7 tys.)
W porównaniu ze stanem z początku roku 2020 liczba ważnych dokumentów zwiększyła się o ponad 32 tys. głównie za sprawą realizacji spraw w toku (wniosków złożonych przed 14 marca br.).  
Najliczniejsze obywatelstwa cudzoziemców w Polsce to: Ukraina – 242 tys., Białoruś - 28 tys., Niemcy 21 tys., Rosja (13 tys.), Wietnam (11 tys.) i Indie (10 tys.).
Obowiązujące obecnie przepisy umożliwiają legalne pozostanie w kraju osobom, które chcą realizować dotychczasowy cel pobytu lub nie mogą opuścić Polski w związku z rozprzestrzenianiem się wirusua SARS-CoV-2 (w okresie 14.03-31.10.2020 upłynął termin ważności 61 tys. dokumentów uprawniających do legalnego pobytu na terytorium RP).
</t>
  </si>
  <si>
    <t>Warszawa, 9 listopada 2020</t>
  </si>
  <si>
    <t xml:space="preserve">W dniu 31 października 2020 r. pod opieką Szefa Urzędu znajdowało się 3 031 osób, (głównie obywatele Rosji: 1,5 tys., 50%; Ukrainy: 0,5 tys., 15%; Białorusi 0,3 tys. 8% i Tadżykistanu: 0,15 tys., 5%), z czego 77% z nich to wnioskodawcy oczekujący na decyzję w swojej sprawie, 12% osoby z otrzymaną decyzją negatywną, a 7% - cudzoziemcy, którym przyznano jedną z form ochrony. Blisko połowa aktualnych beneficjentów ochrony przebywa pod opieką Szefa Urzędu ponad dwa lata (są to w większości obywatele Rosji – 62% w obrębie tej grupy).
27% cudzoziemców przebywało w jednym z 10 ośrodków dla cudzoziemców, pozostałe 73% pobrało środki na samodzielną organizację pobytu w Polsce. Na pobyt w ośrodku najczęściej decydują się obywatele Rosji, wnioskodawcy pozostałych najliczniejszych obywatelstw preferują w większości oczekiwanie na zakończenie swojej procedury w samodzielnie zapewnionym miejscu zakwaterowania. Trzeci miesiąc z rzędu utrzymuje się bardzo wysokie (powyżej 70%) zainteresowanie pobytem cudzoziemców poza ośrodkiem.
W październiku potwierdzono 10 przypadków zakażenia wirusem SARS-CoV-2 wśród  osób pozostających pod opieką Szefa Urzędu. Cudzoziemcy pozostają pod opieką lekarską.
</t>
  </si>
  <si>
    <t xml:space="preserve">K
onsekwencją dużego napływu cudzoziemców starających się zalegalizować swój pobyt jest zwiększona liczba odwołań od decyzji wydawanych w I instancji. Średnio od co 10-tej wydanej decyzji składane jest odwołanie. W 2020 r. cudzoziemcy złożyli ponad 17,7 tys. odwołań (90% - pobyt czasowy, 6% - zobowiązanie do powrotu, 3% - pobyt stały) i uzyskali w tym samym czasie 18  tys. decyzji Szefa UdSC w sprawach o legalizację pobytu na terytorium RP (16% - utrzymanie decyzji, od której się odwołano, 15% - uchylenie decyzji organu pierwszej instancji i udzielenie zezwolenia,  10% - uchylenie i przekazanie do ponownego rozpatrzenia, 41% (7,4 tys.) - rozstrzygnięcia wydawane w sprawach ponagleń - ujęte w kategorii inne).
Sytuacja epidemiologiczna w 2020 r. nie spowodowała spadku liczby odwołań. W porównaniu do pierwszych dziesięciu miesięcy 2019 r. liczba odwołań, które wpłynęły do Szefa Urzędu wzrosła o 17%, głównie za sprawą dużego wzrostu odwołań dotyczących pobytu czasowego (+33%).
Odwołania składali głównie obywatele Ukrainy (56%), Indii (8%), Gruzji (5%), Rosji, Białorusi i Wietnamu (po 3%), najczęściej od decyzji wojewodów (91% ogółu), w szczególności do decyzji wydawanych przez Wojewodę Mazowieckiego (82% ogółu złożonych odwołań, a 90% wśród odwołań złożonych do wojewodów). 
Co istotne, w 2020 r. liczba wydanych decyzji nieco przewyższa liczbę wpływających odwołań, nie powodując tym samym przyrastania liczby spraw w toku. W II instancji liczba spraw w toku  to 34 tys., a średni czas trwania postępowania odwoławczego wynosił 420 dni (obie wartości obejmują dane w sprawach: pobyt czasowy, stały, rezydenta długoterminowego UE). 
Informacja miesięczna
Liczba odwołań, które wpłynęły do Urzędu w październiku wyniosła 1827, jest to niemal tyle samo co w październiku 2019 r.
</t>
  </si>
  <si>
    <t>Liczba spraw, które trafiają miesięcznie do Wydziału Konsultacji Wizowych wzrosła znacząco w porównaniu do poprzednich miesięcy, chociaż w porównaniu do danych z marca pozostaje wciąż niewysoka (marzec 2020: 29 tys.; kwiecień: 0,4 tys.; maj: 0,4 tys.; czerwiec 1,2 tys.; lipiec i sierpień po 4,5 tys., wrzesień 12 tys., październik 12,4, ).  Spośród nadesłanych wniosków 7,9 tys. (64%) wpłynęło  z innego państwa członkowskiego. Dalsze 4,4 tys. (36%) stanowiły sprawy przekazane przez konsula: obowiązkowe (2%) i fakultatywne (34%). Spadek liczby wniosków o konsultację przełożył się na zmniejszenie liczby wydawanych decyzji. W październiku 2020 r. w Urzędzie wydano 12  tys. decyzji (w marcu 2020:  44 tys., w maju: 0,4 tys., w lipcu: 3 tys.), 3,1 tys., w sierpniu 4,2 tys., we wrześniu 10,2 tys.) w odpowiedzi na wnioski z innych państw (61%), a 4,7 tys. (39%) - na wnioski z konsulatów (2% - obligatoryjne, 37% - fakultatywne).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</si>
</sst>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5" borderId="0" xfId="0" applyFont="1" applyFill="1" applyBorder="1" applyAlignment="1" applyProtection="1">
      <alignment horizontal="center" vertical="center"/>
      <protection locked="0"/>
    </xf>
    <xf numFmtId="3" fontId="27" fillId="35" borderId="0" xfId="0" applyNumberFormat="1" applyFont="1" applyFill="1" applyBorder="1" applyAlignment="1" applyProtection="1">
      <alignment horizontal="center" vertical="center"/>
      <protection locked="0"/>
    </xf>
    <xf numFmtId="3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6" borderId="0" xfId="10" applyFont="1" applyFill="1" applyBorder="1" applyAlignment="1" applyProtection="1">
      <alignment horizontal="center" vertical="center"/>
      <protection locked="0"/>
    </xf>
    <xf numFmtId="3" fontId="27" fillId="36" borderId="0" xfId="1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0" xfId="0" applyBorder="1" applyAlignment="1"/>
    <xf numFmtId="0" fontId="26" fillId="0" borderId="0" xfId="0" applyFont="1" applyAlignment="1" applyProtection="1">
      <alignment horizontal="left" vertical="center"/>
      <protection locked="0"/>
    </xf>
    <xf numFmtId="0" fontId="20" fillId="0" borderId="0" xfId="0" applyFont="1" applyProtection="1">
      <protection locked="0"/>
    </xf>
    <xf numFmtId="9" fontId="20" fillId="0" borderId="0" xfId="46" applyFont="1" applyAlignment="1" applyProtection="1">
      <alignment horizontal="center"/>
      <protection locked="0"/>
    </xf>
    <xf numFmtId="0" fontId="27" fillId="0" borderId="0" xfId="10" applyFont="1" applyFill="1" applyBorder="1" applyAlignment="1" applyProtection="1">
      <alignment horizontal="left" vertical="center" indent="1"/>
    </xf>
    <xf numFmtId="0" fontId="27" fillId="0" borderId="0" xfId="10" applyFont="1" applyFill="1" applyBorder="1" applyAlignment="1" applyProtection="1">
      <alignment horizontal="center" vertical="center"/>
    </xf>
    <xf numFmtId="0" fontId="20" fillId="0" borderId="0" xfId="0" applyFont="1" applyFill="1" applyProtection="1">
      <protection locked="0"/>
    </xf>
    <xf numFmtId="0" fontId="20" fillId="33" borderId="0" xfId="0" applyFont="1" applyFill="1" applyAlignment="1" applyProtection="1">
      <alignment horizontal="left" vertical="top" wrapText="1"/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 wrapText="1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3" fontId="27" fillId="35" borderId="46" xfId="10" applyNumberFormat="1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/>
      <protection locked="0"/>
    </xf>
    <xf numFmtId="0" fontId="27" fillId="36" borderId="45" xfId="10" applyFont="1" applyFill="1" applyBorder="1" applyAlignment="1" applyProtection="1">
      <alignment horizontal="left" vertical="center"/>
      <protection locked="0"/>
    </xf>
    <xf numFmtId="3" fontId="28" fillId="0" borderId="32" xfId="0" applyNumberFormat="1" applyFont="1" applyBorder="1" applyAlignment="1" applyProtection="1">
      <alignment horizontal="right" vertical="center" wrapText="1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Border="1" applyAlignment="1" applyProtection="1">
      <alignment horizontal="center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3" fontId="28" fillId="0" borderId="42" xfId="0" applyNumberFormat="1" applyFont="1" applyBorder="1" applyAlignment="1" applyProtection="1">
      <alignment horizontal="right" vertical="center" wrapText="1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3" fontId="20" fillId="0" borderId="50" xfId="0" applyNumberFormat="1" applyFont="1" applyBorder="1" applyAlignment="1" applyProtection="1">
      <alignment horizontal="center"/>
      <protection locked="0"/>
    </xf>
    <xf numFmtId="0" fontId="20" fillId="0" borderId="50" xfId="0" applyFont="1" applyBorder="1" applyAlignment="1" applyProtection="1">
      <alignment horizontal="center"/>
      <protection locked="0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8" fillId="0" borderId="25" xfId="0" applyFont="1" applyFill="1" applyBorder="1" applyAlignment="1" applyProtection="1">
      <alignment vertical="center" wrapText="1"/>
      <protection locked="0"/>
    </xf>
    <xf numFmtId="0" fontId="28" fillId="0" borderId="10" xfId="0" applyFont="1" applyFill="1" applyBorder="1" applyAlignment="1" applyProtection="1">
      <alignment vertical="center" wrapText="1"/>
      <protection locked="0"/>
    </xf>
    <xf numFmtId="3" fontId="27" fillId="33" borderId="45" xfId="10" applyNumberFormat="1" applyFont="1" applyFill="1" applyBorder="1" applyAlignment="1" applyProtection="1">
      <alignment horizontal="center" vertical="center"/>
    </xf>
    <xf numFmtId="3" fontId="27" fillId="33" borderId="46" xfId="10" applyNumberFormat="1" applyFont="1" applyFill="1" applyBorder="1" applyAlignment="1" applyProtection="1">
      <alignment horizontal="center" vertical="center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8" fillId="36" borderId="25" xfId="24" applyFont="1" applyFill="1" applyBorder="1" applyAlignment="1" applyProtection="1">
      <alignment vertical="center" wrapText="1"/>
      <protection locked="0"/>
    </xf>
    <xf numFmtId="0" fontId="28" fillId="36" borderId="10" xfId="24" applyFont="1" applyFill="1" applyBorder="1" applyAlignment="1" applyProtection="1">
      <alignment vertical="center" wrapText="1"/>
      <protection locked="0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3" fontId="28" fillId="0" borderId="42" xfId="24" applyNumberFormat="1" applyFont="1" applyFill="1" applyBorder="1" applyAlignment="1" applyProtection="1">
      <alignment horizontal="right" vertical="center"/>
    </xf>
    <xf numFmtId="3" fontId="27" fillId="34" borderId="45" xfId="0" applyNumberFormat="1" applyFont="1" applyFill="1" applyBorder="1" applyAlignment="1" applyProtection="1">
      <alignment horizontal="center" vertical="center"/>
    </xf>
    <xf numFmtId="3" fontId="27" fillId="34" borderId="46" xfId="0" applyNumberFormat="1" applyFont="1" applyFill="1" applyBorder="1" applyAlignment="1" applyProtection="1">
      <alignment horizontal="center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33" fillId="35" borderId="21" xfId="0" applyFont="1" applyFill="1" applyBorder="1" applyAlignment="1" applyProtection="1">
      <alignment horizontal="center" vertical="center" wrapText="1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0" fontId="28" fillId="34" borderId="10" xfId="43" applyFont="1" applyFill="1" applyBorder="1" applyAlignment="1" applyProtection="1">
      <alignment horizontal="right" vertical="center"/>
    </xf>
    <xf numFmtId="0" fontId="27" fillId="36" borderId="45" xfId="10" applyFont="1" applyFill="1" applyBorder="1" applyAlignment="1" applyProtection="1">
      <alignment horizontal="center" vertical="center"/>
    </xf>
    <xf numFmtId="0" fontId="28" fillId="35" borderId="10" xfId="43" applyFont="1" applyFill="1" applyBorder="1" applyAlignment="1" applyProtection="1">
      <alignment horizontal="right" vertical="center"/>
    </xf>
    <xf numFmtId="0" fontId="28" fillId="35" borderId="42" xfId="43" applyFont="1" applyFill="1" applyBorder="1" applyAlignment="1" applyProtection="1">
      <alignment horizontal="right" vertical="center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42" xfId="0" applyNumberFormat="1" applyFont="1" applyFill="1" applyBorder="1" applyAlignment="1" applyProtection="1">
      <alignment horizontal="right" vertical="center"/>
    </xf>
    <xf numFmtId="3" fontId="28" fillId="34" borderId="32" xfId="0" applyNumberFormat="1" applyFont="1" applyFill="1" applyBorder="1" applyAlignment="1" applyProtection="1">
      <alignment horizontal="right" vertical="center"/>
    </xf>
    <xf numFmtId="3" fontId="28" fillId="0" borderId="10" xfId="0" applyNumberFormat="1" applyFont="1" applyFill="1" applyBorder="1" applyAlignment="1" applyProtection="1">
      <alignment horizontal="right" vertical="center"/>
    </xf>
    <xf numFmtId="3" fontId="28" fillId="0" borderId="43" xfId="0" applyNumberFormat="1" applyFont="1" applyFill="1" applyBorder="1" applyAlignment="1" applyProtection="1">
      <alignment horizontal="right" vertical="center"/>
    </xf>
    <xf numFmtId="3" fontId="28" fillId="0" borderId="32" xfId="0" applyNumberFormat="1" applyFont="1" applyFill="1" applyBorder="1" applyAlignment="1" applyProtection="1">
      <alignment horizontal="right" vertical="center"/>
    </xf>
    <xf numFmtId="0" fontId="33" fillId="35" borderId="31" xfId="0" applyFont="1" applyFill="1" applyBorder="1" applyAlignment="1" applyProtection="1">
      <alignment horizontal="center" vertical="center" wrapText="1"/>
    </xf>
    <xf numFmtId="0" fontId="28" fillId="35" borderId="32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43" xfId="43" applyFont="1" applyFill="1" applyBorder="1" applyAlignment="1" applyProtection="1">
      <alignment horizontal="right" vertical="center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4" borderId="10" xfId="0" applyFont="1" applyFill="1" applyBorder="1" applyAlignment="1" applyProtection="1">
      <alignment horizontal="right" vertical="center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35" borderId="21" xfId="0" applyFont="1" applyFill="1" applyBorder="1" applyAlignment="1" applyProtection="1">
      <alignment horizontal="center" vertical="center"/>
    </xf>
    <xf numFmtId="0" fontId="27" fillId="35" borderId="31" xfId="0" applyFont="1" applyFill="1" applyBorder="1" applyAlignment="1" applyProtection="1">
      <alignment horizontal="center" vertical="center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6" borderId="49" xfId="10" applyFont="1" applyFill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0" fontId="28" fillId="35" borderId="35" xfId="43" applyFont="1" applyFill="1" applyBorder="1" applyAlignment="1" applyProtection="1">
      <alignment horizontal="right" vertical="center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6" borderId="46" xfId="10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8" fillId="35" borderId="10" xfId="0" applyFont="1" applyFill="1" applyBorder="1" applyAlignment="1" applyProtection="1">
      <alignment horizontal="right" vertical="center"/>
    </xf>
    <xf numFmtId="0" fontId="28" fillId="35" borderId="42" xfId="0" applyFont="1" applyFill="1" applyBorder="1" applyAlignment="1" applyProtection="1">
      <alignment horizontal="right" vertical="center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32" xfId="0" applyFont="1" applyFill="1" applyBorder="1" applyAlignment="1" applyProtection="1">
      <alignment horizontal="right" vertical="center"/>
    </xf>
    <xf numFmtId="0" fontId="28" fillId="34" borderId="32" xfId="0" applyFont="1" applyFill="1" applyBorder="1" applyAlignment="1" applyProtection="1">
      <alignment horizontal="right" vertical="center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0" fontId="27" fillId="36" borderId="44" xfId="10" applyFont="1" applyFill="1" applyBorder="1" applyAlignment="1" applyProtection="1">
      <alignment horizontal="left" vertical="center"/>
    </xf>
    <xf numFmtId="0" fontId="27" fillId="36" borderId="45" xfId="1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3" fontId="28" fillId="0" borderId="10" xfId="24" applyNumberFormat="1" applyFont="1" applyFill="1" applyBorder="1" applyAlignment="1" applyProtection="1">
      <alignment horizontal="right" vertical="center"/>
    </xf>
    <xf numFmtId="0" fontId="28" fillId="35" borderId="26" xfId="43" applyFont="1" applyFill="1" applyBorder="1" applyAlignment="1" applyProtection="1">
      <alignment horizontal="right" vertical="center"/>
    </xf>
    <xf numFmtId="0" fontId="28" fillId="34" borderId="26" xfId="43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0" fontId="28" fillId="35" borderId="43" xfId="0" applyFont="1" applyFill="1" applyBorder="1" applyAlignment="1" applyProtection="1">
      <alignment horizontal="right" vertical="center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3" fontId="27" fillId="35" borderId="45" xfId="0" applyNumberFormat="1" applyFont="1" applyFill="1" applyBorder="1" applyAlignment="1" applyProtection="1">
      <alignment horizontal="center" vertical="center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  <xf numFmtId="3" fontId="27" fillId="35" borderId="46" xfId="0" applyNumberFormat="1" applyFont="1" applyFill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 wrapText="1"/>
    </xf>
    <xf numFmtId="3" fontId="27" fillId="35" borderId="0" xfId="10" applyNumberFormat="1" applyFont="1" applyFill="1" applyBorder="1" applyAlignment="1" applyProtection="1">
      <alignment horizontal="center" vertical="center"/>
    </xf>
  </cellXfs>
  <cellStyles count="47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tygodniowy'!$C$339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9F-44F1-9EF3-F931EA1B1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tygodniowy'!$G$337:$J$338,'Meldunek tygodniowy'!$K$337:$N$338,'Meldunek tygodniowy'!$O$337:$R$338)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tygodniowy'!$G$339:$R$339</c:f>
              <c:numCache>
                <c:formatCode>General</c:formatCode>
                <c:ptCount val="12"/>
                <c:pt idx="0">
                  <c:v>184</c:v>
                </c:pt>
                <c:pt idx="2">
                  <c:v>460</c:v>
                </c:pt>
                <c:pt idx="4">
                  <c:v>222</c:v>
                </c:pt>
                <c:pt idx="6">
                  <c:v>587</c:v>
                </c:pt>
                <c:pt idx="8">
                  <c:v>27</c:v>
                </c:pt>
                <c:pt idx="1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F-44F1-9EF3-F931EA1B1AD5}"/>
            </c:ext>
          </c:extLst>
        </c:ser>
        <c:ser>
          <c:idx val="1"/>
          <c:order val="1"/>
          <c:tx>
            <c:strRef>
              <c:f>'Meldunek tygodniowy'!$C$340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9F-44F1-9EF3-F931EA1B1A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tygodniowy'!$G$337:$J$338,'Meldunek tygodniowy'!$K$337:$N$338,'Meldunek tygodniowy'!$O$337:$R$338)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tygodniowy'!$G$340:$R$340</c:f>
              <c:numCache>
                <c:formatCode>General</c:formatCode>
                <c:ptCount val="12"/>
                <c:pt idx="0">
                  <c:v>69</c:v>
                </c:pt>
                <c:pt idx="2">
                  <c:v>77</c:v>
                </c:pt>
                <c:pt idx="4">
                  <c:v>99</c:v>
                </c:pt>
                <c:pt idx="6">
                  <c:v>174</c:v>
                </c:pt>
                <c:pt idx="8">
                  <c:v>13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9F-44F1-9EF3-F931EA1B1AD5}"/>
            </c:ext>
          </c:extLst>
        </c:ser>
        <c:ser>
          <c:idx val="2"/>
          <c:order val="2"/>
          <c:tx>
            <c:strRef>
              <c:f>'Meldunek tygodniowy'!$C$341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9F-44F1-9EF3-F931EA1B1A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tygodniowy'!$G$337:$J$338,'Meldunek tygodniowy'!$K$337:$N$338,'Meldunek tygodniowy'!$O$337:$R$338)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tygodniowy'!$G$341:$R$341</c:f>
              <c:numCache>
                <c:formatCode>General</c:formatCode>
                <c:ptCount val="12"/>
                <c:pt idx="0">
                  <c:v>183</c:v>
                </c:pt>
                <c:pt idx="2">
                  <c:v>235</c:v>
                </c:pt>
                <c:pt idx="4">
                  <c:v>6</c:v>
                </c:pt>
                <c:pt idx="6">
                  <c:v>13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9F-44F1-9EF3-F931EA1B1AD5}"/>
            </c:ext>
          </c:extLst>
        </c:ser>
        <c:ser>
          <c:idx val="3"/>
          <c:order val="3"/>
          <c:tx>
            <c:strRef>
              <c:f>'Meldunek tygodniowy'!$C$342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9F-44F1-9EF3-F931EA1B1A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tygodniowy'!$G$337:$J$338,'Meldunek tygodniowy'!$K$337:$N$338,'Meldunek tygodniowy'!$O$337:$R$338)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tygodniowy'!$G$342:$R$342</c:f>
              <c:numCache>
                <c:formatCode>General</c:formatCode>
                <c:ptCount val="12"/>
                <c:pt idx="0">
                  <c:v>19</c:v>
                </c:pt>
                <c:pt idx="2">
                  <c:v>43</c:v>
                </c:pt>
                <c:pt idx="4">
                  <c:v>17</c:v>
                </c:pt>
                <c:pt idx="6">
                  <c:v>44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9F-44F1-9EF3-F931EA1B1AD5}"/>
            </c:ext>
          </c:extLst>
        </c:ser>
        <c:ser>
          <c:idx val="5"/>
          <c:order val="4"/>
          <c:tx>
            <c:strRef>
              <c:f>'Meldunek tygodniowy'!$C$343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9F-44F1-9EF3-F931EA1B1A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tygodniowy'!$G$343:$R$343</c:f>
              <c:numCache>
                <c:formatCode>General</c:formatCode>
                <c:ptCount val="12"/>
                <c:pt idx="0">
                  <c:v>41</c:v>
                </c:pt>
                <c:pt idx="2">
                  <c:v>58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9F-44F1-9EF3-F931EA1B1AD5}"/>
            </c:ext>
          </c:extLst>
        </c:ser>
        <c:ser>
          <c:idx val="4"/>
          <c:order val="5"/>
          <c:tx>
            <c:strRef>
              <c:f>'Meldunek tygodniowy'!$C$344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9F-44F1-9EF3-F931EA1B1A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tygodniowy'!$G$337:$J$338,'Meldunek tygodniowy'!$K$337:$N$338,'Meldunek tygodniowy'!$O$337:$R$338)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tygodniowy'!$G$344:$R$344</c:f>
              <c:numCache>
                <c:formatCode>General</c:formatCode>
                <c:ptCount val="12"/>
                <c:pt idx="0">
                  <c:v>257</c:v>
                </c:pt>
                <c:pt idx="2">
                  <c:v>301</c:v>
                </c:pt>
                <c:pt idx="4">
                  <c:v>97</c:v>
                </c:pt>
                <c:pt idx="6">
                  <c:v>166</c:v>
                </c:pt>
                <c:pt idx="8">
                  <c:v>18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9F-44F1-9EF3-F931EA1B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31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tygodniowy'!$B$475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tygodniowy'!$J$474,'Meldunek tygodniowy'!$M$474,'Meldunek tygodniowy'!$P$474,'Meldunek tygodniowy'!$S$474,'Meldunek tygodniowy'!$V$474)</c:f>
              <c:strCache>
                <c:ptCount val="5"/>
                <c:pt idx="0">
                  <c:v>27.09.2020 - 03.10.2020</c:v>
                </c:pt>
                <c:pt idx="1">
                  <c:v>04.10.2020 - 10.10.2020</c:v>
                </c:pt>
                <c:pt idx="2">
                  <c:v>11.10.2020 - 17.10.2020</c:v>
                </c:pt>
                <c:pt idx="3">
                  <c:v>18.10.2020 - 24.10.2020</c:v>
                </c:pt>
                <c:pt idx="4">
                  <c:v>25.10.2020 - 31.10.2020</c:v>
                </c:pt>
              </c:strCache>
            </c:strRef>
          </c:cat>
          <c:val>
            <c:numRef>
              <c:f>('Meldunek tygodniowy'!$J$475,'Meldunek tygodniowy'!$M$475,'Meldunek tygodniowy'!$P$475,'Meldunek tygodniowy'!$S$475,'Meldunek tygodniowy'!$V$475)</c:f>
              <c:numCache>
                <c:formatCode>#,##0</c:formatCode>
                <c:ptCount val="5"/>
                <c:pt idx="0">
                  <c:v>788</c:v>
                </c:pt>
                <c:pt idx="1">
                  <c:v>802</c:v>
                </c:pt>
                <c:pt idx="2">
                  <c:v>797</c:v>
                </c:pt>
                <c:pt idx="3">
                  <c:v>803</c:v>
                </c:pt>
                <c:pt idx="4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F-4AFF-8807-762CA66FB6D7}"/>
            </c:ext>
          </c:extLst>
        </c:ser>
        <c:ser>
          <c:idx val="1"/>
          <c:order val="1"/>
          <c:tx>
            <c:strRef>
              <c:f>'Meldunek tygodniowy'!$B$476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tygodniowy'!$J$474,'Meldunek tygodniowy'!$M$474,'Meldunek tygodniowy'!$P$474,'Meldunek tygodniowy'!$S$474,'Meldunek tygodniowy'!$V$474)</c:f>
              <c:strCache>
                <c:ptCount val="5"/>
                <c:pt idx="0">
                  <c:v>27.09.2020 - 03.10.2020</c:v>
                </c:pt>
                <c:pt idx="1">
                  <c:v>04.10.2020 - 10.10.2020</c:v>
                </c:pt>
                <c:pt idx="2">
                  <c:v>11.10.2020 - 17.10.2020</c:v>
                </c:pt>
                <c:pt idx="3">
                  <c:v>18.10.2020 - 24.10.2020</c:v>
                </c:pt>
                <c:pt idx="4">
                  <c:v>25.10.2020 - 31.10.2020</c:v>
                </c:pt>
              </c:strCache>
            </c:strRef>
          </c:cat>
          <c:val>
            <c:numRef>
              <c:f>('Meldunek tygodniowy'!$J$476,'Meldunek tygodniowy'!$M$476,'Meldunek tygodniowy'!$P$476,'Meldunek tygodniowy'!$S$476,'Meldunek tygodniowy'!$V$476)</c:f>
              <c:numCache>
                <c:formatCode>#,##0</c:formatCode>
                <c:ptCount val="5"/>
                <c:pt idx="0">
                  <c:v>2154</c:v>
                </c:pt>
                <c:pt idx="1">
                  <c:v>2165</c:v>
                </c:pt>
                <c:pt idx="2">
                  <c:v>2189</c:v>
                </c:pt>
                <c:pt idx="3">
                  <c:v>2208</c:v>
                </c:pt>
                <c:pt idx="4">
                  <c:v>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F-4AFF-8807-762CA66FB6D7}"/>
            </c:ext>
          </c:extLst>
        </c:ser>
        <c:ser>
          <c:idx val="5"/>
          <c:order val="2"/>
          <c:tx>
            <c:strRef>
              <c:f>'Meldunek tygodniowy'!$B$479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tygodniowy'!$J$474,'Meldunek tygodniowy'!$M$474,'Meldunek tygodniowy'!$P$474,'Meldunek tygodniowy'!$S$474,'Meldunek tygodniowy'!$V$474)</c:f>
              <c:strCache>
                <c:ptCount val="5"/>
                <c:pt idx="0">
                  <c:v>27.09.2020 - 03.10.2020</c:v>
                </c:pt>
                <c:pt idx="1">
                  <c:v>04.10.2020 - 10.10.2020</c:v>
                </c:pt>
                <c:pt idx="2">
                  <c:v>11.10.2020 - 17.10.2020</c:v>
                </c:pt>
                <c:pt idx="3">
                  <c:v>18.10.2020 - 24.10.2020</c:v>
                </c:pt>
                <c:pt idx="4">
                  <c:v>25.10.2020 - 31.10.2020</c:v>
                </c:pt>
              </c:strCache>
            </c:strRef>
          </c:cat>
          <c:val>
            <c:numRef>
              <c:f>('Meldunek tygodniowy'!$J$479,'Meldunek tygodniowy'!$M$479,'Meldunek tygodniowy'!$P$479,'Meldunek tygodniowy'!$S$479,'Meldunek tygodniowy'!$V$479)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3F-4AFF-8807-762CA66FB6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tygodniowy'!$L$132:$U$132</c:f>
              <c:numCache>
                <c:formatCode>#,##0</c:formatCode>
                <c:ptCount val="10"/>
                <c:pt idx="0">
                  <c:v>15886</c:v>
                </c:pt>
                <c:pt idx="2">
                  <c:v>2184</c:v>
                </c:pt>
                <c:pt idx="3">
                  <c:v>2598</c:v>
                </c:pt>
                <c:pt idx="4">
                  <c:v>1715</c:v>
                </c:pt>
                <c:pt idx="5">
                  <c:v>713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2-4F3B-864F-301530BD1561}"/>
            </c:ext>
          </c:extLst>
        </c:ser>
        <c:ser>
          <c:idx val="0"/>
          <c:order val="1"/>
          <c:tx>
            <c:strRef>
              <c:f>'Meldunek tygodniowy'!$C$133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tygodniowy'!$L$133:$U$133</c:f>
              <c:numCache>
                <c:formatCode>#,##0</c:formatCode>
                <c:ptCount val="10"/>
                <c:pt idx="0">
                  <c:v>511</c:v>
                </c:pt>
                <c:pt idx="2">
                  <c:v>127</c:v>
                </c:pt>
                <c:pt idx="3">
                  <c:v>65</c:v>
                </c:pt>
                <c:pt idx="4">
                  <c:v>84</c:v>
                </c:pt>
                <c:pt idx="5">
                  <c:v>40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72-4F3B-864F-301530BD1561}"/>
            </c:ext>
          </c:extLst>
        </c:ser>
        <c:ser>
          <c:idx val="1"/>
          <c:order val="2"/>
          <c:tx>
            <c:strRef>
              <c:f>'Meldunek tygodniowy'!$C$134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tygodniowy'!$L$134:$U$134</c:f>
              <c:numCache>
                <c:formatCode>#,##0</c:formatCode>
                <c:ptCount val="10"/>
                <c:pt idx="0">
                  <c:v>170</c:v>
                </c:pt>
                <c:pt idx="2">
                  <c:v>41</c:v>
                </c:pt>
                <c:pt idx="3">
                  <c:v>66</c:v>
                </c:pt>
                <c:pt idx="4">
                  <c:v>33</c:v>
                </c:pt>
                <c:pt idx="5">
                  <c:v>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72-4F3B-864F-301530BD1561}"/>
            </c:ext>
          </c:extLst>
        </c:ser>
        <c:ser>
          <c:idx val="2"/>
          <c:order val="3"/>
          <c:tx>
            <c:strRef>
              <c:f>'Meldunek tygodniowy'!$C$135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72-4F3B-864F-301530BD1561}"/>
            </c:ext>
          </c:extLst>
        </c:ser>
        <c:ser>
          <c:idx val="3"/>
          <c:order val="4"/>
          <c:tx>
            <c:strRef>
              <c:f>'Meldunek tygodniowy'!$C$136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72-4F3B-864F-301530BD1561}"/>
            </c:ext>
          </c:extLst>
        </c:ser>
        <c:ser>
          <c:idx val="4"/>
          <c:order val="5"/>
          <c:tx>
            <c:strRef>
              <c:f>'Meldunek tygodniowy'!$C$137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72-4F3B-864F-301530BD1561}"/>
            </c:ext>
          </c:extLst>
        </c:ser>
        <c:ser>
          <c:idx val="5"/>
          <c:order val="6"/>
          <c:tx>
            <c:strRef>
              <c:f>'Meldunek tygodniowy'!$C$138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72-4F3B-864F-301530BD1561}"/>
            </c:ext>
          </c:extLst>
        </c:ser>
        <c:ser>
          <c:idx val="6"/>
          <c:order val="7"/>
          <c:tx>
            <c:strRef>
              <c:f>'Meldunek tygodniowy'!$C$139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72-4F3B-864F-301530BD1561}"/>
            </c:ext>
          </c:extLst>
        </c:ser>
        <c:ser>
          <c:idx val="7"/>
          <c:order val="8"/>
          <c:tx>
            <c:strRef>
              <c:f>'Meldunek tygodniowy'!$C$140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72-4F3B-864F-301530BD1561}"/>
            </c:ext>
          </c:extLst>
        </c:ser>
        <c:ser>
          <c:idx val="9"/>
          <c:order val="9"/>
          <c:tx>
            <c:strRef>
              <c:f>'Meldunek tygodniowy'!$C$141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72-4F3B-864F-301530BD1561}"/>
            </c:ext>
          </c:extLst>
        </c:ser>
        <c:ser>
          <c:idx val="10"/>
          <c:order val="10"/>
          <c:tx>
            <c:strRef>
              <c:f>'Meldunek tygodniowy'!$C$142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1144</c:v>
                </c:pt>
                <c:pt idx="2">
                  <c:v>520</c:v>
                </c:pt>
                <c:pt idx="3">
                  <c:v>14</c:v>
                </c:pt>
                <c:pt idx="4">
                  <c:v>33</c:v>
                </c:pt>
                <c:pt idx="5">
                  <c:v>161</c:v>
                </c:pt>
                <c:pt idx="6">
                  <c:v>48</c:v>
                </c:pt>
                <c:pt idx="7">
                  <c:v>0</c:v>
                </c:pt>
                <c:pt idx="8">
                  <c:v>101</c:v>
                </c:pt>
                <c:pt idx="9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72-4F3B-864F-301530BD1561}"/>
            </c:ext>
          </c:extLst>
        </c:ser>
        <c:ser>
          <c:idx val="11"/>
          <c:order val="11"/>
          <c:tx>
            <c:strRef>
              <c:f>'Meldunek tygodniowy'!$C$143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72-4F3B-864F-301530BD1561}"/>
            </c:ext>
          </c:extLst>
        </c:ser>
        <c:ser>
          <c:idx val="12"/>
          <c:order val="12"/>
          <c:tx>
            <c:strRef>
              <c:f>'Meldunek tygodniowy'!$C$144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B72-4F3B-864F-301530BD1561}"/>
            </c:ext>
          </c:extLst>
        </c:ser>
        <c:ser>
          <c:idx val="13"/>
          <c:order val="13"/>
          <c:tx>
            <c:strRef>
              <c:f>'Meldunek tygodniowy'!$C$145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B72-4F3B-864F-301530BD1561}"/>
            </c:ext>
          </c:extLst>
        </c:ser>
        <c:ser>
          <c:idx val="14"/>
          <c:order val="14"/>
          <c:tx>
            <c:strRef>
              <c:f>'Meldunek tygodniowy'!$C$146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72-4F3B-864F-301530BD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tygodniowy'!$C$304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tygodniowy'!$G$302:$J$303,'Meldunek tygodniowy'!$K$302:$N$303,'Meldunek tygodniowy'!$O$302:$R$303)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tygodniowy'!$G$304:$R$304</c:f>
              <c:numCache>
                <c:formatCode>General</c:formatCode>
                <c:ptCount val="12"/>
                <c:pt idx="0">
                  <c:v>71</c:v>
                </c:pt>
                <c:pt idx="2">
                  <c:v>96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0-478A-B01F-C2913AE29DA1}"/>
            </c:ext>
          </c:extLst>
        </c:ser>
        <c:ser>
          <c:idx val="1"/>
          <c:order val="1"/>
          <c:tx>
            <c:strRef>
              <c:f>'Meldunek tygodniowy'!$C$305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tygodniowy'!$G$302:$J$303,'Meldunek tygodniowy'!$K$302:$N$303,'Meldunek tygodniowy'!$O$302:$R$303)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tygodniowy'!$G$305:$R$305</c:f>
              <c:numCache>
                <c:formatCode>General</c:formatCode>
                <c:ptCount val="12"/>
                <c:pt idx="0">
                  <c:v>20</c:v>
                </c:pt>
                <c:pt idx="2">
                  <c:v>30</c:v>
                </c:pt>
                <c:pt idx="4">
                  <c:v>16</c:v>
                </c:pt>
                <c:pt idx="6">
                  <c:v>48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0-478A-B01F-C2913AE29DA1}"/>
            </c:ext>
          </c:extLst>
        </c:ser>
        <c:ser>
          <c:idx val="2"/>
          <c:order val="2"/>
          <c:tx>
            <c:strRef>
              <c:f>'Meldunek tygodniowy'!$C$306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tygodniowy'!$G$302:$J$303,'Meldunek tygodniowy'!$K$302:$N$303,'Meldunek tygodniowy'!$O$302:$R$303)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tygodniowy'!$G$306:$R$306</c:f>
              <c:numCache>
                <c:formatCode>General</c:formatCode>
                <c:ptCount val="12"/>
                <c:pt idx="0">
                  <c:v>6</c:v>
                </c:pt>
                <c:pt idx="2">
                  <c:v>6</c:v>
                </c:pt>
                <c:pt idx="4">
                  <c:v>13</c:v>
                </c:pt>
                <c:pt idx="6">
                  <c:v>25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0-478A-B01F-C2913AE29DA1}"/>
            </c:ext>
          </c:extLst>
        </c:ser>
        <c:ser>
          <c:idx val="3"/>
          <c:order val="3"/>
          <c:tx>
            <c:strRef>
              <c:f>'Meldunek tygodniowy'!$C$307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tygodniowy'!$G$302:$J$303,'Meldunek tygodniowy'!$K$302:$N$303,'Meldunek tygodniowy'!$O$302:$R$303)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tygodniowy'!$G$307:$R$307</c:f>
              <c:numCache>
                <c:formatCode>General</c:formatCode>
                <c:ptCount val="12"/>
                <c:pt idx="0">
                  <c:v>24</c:v>
                </c:pt>
                <c:pt idx="2">
                  <c:v>24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90-478A-B01F-C2913AE29DA1}"/>
            </c:ext>
          </c:extLst>
        </c:ser>
        <c:ser>
          <c:idx val="5"/>
          <c:order val="4"/>
          <c:tx>
            <c:strRef>
              <c:f>'Meldunek tygodniowy'!$C$308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tygodniowy'!$G$308:$R$308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5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90-478A-B01F-C2913AE29DA1}"/>
            </c:ext>
          </c:extLst>
        </c:ser>
        <c:ser>
          <c:idx val="4"/>
          <c:order val="5"/>
          <c:tx>
            <c:strRef>
              <c:f>'Meldunek tygodniowy'!$C$309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tygodniowy'!$G$302:$J$303,'Meldunek tygodniowy'!$K$302:$N$303,'Meldunek tygodniowy'!$O$302:$R$303)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tygodniowy'!$G$309:$R$309</c:f>
              <c:numCache>
                <c:formatCode>General</c:formatCode>
                <c:ptCount val="12"/>
                <c:pt idx="0">
                  <c:v>33</c:v>
                </c:pt>
                <c:pt idx="2">
                  <c:v>34</c:v>
                </c:pt>
                <c:pt idx="4">
                  <c:v>10</c:v>
                </c:pt>
                <c:pt idx="6">
                  <c:v>27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90-478A-B01F-C2913AE29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01.10.2020 - 31.10.2020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26305</c:v>
                </c:pt>
                <c:pt idx="1">
                  <c:v>11227</c:v>
                </c:pt>
                <c:pt idx="2">
                  <c:v>3175</c:v>
                </c:pt>
                <c:pt idx="3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A-4E8D-BA93-E54D0E9BAA3E}"/>
            </c:ext>
          </c:extLst>
        </c:ser>
        <c:ser>
          <c:idx val="2"/>
          <c:order val="1"/>
          <c:tx>
            <c:strRef>
              <c:f>'Meldunek tygodniowy'!$G$23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01.10.2020 - 31.10.2020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1696</c:v>
                </c:pt>
                <c:pt idx="1">
                  <c:v>993</c:v>
                </c:pt>
                <c:pt idx="2">
                  <c:v>112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A-4E8D-BA93-E54D0E9BAA3E}"/>
            </c:ext>
          </c:extLst>
        </c:ser>
        <c:ser>
          <c:idx val="4"/>
          <c:order val="2"/>
          <c:tx>
            <c:strRef>
              <c:f>'Meldunek tygodniowy'!$G$24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01.10.2020 - 31.10.2020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509</c:v>
                </c:pt>
                <c:pt idx="1">
                  <c:v>365</c:v>
                </c:pt>
                <c:pt idx="2">
                  <c:v>50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A-4E8D-BA93-E54D0E9B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tygodniowy'!$D$228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tygodniowy'!$H$227:$K$227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tygodniowy'!$H$228:$K$228</c:f>
              <c:numCache>
                <c:formatCode>#,##0</c:formatCode>
                <c:ptCount val="4"/>
                <c:pt idx="0">
                  <c:v>7925</c:v>
                </c:pt>
                <c:pt idx="3">
                  <c:v>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2-4C2A-9A95-DD2E6E008E6C}"/>
            </c:ext>
          </c:extLst>
        </c:ser>
        <c:ser>
          <c:idx val="1"/>
          <c:order val="1"/>
          <c:tx>
            <c:strRef>
              <c:f>'Meldunek tygodniowy'!$D$229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tygodniowy'!$H$227:$K$227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tygodniowy'!$H$229:$K$229</c:f>
              <c:numCache>
                <c:formatCode>#,##0</c:formatCode>
                <c:ptCount val="4"/>
                <c:pt idx="0">
                  <c:v>237</c:v>
                </c:pt>
                <c:pt idx="3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2-4C2A-9A95-DD2E6E008E6C}"/>
            </c:ext>
          </c:extLst>
        </c:ser>
        <c:ser>
          <c:idx val="0"/>
          <c:order val="2"/>
          <c:tx>
            <c:strRef>
              <c:f>'Meldunek tygodniowy'!$D$230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tygodniowy'!$H$227:$K$227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tygodniowy'!$H$230:$K$230</c:f>
              <c:numCache>
                <c:formatCode>#,##0</c:formatCode>
                <c:ptCount val="4"/>
                <c:pt idx="0">
                  <c:v>4187</c:v>
                </c:pt>
                <c:pt idx="3">
                  <c:v>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2-4C2A-9A95-DD2E6E00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01.01.2020 - 31.10.2020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209842</c:v>
                </c:pt>
                <c:pt idx="1">
                  <c:v>119888</c:v>
                </c:pt>
                <c:pt idx="2">
                  <c:v>32760</c:v>
                </c:pt>
                <c:pt idx="3">
                  <c:v>7406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1-41D1-9102-8B84BC1160A9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01.01.2020 - 31.10.2020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12094</c:v>
                </c:pt>
                <c:pt idx="1">
                  <c:v>8520</c:v>
                </c:pt>
                <c:pt idx="2">
                  <c:v>1414</c:v>
                </c:pt>
                <c:pt idx="3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41-41D1-9102-8B84BC1160A9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01.01.2020 - 31.10.2020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4342</c:v>
                </c:pt>
                <c:pt idx="1">
                  <c:v>1938</c:v>
                </c:pt>
                <c:pt idx="2">
                  <c:v>371</c:v>
                </c:pt>
                <c:pt idx="3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41-41D1-9102-8B84BC116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348</xdr:row>
      <xdr:rowOff>52389</xdr:rowOff>
    </xdr:from>
    <xdr:to>
      <xdr:col>24</xdr:col>
      <xdr:colOff>19051</xdr:colOff>
      <xdr:row>369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482</xdr:row>
      <xdr:rowOff>65086</xdr:rowOff>
    </xdr:from>
    <xdr:to>
      <xdr:col>23</xdr:col>
      <xdr:colOff>9525</xdr:colOff>
      <xdr:row>496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148</xdr:row>
      <xdr:rowOff>69397</xdr:rowOff>
    </xdr:from>
    <xdr:to>
      <xdr:col>23</xdr:col>
      <xdr:colOff>1</xdr:colOff>
      <xdr:row>170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58965</xdr:colOff>
      <xdr:row>311</xdr:row>
      <xdr:rowOff>42333</xdr:rowOff>
    </xdr:from>
    <xdr:to>
      <xdr:col>23</xdr:col>
      <xdr:colOff>269876</xdr:colOff>
      <xdr:row>331</xdr:row>
      <xdr:rowOff>56092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26</xdr:row>
      <xdr:rowOff>9526</xdr:rowOff>
    </xdr:from>
    <xdr:to>
      <xdr:col>23</xdr:col>
      <xdr:colOff>9525</xdr:colOff>
      <xdr:row>40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232</xdr:row>
      <xdr:rowOff>1</xdr:rowOff>
    </xdr:from>
    <xdr:to>
      <xdr:col>21</xdr:col>
      <xdr:colOff>238125</xdr:colOff>
      <xdr:row>247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414</xdr:row>
      <xdr:rowOff>0</xdr:rowOff>
    </xdr:from>
    <xdr:to>
      <xdr:col>20</xdr:col>
      <xdr:colOff>234084</xdr:colOff>
      <xdr:row>414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341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63</xdr:row>
      <xdr:rowOff>0</xdr:rowOff>
    </xdr:from>
    <xdr:to>
      <xdr:col>22</xdr:col>
      <xdr:colOff>266700</xdr:colOff>
      <xdr:row>76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370</xdr:row>
      <xdr:rowOff>2801</xdr:rowOff>
    </xdr:from>
    <xdr:to>
      <xdr:col>25</xdr:col>
      <xdr:colOff>10584</xdr:colOff>
      <xdr:row>385</xdr:row>
      <xdr:rowOff>94315</xdr:rowOff>
    </xdr:to>
    <xdr:sp macro="" textlink="">
      <xdr:nvSpPr>
        <xdr:cNvPr id="6" name="Prostokąt 5"/>
        <xdr:cNvSpPr/>
      </xdr:nvSpPr>
      <xdr:spPr>
        <a:xfrm>
          <a:off x="0" y="70853860"/>
          <a:ext cx="8706349" cy="28929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404</xdr:row>
      <xdr:rowOff>159684</xdr:rowOff>
    </xdr:from>
    <xdr:to>
      <xdr:col>25</xdr:col>
      <xdr:colOff>10584</xdr:colOff>
      <xdr:row>414</xdr:row>
      <xdr:rowOff>934</xdr:rowOff>
    </xdr:to>
    <xdr:sp macro="" textlink="">
      <xdr:nvSpPr>
        <xdr:cNvPr id="22" name="Prostokąt 21"/>
        <xdr:cNvSpPr/>
      </xdr:nvSpPr>
      <xdr:spPr>
        <a:xfrm>
          <a:off x="0" y="77861272"/>
          <a:ext cx="8706349" cy="170889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442</xdr:row>
      <xdr:rowOff>161737</xdr:rowOff>
    </xdr:from>
    <xdr:to>
      <xdr:col>25</xdr:col>
      <xdr:colOff>10584</xdr:colOff>
      <xdr:row>457</xdr:row>
      <xdr:rowOff>146920</xdr:rowOff>
    </xdr:to>
    <xdr:sp macro="" textlink="">
      <xdr:nvSpPr>
        <xdr:cNvPr id="23" name="Prostokąt 22"/>
        <xdr:cNvSpPr/>
      </xdr:nvSpPr>
      <xdr:spPr>
        <a:xfrm>
          <a:off x="0" y="86469443"/>
          <a:ext cx="8706349" cy="278665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497</xdr:row>
      <xdr:rowOff>134471</xdr:rowOff>
    </xdr:from>
    <xdr:to>
      <xdr:col>25</xdr:col>
      <xdr:colOff>10584</xdr:colOff>
      <xdr:row>513</xdr:row>
      <xdr:rowOff>7471</xdr:rowOff>
    </xdr:to>
    <xdr:sp macro="" textlink="">
      <xdr:nvSpPr>
        <xdr:cNvPr id="24" name="Prostokąt 23"/>
        <xdr:cNvSpPr/>
      </xdr:nvSpPr>
      <xdr:spPr>
        <a:xfrm>
          <a:off x="0" y="96564824"/>
          <a:ext cx="8706349" cy="286123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86</xdr:row>
      <xdr:rowOff>190499</xdr:rowOff>
    </xdr:from>
    <xdr:to>
      <xdr:col>25</xdr:col>
      <xdr:colOff>10584</xdr:colOff>
      <xdr:row>111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134470</xdr:rowOff>
    </xdr:from>
    <xdr:to>
      <xdr:col>25</xdr:col>
      <xdr:colOff>10584</xdr:colOff>
      <xdr:row>199</xdr:row>
      <xdr:rowOff>127622</xdr:rowOff>
    </xdr:to>
    <xdr:sp macro="" textlink="">
      <xdr:nvSpPr>
        <xdr:cNvPr id="26" name="Prostokąt 25"/>
        <xdr:cNvSpPr/>
      </xdr:nvSpPr>
      <xdr:spPr>
        <a:xfrm>
          <a:off x="0" y="36389235"/>
          <a:ext cx="8706349" cy="410197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217</xdr:row>
      <xdr:rowOff>149410</xdr:rowOff>
    </xdr:from>
    <xdr:to>
      <xdr:col>25</xdr:col>
      <xdr:colOff>10584</xdr:colOff>
      <xdr:row>221</xdr:row>
      <xdr:rowOff>149410</xdr:rowOff>
    </xdr:to>
    <xdr:sp macro="" textlink="">
      <xdr:nvSpPr>
        <xdr:cNvPr id="27" name="Prostokąt 26"/>
        <xdr:cNvSpPr/>
      </xdr:nvSpPr>
      <xdr:spPr>
        <a:xfrm>
          <a:off x="0" y="43897175"/>
          <a:ext cx="8706349" cy="74705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248</xdr:row>
      <xdr:rowOff>149412</xdr:rowOff>
    </xdr:from>
    <xdr:to>
      <xdr:col>25</xdr:col>
      <xdr:colOff>10584</xdr:colOff>
      <xdr:row>256</xdr:row>
      <xdr:rowOff>149412</xdr:rowOff>
    </xdr:to>
    <xdr:sp macro="" textlink="">
      <xdr:nvSpPr>
        <xdr:cNvPr id="30" name="Prostokąt 29"/>
        <xdr:cNvSpPr/>
      </xdr:nvSpPr>
      <xdr:spPr>
        <a:xfrm>
          <a:off x="0" y="51308000"/>
          <a:ext cx="8706349" cy="149411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284</xdr:row>
      <xdr:rowOff>141942</xdr:rowOff>
    </xdr:from>
    <xdr:to>
      <xdr:col>25</xdr:col>
      <xdr:colOff>10584</xdr:colOff>
      <xdr:row>290</xdr:row>
      <xdr:rowOff>152526</xdr:rowOff>
    </xdr:to>
    <xdr:sp macro="" textlink="">
      <xdr:nvSpPr>
        <xdr:cNvPr id="31" name="Prostokąt 30"/>
        <xdr:cNvSpPr/>
      </xdr:nvSpPr>
      <xdr:spPr>
        <a:xfrm>
          <a:off x="0" y="55782883"/>
          <a:ext cx="8706349" cy="1131172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517</xdr:row>
      <xdr:rowOff>190499</xdr:rowOff>
    </xdr:from>
    <xdr:to>
      <xdr:col>25</xdr:col>
      <xdr:colOff>10584</xdr:colOff>
      <xdr:row>535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540"/>
  <sheetViews>
    <sheetView showGridLines="0" tabSelected="1" view="pageBreakPreview" zoomScale="85" zoomScaleNormal="85" zoomScaleSheetLayoutView="85" zoomScalePageLayoutView="70" workbookViewId="0">
      <selection activeCell="V9" sqref="V9"/>
    </sheetView>
  </sheetViews>
  <sheetFormatPr defaultColWidth="4.1796875" defaultRowHeight="14.5" x14ac:dyDescent="0.35"/>
  <cols>
    <col min="1" max="24" width="5" style="3" customWidth="1"/>
    <col min="25" max="25" width="3.81640625" style="6" customWidth="1"/>
    <col min="26" max="16384" width="4.1796875" style="3"/>
  </cols>
  <sheetData>
    <row r="1" spans="1:26" x14ac:dyDescent="0.35">
      <c r="T1" s="47"/>
      <c r="U1" s="48"/>
      <c r="V1" s="48"/>
      <c r="W1" s="48"/>
      <c r="X1" s="48"/>
      <c r="Y1" s="48"/>
      <c r="Z1" s="48"/>
    </row>
    <row r="2" spans="1:26" x14ac:dyDescent="0.35">
      <c r="Q2" s="5"/>
      <c r="T2" s="48"/>
      <c r="U2" s="48"/>
      <c r="V2" s="48"/>
      <c r="W2" s="48"/>
      <c r="X2" s="48"/>
      <c r="Y2" s="48"/>
      <c r="Z2" s="48"/>
    </row>
    <row r="3" spans="1:26" x14ac:dyDescent="0.35">
      <c r="T3" s="48"/>
      <c r="U3" s="48"/>
      <c r="V3" s="48"/>
      <c r="W3" s="48"/>
      <c r="X3" s="48"/>
      <c r="Y3" s="48"/>
      <c r="Z3" s="48"/>
    </row>
    <row r="4" spans="1:26" x14ac:dyDescent="0.35">
      <c r="T4" s="48"/>
      <c r="U4" s="48"/>
      <c r="V4" s="48"/>
      <c r="W4" s="48"/>
      <c r="X4" s="48"/>
      <c r="Y4" s="48"/>
      <c r="Z4" s="48"/>
    </row>
    <row r="5" spans="1:26" x14ac:dyDescent="0.35">
      <c r="E5" s="79" t="s">
        <v>66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T5" s="48"/>
      <c r="U5" s="48"/>
      <c r="V5" s="48"/>
      <c r="W5" s="48"/>
      <c r="X5" s="48"/>
      <c r="Y5" s="48"/>
      <c r="Z5" s="48"/>
    </row>
    <row r="6" spans="1:26" x14ac:dyDescent="0.35"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T6" s="48"/>
      <c r="U6" s="48"/>
      <c r="V6" s="48"/>
      <c r="W6" s="48"/>
      <c r="X6" s="48"/>
      <c r="Y6" s="48"/>
      <c r="Z6" s="48"/>
    </row>
    <row r="7" spans="1:26" x14ac:dyDescent="0.35"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T7" s="48"/>
      <c r="U7" s="48"/>
      <c r="V7" s="48"/>
      <c r="W7" s="48"/>
      <c r="X7" s="48"/>
      <c r="Y7" s="48"/>
      <c r="Z7" s="48"/>
    </row>
    <row r="8" spans="1:26" x14ac:dyDescent="0.35"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T8" s="48"/>
      <c r="U8" s="48"/>
      <c r="V8" s="48"/>
      <c r="W8" s="48"/>
      <c r="X8" s="48"/>
      <c r="Y8" s="48"/>
      <c r="Z8" s="48"/>
    </row>
    <row r="9" spans="1:26" ht="19.5" x14ac:dyDescent="0.45">
      <c r="E9" s="80" t="str">
        <f>CONCATENATE("w okresie ",Arkusz18!A2," - ",Arkusz18!B2," r.")</f>
        <v>w okresie 01.10.2020 - 31.10.2020 r.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T9" s="48"/>
      <c r="U9" s="48"/>
      <c r="V9" s="48"/>
      <c r="W9" s="48"/>
      <c r="X9" s="48"/>
      <c r="Y9" s="48"/>
      <c r="Z9" s="48"/>
    </row>
    <row r="10" spans="1:26" x14ac:dyDescent="0.35">
      <c r="T10" s="48"/>
      <c r="U10" s="48"/>
      <c r="V10" s="48"/>
      <c r="W10" s="48"/>
      <c r="X10" s="48"/>
      <c r="Y10" s="48"/>
      <c r="Z10" s="48"/>
    </row>
    <row r="11" spans="1:26" x14ac:dyDescent="0.35">
      <c r="T11" s="48"/>
      <c r="U11" s="48"/>
      <c r="V11" s="48"/>
      <c r="W11" s="48"/>
      <c r="X11" s="48"/>
      <c r="Y11" s="48"/>
      <c r="Z11" s="48"/>
    </row>
    <row r="12" spans="1:26" x14ac:dyDescent="0.35">
      <c r="T12" s="48"/>
      <c r="U12" s="48"/>
      <c r="V12" s="48"/>
      <c r="W12" s="48"/>
      <c r="X12" s="48"/>
      <c r="Y12" s="48"/>
      <c r="Z12" s="48"/>
    </row>
    <row r="13" spans="1:26" ht="18" x14ac:dyDescent="0.35">
      <c r="A13" s="8" t="s">
        <v>70</v>
      </c>
      <c r="T13" s="48"/>
      <c r="U13" s="48"/>
      <c r="V13" s="48"/>
      <c r="W13" s="48"/>
      <c r="X13" s="48"/>
      <c r="Y13" s="48"/>
      <c r="Z13" s="48"/>
    </row>
    <row r="14" spans="1:26" ht="18" x14ac:dyDescent="0.35">
      <c r="A14" s="8"/>
    </row>
    <row r="16" spans="1:26" x14ac:dyDescent="0.35">
      <c r="A16" s="62" t="s">
        <v>142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6" x14ac:dyDescent="0.3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6" x14ac:dyDescent="0.3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6" ht="15" thickBot="1" x14ac:dyDescent="0.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6" ht="28.5" customHeight="1" x14ac:dyDescent="0.35">
      <c r="G20" s="161" t="s">
        <v>2</v>
      </c>
      <c r="H20" s="83"/>
      <c r="I20" s="83"/>
      <c r="J20" s="83"/>
      <c r="K20" s="83" t="s">
        <v>3</v>
      </c>
      <c r="L20" s="83"/>
      <c r="M20" s="154" t="str">
        <f>CONCATENATE("decyzje ",Arkusz18!A2," - ",Arkusz18!B2," r.")</f>
        <v>decyzje 01.10.2020 - 31.10.2020 r.</v>
      </c>
      <c r="N20" s="154"/>
      <c r="O20" s="154"/>
      <c r="P20" s="154"/>
      <c r="Q20" s="154"/>
      <c r="R20" s="155"/>
    </row>
    <row r="21" spans="1:26" ht="60" customHeight="1" x14ac:dyDescent="0.35">
      <c r="G21" s="162"/>
      <c r="H21" s="84"/>
      <c r="I21" s="84"/>
      <c r="J21" s="84"/>
      <c r="K21" s="84"/>
      <c r="L21" s="84"/>
      <c r="M21" s="81" t="s">
        <v>25</v>
      </c>
      <c r="N21" s="81"/>
      <c r="O21" s="81" t="s">
        <v>26</v>
      </c>
      <c r="P21" s="81"/>
      <c r="Q21" s="81" t="s">
        <v>27</v>
      </c>
      <c r="R21" s="82"/>
    </row>
    <row r="22" spans="1:26" x14ac:dyDescent="0.35">
      <c r="G22" s="159" t="s">
        <v>34</v>
      </c>
      <c r="H22" s="160"/>
      <c r="I22" s="160"/>
      <c r="J22" s="160"/>
      <c r="K22" s="63">
        <f>Arkusz9!B5</f>
        <v>26305</v>
      </c>
      <c r="L22" s="63"/>
      <c r="M22" s="59">
        <f>Arkusz9!B3</f>
        <v>11227</v>
      </c>
      <c r="N22" s="59"/>
      <c r="O22" s="59">
        <f>Arkusz9!B2</f>
        <v>3175</v>
      </c>
      <c r="P22" s="59"/>
      <c r="Q22" s="59">
        <f>Arkusz9!B4</f>
        <v>627</v>
      </c>
      <c r="R22" s="76"/>
    </row>
    <row r="23" spans="1:26" x14ac:dyDescent="0.35">
      <c r="G23" s="157" t="s">
        <v>35</v>
      </c>
      <c r="H23" s="158"/>
      <c r="I23" s="158"/>
      <c r="J23" s="158"/>
      <c r="K23" s="156">
        <f>Arkusz9!B13</f>
        <v>1696</v>
      </c>
      <c r="L23" s="156"/>
      <c r="M23" s="77">
        <f>Arkusz9!B11</f>
        <v>993</v>
      </c>
      <c r="N23" s="77"/>
      <c r="O23" s="77">
        <f>Arkusz9!B10</f>
        <v>112</v>
      </c>
      <c r="P23" s="77"/>
      <c r="Q23" s="77">
        <f>Arkusz9!B12</f>
        <v>51</v>
      </c>
      <c r="R23" s="78"/>
    </row>
    <row r="24" spans="1:26" ht="15" thickBot="1" x14ac:dyDescent="0.4">
      <c r="G24" s="163" t="s">
        <v>24</v>
      </c>
      <c r="H24" s="164"/>
      <c r="I24" s="164"/>
      <c r="J24" s="164"/>
      <c r="K24" s="165">
        <f>Arkusz9!B9</f>
        <v>509</v>
      </c>
      <c r="L24" s="165"/>
      <c r="M24" s="85">
        <f>Arkusz9!B7</f>
        <v>365</v>
      </c>
      <c r="N24" s="85"/>
      <c r="O24" s="85">
        <f>Arkusz9!B6</f>
        <v>50</v>
      </c>
      <c r="P24" s="85"/>
      <c r="Q24" s="85">
        <f>Arkusz9!B8</f>
        <v>45</v>
      </c>
      <c r="R24" s="166"/>
    </row>
    <row r="25" spans="1:26" ht="15" thickBot="1" x14ac:dyDescent="0.4">
      <c r="G25" s="86" t="s">
        <v>72</v>
      </c>
      <c r="H25" s="87"/>
      <c r="I25" s="87"/>
      <c r="J25" s="87"/>
      <c r="K25" s="88">
        <f>SUM(K22:K24)</f>
        <v>28510</v>
      </c>
      <c r="L25" s="88"/>
      <c r="M25" s="88">
        <f>SUM(M22:M24)</f>
        <v>12585</v>
      </c>
      <c r="N25" s="88"/>
      <c r="O25" s="88">
        <f>SUM(O22:O24)</f>
        <v>3337</v>
      </c>
      <c r="P25" s="88"/>
      <c r="Q25" s="88">
        <f>SUM(Q22:Q24)</f>
        <v>723</v>
      </c>
      <c r="R25" s="89"/>
    </row>
    <row r="26" spans="1:26" x14ac:dyDescent="0.35">
      <c r="M26" s="90"/>
      <c r="N26" s="91"/>
    </row>
    <row r="29" spans="1:26" x14ac:dyDescent="0.35">
      <c r="V29" s="11"/>
      <c r="W29" s="11"/>
      <c r="Z29" s="11"/>
    </row>
    <row r="35" spans="7:26" x14ac:dyDescent="0.35">
      <c r="V35" s="24"/>
      <c r="W35" s="24"/>
      <c r="X35" s="24"/>
      <c r="Y35" s="25"/>
      <c r="Z35" s="24"/>
    </row>
    <row r="36" spans="7:26" x14ac:dyDescent="0.35">
      <c r="V36" s="24"/>
      <c r="W36" s="24"/>
      <c r="X36" s="24"/>
      <c r="Y36" s="25"/>
      <c r="Z36" s="24"/>
    </row>
    <row r="37" spans="7:26" x14ac:dyDescent="0.35">
      <c r="V37" s="24"/>
      <c r="W37" s="24"/>
      <c r="X37" s="24"/>
      <c r="Y37" s="25"/>
      <c r="Z37" s="24"/>
    </row>
    <row r="38" spans="7:26" x14ac:dyDescent="0.35">
      <c r="V38" s="24"/>
      <c r="W38" s="24"/>
      <c r="X38" s="24"/>
      <c r="Y38" s="25"/>
      <c r="Z38" s="24"/>
    </row>
    <row r="39" spans="7:26" x14ac:dyDescent="0.35">
      <c r="V39" s="24"/>
      <c r="W39" s="24"/>
      <c r="X39" s="24"/>
      <c r="Y39" s="25"/>
      <c r="Z39" s="24"/>
    </row>
    <row r="40" spans="7:26" x14ac:dyDescent="0.35">
      <c r="V40" s="24"/>
      <c r="W40" s="24"/>
      <c r="X40" s="24"/>
      <c r="Y40" s="25"/>
      <c r="Z40" s="24"/>
    </row>
    <row r="41" spans="7:26" x14ac:dyDescent="0.35">
      <c r="V41" s="24"/>
      <c r="W41" s="24"/>
      <c r="X41" s="24"/>
      <c r="Y41" s="25"/>
      <c r="Z41" s="24"/>
    </row>
    <row r="42" spans="7:26" x14ac:dyDescent="0.35">
      <c r="V42" s="24"/>
      <c r="W42" s="24"/>
      <c r="X42" s="24"/>
      <c r="Y42" s="25"/>
      <c r="Z42" s="24"/>
    </row>
    <row r="43" spans="7:26" ht="15" thickBot="1" x14ac:dyDescent="0.4">
      <c r="V43" s="24"/>
      <c r="W43" s="24"/>
      <c r="X43" s="24"/>
      <c r="Y43" s="25"/>
      <c r="Z43" s="24"/>
    </row>
    <row r="44" spans="7:26" ht="63.75" customHeight="1" x14ac:dyDescent="0.35">
      <c r="G44" s="92" t="s">
        <v>2</v>
      </c>
      <c r="H44" s="93"/>
      <c r="I44" s="93"/>
      <c r="J44" s="93"/>
      <c r="K44" s="93"/>
      <c r="L44" s="93"/>
      <c r="M44" s="93"/>
      <c r="N44" s="93"/>
      <c r="O44" s="295" t="s">
        <v>3</v>
      </c>
      <c r="P44" s="295"/>
      <c r="Q44" s="287" t="s">
        <v>77</v>
      </c>
      <c r="R44" s="288"/>
      <c r="U44" s="24"/>
      <c r="V44" s="24"/>
      <c r="W44" s="24"/>
      <c r="X44" s="24"/>
      <c r="Y44" s="25"/>
    </row>
    <row r="45" spans="7:26" x14ac:dyDescent="0.35">
      <c r="G45" s="94"/>
      <c r="H45" s="95"/>
      <c r="I45" s="95"/>
      <c r="J45" s="95"/>
      <c r="K45" s="95"/>
      <c r="L45" s="95"/>
      <c r="M45" s="95"/>
      <c r="N45" s="95"/>
      <c r="O45" s="296"/>
      <c r="P45" s="296"/>
      <c r="Q45" s="289"/>
      <c r="R45" s="290"/>
      <c r="U45" s="24"/>
      <c r="V45" s="24"/>
      <c r="W45" s="24"/>
      <c r="X45" s="24"/>
      <c r="Y45" s="25"/>
    </row>
    <row r="46" spans="7:26" x14ac:dyDescent="0.35">
      <c r="G46" s="245" t="s">
        <v>73</v>
      </c>
      <c r="H46" s="246"/>
      <c r="I46" s="246"/>
      <c r="J46" s="246"/>
      <c r="K46" s="246"/>
      <c r="L46" s="246"/>
      <c r="M46" s="246"/>
      <c r="N46" s="246"/>
      <c r="O46" s="285">
        <f>Arkusz10!A2</f>
        <v>695</v>
      </c>
      <c r="P46" s="285"/>
      <c r="Q46" s="291">
        <f>Arkusz10!A3</f>
        <v>575</v>
      </c>
      <c r="R46" s="292"/>
      <c r="U46" s="24"/>
      <c r="V46" s="24"/>
      <c r="W46" s="24"/>
      <c r="X46" s="24"/>
      <c r="Y46" s="25"/>
    </row>
    <row r="47" spans="7:26" x14ac:dyDescent="0.35">
      <c r="G47" s="283" t="s">
        <v>74</v>
      </c>
      <c r="H47" s="284"/>
      <c r="I47" s="284"/>
      <c r="J47" s="284"/>
      <c r="K47" s="284"/>
      <c r="L47" s="284"/>
      <c r="M47" s="284"/>
      <c r="N47" s="284"/>
      <c r="O47" s="286">
        <f>Arkusz10!A4</f>
        <v>80</v>
      </c>
      <c r="P47" s="286"/>
      <c r="Q47" s="293">
        <f>Arkusz10!A5</f>
        <v>136</v>
      </c>
      <c r="R47" s="294"/>
      <c r="U47" s="24"/>
      <c r="V47" s="24"/>
      <c r="W47" s="24"/>
      <c r="X47" s="24"/>
      <c r="Y47" s="25"/>
    </row>
    <row r="48" spans="7:26" x14ac:dyDescent="0.35">
      <c r="G48" s="245" t="s">
        <v>75</v>
      </c>
      <c r="H48" s="246"/>
      <c r="I48" s="246"/>
      <c r="J48" s="246"/>
      <c r="K48" s="246"/>
      <c r="L48" s="246"/>
      <c r="M48" s="246"/>
      <c r="N48" s="246"/>
      <c r="O48" s="285">
        <f>Arkusz10!A6</f>
        <v>36</v>
      </c>
      <c r="P48" s="285"/>
      <c r="Q48" s="291">
        <f>Arkusz10!A7</f>
        <v>31</v>
      </c>
      <c r="R48" s="292"/>
      <c r="U48" s="24"/>
      <c r="V48" s="24"/>
      <c r="W48" s="24"/>
      <c r="X48" s="24"/>
      <c r="Y48" s="25"/>
    </row>
    <row r="49" spans="7:26" ht="15" thickBot="1" x14ac:dyDescent="0.4">
      <c r="G49" s="222" t="s">
        <v>76</v>
      </c>
      <c r="H49" s="223"/>
      <c r="I49" s="223"/>
      <c r="J49" s="223"/>
      <c r="K49" s="223"/>
      <c r="L49" s="223"/>
      <c r="M49" s="223"/>
      <c r="N49" s="223"/>
      <c r="O49" s="224">
        <f>Arkusz10!A8</f>
        <v>5</v>
      </c>
      <c r="P49" s="224"/>
      <c r="Q49" s="297">
        <f>Arkusz10!A9</f>
        <v>4</v>
      </c>
      <c r="R49" s="298"/>
      <c r="U49" s="24"/>
      <c r="V49" s="24"/>
      <c r="W49" s="24"/>
      <c r="X49" s="24"/>
      <c r="Y49" s="25"/>
    </row>
    <row r="50" spans="7:26" ht="15" thickBot="1" x14ac:dyDescent="0.4">
      <c r="G50" s="220" t="s">
        <v>72</v>
      </c>
      <c r="H50" s="221"/>
      <c r="I50" s="221"/>
      <c r="J50" s="221"/>
      <c r="K50" s="221"/>
      <c r="L50" s="221"/>
      <c r="M50" s="221"/>
      <c r="N50" s="221"/>
      <c r="O50" s="282">
        <f>SUM(O46:O49)</f>
        <v>816</v>
      </c>
      <c r="P50" s="282"/>
      <c r="Q50" s="299">
        <f>SUM(Q46:Q49)</f>
        <v>746</v>
      </c>
      <c r="R50" s="300"/>
      <c r="U50" s="24"/>
      <c r="V50" s="24"/>
      <c r="W50" s="24"/>
      <c r="X50" s="24"/>
      <c r="Y50" s="25"/>
    </row>
    <row r="51" spans="7:26" x14ac:dyDescent="0.35">
      <c r="V51" s="24"/>
      <c r="W51" s="24"/>
      <c r="X51" s="24"/>
      <c r="Y51" s="25"/>
      <c r="Z51" s="24"/>
    </row>
    <row r="52" spans="7:26" ht="15" thickBot="1" x14ac:dyDescent="0.4">
      <c r="V52" s="24"/>
      <c r="W52" s="24"/>
      <c r="X52" s="24"/>
      <c r="Y52" s="25"/>
      <c r="Z52" s="24"/>
    </row>
    <row r="53" spans="7:26" ht="33" customHeight="1" x14ac:dyDescent="0.35">
      <c r="G53" s="161" t="s">
        <v>2</v>
      </c>
      <c r="H53" s="83"/>
      <c r="I53" s="83"/>
      <c r="J53" s="83"/>
      <c r="K53" s="83" t="s">
        <v>3</v>
      </c>
      <c r="L53" s="83"/>
      <c r="M53" s="154" t="str">
        <f>CONCATENATE("decyzje ",Arkusz18!C2," - ",Arkusz18!B2," r.")</f>
        <v>decyzje 01.01.2020 - 31.10.2020 r.</v>
      </c>
      <c r="N53" s="154"/>
      <c r="O53" s="154"/>
      <c r="P53" s="154"/>
      <c r="Q53" s="154"/>
      <c r="R53" s="155"/>
      <c r="V53" s="24"/>
      <c r="W53" s="24"/>
      <c r="X53" s="24"/>
      <c r="Y53" s="25"/>
      <c r="Z53" s="24"/>
    </row>
    <row r="54" spans="7:26" ht="63.75" customHeight="1" x14ac:dyDescent="0.35">
      <c r="G54" s="162"/>
      <c r="H54" s="84"/>
      <c r="I54" s="84"/>
      <c r="J54" s="84"/>
      <c r="K54" s="84"/>
      <c r="L54" s="84"/>
      <c r="M54" s="81" t="s">
        <v>25</v>
      </c>
      <c r="N54" s="81"/>
      <c r="O54" s="81" t="s">
        <v>26</v>
      </c>
      <c r="P54" s="81"/>
      <c r="Q54" s="81" t="s">
        <v>27</v>
      </c>
      <c r="R54" s="82"/>
      <c r="V54" s="24"/>
      <c r="W54" s="24"/>
      <c r="X54" s="24"/>
      <c r="Y54" s="25"/>
      <c r="Z54" s="24"/>
    </row>
    <row r="55" spans="7:26" x14ac:dyDescent="0.35">
      <c r="G55" s="159" t="s">
        <v>34</v>
      </c>
      <c r="H55" s="160"/>
      <c r="I55" s="160"/>
      <c r="J55" s="160"/>
      <c r="K55" s="63">
        <f>Arkusz11!B5</f>
        <v>209842</v>
      </c>
      <c r="L55" s="63"/>
      <c r="M55" s="59">
        <f>Arkusz11!B3</f>
        <v>119888</v>
      </c>
      <c r="N55" s="59"/>
      <c r="O55" s="59">
        <f>Arkusz11!B2</f>
        <v>32760</v>
      </c>
      <c r="P55" s="59"/>
      <c r="Q55" s="59">
        <f>Arkusz11!B4</f>
        <v>7406</v>
      </c>
      <c r="R55" s="76"/>
      <c r="V55" s="24"/>
      <c r="W55" s="24"/>
      <c r="X55" s="24"/>
      <c r="Y55" s="25"/>
      <c r="Z55" s="24"/>
    </row>
    <row r="56" spans="7:26" x14ac:dyDescent="0.35">
      <c r="G56" s="157" t="s">
        <v>35</v>
      </c>
      <c r="H56" s="158"/>
      <c r="I56" s="158"/>
      <c r="J56" s="158"/>
      <c r="K56" s="156">
        <f>Arkusz11!B13</f>
        <v>12094</v>
      </c>
      <c r="L56" s="156"/>
      <c r="M56" s="77">
        <f>Arkusz11!B11</f>
        <v>8520</v>
      </c>
      <c r="N56" s="77"/>
      <c r="O56" s="77">
        <f>Arkusz11!B10</f>
        <v>1414</v>
      </c>
      <c r="P56" s="77"/>
      <c r="Q56" s="77">
        <f>Arkusz11!B12</f>
        <v>576</v>
      </c>
      <c r="R56" s="78"/>
      <c r="V56" s="24"/>
      <c r="W56" s="24"/>
      <c r="X56" s="24"/>
      <c r="Y56" s="25"/>
      <c r="Z56" s="24"/>
    </row>
    <row r="57" spans="7:26" ht="15" thickBot="1" x14ac:dyDescent="0.4">
      <c r="G57" s="163" t="s">
        <v>24</v>
      </c>
      <c r="H57" s="164"/>
      <c r="I57" s="164"/>
      <c r="J57" s="164"/>
      <c r="K57" s="165">
        <f>Arkusz11!B9</f>
        <v>4342</v>
      </c>
      <c r="L57" s="165"/>
      <c r="M57" s="85">
        <f>Arkusz11!B7</f>
        <v>1938</v>
      </c>
      <c r="N57" s="85"/>
      <c r="O57" s="85">
        <f>Arkusz11!B6</f>
        <v>371</v>
      </c>
      <c r="P57" s="85"/>
      <c r="Q57" s="85">
        <f>Arkusz11!B8</f>
        <v>356</v>
      </c>
      <c r="R57" s="166"/>
      <c r="V57" s="24"/>
      <c r="W57" s="24"/>
      <c r="X57" s="24"/>
      <c r="Y57" s="25"/>
      <c r="Z57" s="24"/>
    </row>
    <row r="58" spans="7:26" ht="15" thickBot="1" x14ac:dyDescent="0.4">
      <c r="G58" s="86" t="s">
        <v>72</v>
      </c>
      <c r="H58" s="87"/>
      <c r="I58" s="87"/>
      <c r="J58" s="87"/>
      <c r="K58" s="88">
        <f>SUM(K55:L57)</f>
        <v>226278</v>
      </c>
      <c r="L58" s="88"/>
      <c r="M58" s="88">
        <f t="shared" ref="M58" si="0">SUM(M55:N57)</f>
        <v>130346</v>
      </c>
      <c r="N58" s="88"/>
      <c r="O58" s="88">
        <f t="shared" ref="O58" si="1">SUM(O55:P57)</f>
        <v>34545</v>
      </c>
      <c r="P58" s="88"/>
      <c r="Q58" s="88">
        <f t="shared" ref="Q58" si="2">SUM(Q55:R57)</f>
        <v>8338</v>
      </c>
      <c r="R58" s="89"/>
      <c r="V58" s="24"/>
      <c r="W58" s="24"/>
      <c r="X58" s="24"/>
      <c r="Y58" s="25"/>
      <c r="Z58" s="24"/>
    </row>
    <row r="59" spans="7:26" x14ac:dyDescent="0.35">
      <c r="V59" s="24"/>
      <c r="W59" s="24"/>
      <c r="X59" s="24"/>
      <c r="Y59" s="25"/>
      <c r="Z59" s="24"/>
    </row>
    <row r="60" spans="7:26" x14ac:dyDescent="0.35">
      <c r="V60" s="24"/>
      <c r="W60" s="24"/>
      <c r="X60" s="24"/>
      <c r="Y60" s="25"/>
      <c r="Z60" s="24"/>
    </row>
    <row r="61" spans="7:26" x14ac:dyDescent="0.35">
      <c r="V61" s="24"/>
      <c r="W61" s="24"/>
      <c r="X61" s="24"/>
      <c r="Y61" s="25"/>
      <c r="Z61" s="24"/>
    </row>
    <row r="63" spans="7:26" x14ac:dyDescent="0.35">
      <c r="N63" s="26"/>
      <c r="O63" s="26"/>
      <c r="P63" s="26"/>
      <c r="Q63" s="26"/>
      <c r="R63" s="26"/>
      <c r="S63" s="26"/>
      <c r="T63" s="26"/>
      <c r="U63" s="26"/>
      <c r="V63" s="27"/>
      <c r="W63" s="26"/>
      <c r="X63" s="28"/>
      <c r="Y63" s="29"/>
      <c r="Z63" s="28"/>
    </row>
    <row r="78" spans="7:18" ht="15" thickBot="1" x14ac:dyDescent="0.4"/>
    <row r="79" spans="7:18" ht="57.75" customHeight="1" x14ac:dyDescent="0.35">
      <c r="G79" s="92" t="s">
        <v>2</v>
      </c>
      <c r="H79" s="93"/>
      <c r="I79" s="93"/>
      <c r="J79" s="93"/>
      <c r="K79" s="93"/>
      <c r="L79" s="93"/>
      <c r="M79" s="93"/>
      <c r="N79" s="93"/>
      <c r="O79" s="295" t="s">
        <v>3</v>
      </c>
      <c r="P79" s="295"/>
      <c r="Q79" s="287" t="s">
        <v>77</v>
      </c>
      <c r="R79" s="288"/>
    </row>
    <row r="80" spans="7:18" x14ac:dyDescent="0.35">
      <c r="G80" s="94"/>
      <c r="H80" s="95"/>
      <c r="I80" s="95"/>
      <c r="J80" s="95"/>
      <c r="K80" s="95"/>
      <c r="L80" s="95"/>
      <c r="M80" s="95"/>
      <c r="N80" s="95"/>
      <c r="O80" s="296"/>
      <c r="P80" s="296"/>
      <c r="Q80" s="289"/>
      <c r="R80" s="290"/>
    </row>
    <row r="81" spans="1:25" x14ac:dyDescent="0.35">
      <c r="G81" s="245" t="s">
        <v>73</v>
      </c>
      <c r="H81" s="246"/>
      <c r="I81" s="246"/>
      <c r="J81" s="246"/>
      <c r="K81" s="246"/>
      <c r="L81" s="246"/>
      <c r="M81" s="246"/>
      <c r="N81" s="246"/>
      <c r="O81" s="285">
        <f>Arkusz12!A2</f>
        <v>4429</v>
      </c>
      <c r="P81" s="285"/>
      <c r="Q81" s="291">
        <f>Arkusz12!A3</f>
        <v>4126</v>
      </c>
      <c r="R81" s="292"/>
    </row>
    <row r="82" spans="1:25" x14ac:dyDescent="0.35">
      <c r="G82" s="283" t="s">
        <v>74</v>
      </c>
      <c r="H82" s="284"/>
      <c r="I82" s="284"/>
      <c r="J82" s="284"/>
      <c r="K82" s="284"/>
      <c r="L82" s="284"/>
      <c r="M82" s="284"/>
      <c r="N82" s="284"/>
      <c r="O82" s="286">
        <f>Arkusz12!A4</f>
        <v>555</v>
      </c>
      <c r="P82" s="286"/>
      <c r="Q82" s="293">
        <f>Arkusz12!A5</f>
        <v>1105</v>
      </c>
      <c r="R82" s="294"/>
    </row>
    <row r="83" spans="1:25" x14ac:dyDescent="0.35">
      <c r="G83" s="245" t="s">
        <v>75</v>
      </c>
      <c r="H83" s="246"/>
      <c r="I83" s="246"/>
      <c r="J83" s="246"/>
      <c r="K83" s="246"/>
      <c r="L83" s="246"/>
      <c r="M83" s="246"/>
      <c r="N83" s="246"/>
      <c r="O83" s="285">
        <f>Arkusz12!A6</f>
        <v>268</v>
      </c>
      <c r="P83" s="285"/>
      <c r="Q83" s="291">
        <f>Arkusz12!A7</f>
        <v>275</v>
      </c>
      <c r="R83" s="292"/>
    </row>
    <row r="84" spans="1:25" ht="15" thickBot="1" x14ac:dyDescent="0.4">
      <c r="G84" s="222" t="s">
        <v>76</v>
      </c>
      <c r="H84" s="223"/>
      <c r="I84" s="223"/>
      <c r="J84" s="223"/>
      <c r="K84" s="223"/>
      <c r="L84" s="223"/>
      <c r="M84" s="223"/>
      <c r="N84" s="223"/>
      <c r="O84" s="224">
        <f>Arkusz12!A8</f>
        <v>29</v>
      </c>
      <c r="P84" s="224"/>
      <c r="Q84" s="297">
        <f>Arkusz12!A9</f>
        <v>17</v>
      </c>
      <c r="R84" s="298"/>
    </row>
    <row r="85" spans="1:25" ht="15" thickBot="1" x14ac:dyDescent="0.4">
      <c r="G85" s="220" t="s">
        <v>72</v>
      </c>
      <c r="H85" s="221"/>
      <c r="I85" s="221"/>
      <c r="J85" s="221"/>
      <c r="K85" s="221"/>
      <c r="L85" s="221"/>
      <c r="M85" s="221"/>
      <c r="N85" s="221"/>
      <c r="O85" s="282">
        <f>SUM(O81:P84)</f>
        <v>5281</v>
      </c>
      <c r="P85" s="282"/>
      <c r="Q85" s="282">
        <f>SUM(Q81:R84)</f>
        <v>5523</v>
      </c>
      <c r="R85" s="301"/>
    </row>
    <row r="88" spans="1:25" x14ac:dyDescent="0.35">
      <c r="A88" s="55" t="s">
        <v>172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s="46" customFormat="1" x14ac:dyDescent="0.3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s="46" customFormat="1" x14ac:dyDescent="0.3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s="46" customFormat="1" x14ac:dyDescent="0.3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s="46" customFormat="1" x14ac:dyDescent="0.3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s="46" customFormat="1" x14ac:dyDescent="0.3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s="46" customFormat="1" x14ac:dyDescent="0.3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s="46" customFormat="1" x14ac:dyDescent="0.3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s="46" customFormat="1" x14ac:dyDescent="0.3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s="46" customFormat="1" x14ac:dyDescent="0.3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s="46" customFormat="1" x14ac:dyDescent="0.3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s="46" customFormat="1" x14ac:dyDescent="0.3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s="46" customFormat="1" x14ac:dyDescent="0.3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s="46" customFormat="1" x14ac:dyDescent="0.3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s="46" customFormat="1" x14ac:dyDescent="0.3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s="46" customFormat="1" x14ac:dyDescent="0.3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s="46" customFormat="1" x14ac:dyDescent="0.3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s="46" customFormat="1" x14ac:dyDescent="0.3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s="46" customFormat="1" x14ac:dyDescent="0.3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s="46" customFormat="1" x14ac:dyDescent="0.3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s="46" customFormat="1" x14ac:dyDescent="0.3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s="46" customFormat="1" x14ac:dyDescent="0.3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s="46" customFormat="1" x14ac:dyDescent="0.3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s="46" customFormat="1" x14ac:dyDescent="0.3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6" spans="1:25" s="50" customFormat="1" x14ac:dyDescent="0.35">
      <c r="Y116" s="6"/>
    </row>
    <row r="117" spans="1:25" s="50" customFormat="1" x14ac:dyDescent="0.35">
      <c r="Y117" s="6"/>
    </row>
    <row r="118" spans="1:25" s="50" customFormat="1" x14ac:dyDescent="0.35">
      <c r="Y118" s="6"/>
    </row>
    <row r="119" spans="1:25" s="50" customFormat="1" x14ac:dyDescent="0.35">
      <c r="Y119" s="6"/>
    </row>
    <row r="120" spans="1:25" s="50" customFormat="1" x14ac:dyDescent="0.35">
      <c r="Y120" s="6"/>
    </row>
    <row r="121" spans="1:25" s="50" customFormat="1" x14ac:dyDescent="0.35">
      <c r="Y121" s="6"/>
    </row>
    <row r="122" spans="1:25" s="50" customFormat="1" x14ac:dyDescent="0.35">
      <c r="Y122" s="6"/>
    </row>
    <row r="123" spans="1:25" s="50" customFormat="1" x14ac:dyDescent="0.35">
      <c r="Y123" s="6"/>
    </row>
    <row r="124" spans="1:25" s="50" customFormat="1" x14ac:dyDescent="0.35">
      <c r="Y124" s="6"/>
    </row>
    <row r="125" spans="1:25" s="50" customFormat="1" x14ac:dyDescent="0.35">
      <c r="Y125" s="6"/>
    </row>
    <row r="126" spans="1:25" s="50" customFormat="1" x14ac:dyDescent="0.35">
      <c r="Y126" s="6"/>
    </row>
    <row r="127" spans="1:25" s="50" customFormat="1" x14ac:dyDescent="0.35">
      <c r="Y127" s="6"/>
    </row>
    <row r="128" spans="1:25" ht="36" customHeight="1" x14ac:dyDescent="0.35">
      <c r="A128" s="62" t="s">
        <v>143</v>
      </c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</row>
    <row r="129" spans="1:26" x14ac:dyDescent="0.3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</row>
    <row r="130" spans="1:26" ht="15" thickBot="1" x14ac:dyDescent="0.4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302" t="str">
        <f>CONCATENATE(Arkusz18!C2," - ",Arkusz18!B2," r.")</f>
        <v>01.01.2020 - 31.10.2020 r.</v>
      </c>
      <c r="M130" s="302"/>
      <c r="N130" s="302"/>
      <c r="O130" s="302"/>
      <c r="P130" s="302"/>
      <c r="Q130" s="302"/>
      <c r="R130" s="302"/>
      <c r="S130" s="302"/>
      <c r="T130" s="302"/>
      <c r="U130" s="302"/>
      <c r="V130" s="302"/>
    </row>
    <row r="131" spans="1:26" ht="114.5" x14ac:dyDescent="0.35">
      <c r="C131" s="218" t="s">
        <v>2</v>
      </c>
      <c r="D131" s="219"/>
      <c r="E131" s="219"/>
      <c r="F131" s="219"/>
      <c r="G131" s="219"/>
      <c r="H131" s="219"/>
      <c r="I131" s="219"/>
      <c r="J131" s="219"/>
      <c r="K131" s="219"/>
      <c r="L131" s="60" t="s">
        <v>79</v>
      </c>
      <c r="M131" s="60"/>
      <c r="N131" s="30" t="s">
        <v>12</v>
      </c>
      <c r="O131" s="30" t="s">
        <v>94</v>
      </c>
      <c r="P131" s="30" t="s">
        <v>84</v>
      </c>
      <c r="Q131" s="30" t="s">
        <v>53</v>
      </c>
      <c r="R131" s="30" t="s">
        <v>39</v>
      </c>
      <c r="S131" s="30" t="s">
        <v>4</v>
      </c>
      <c r="T131" s="30" t="s">
        <v>42</v>
      </c>
      <c r="U131" s="30" t="s">
        <v>83</v>
      </c>
      <c r="V131" s="60" t="s">
        <v>78</v>
      </c>
      <c r="W131" s="61"/>
      <c r="Y131" s="3"/>
      <c r="Z131" s="6"/>
    </row>
    <row r="132" spans="1:26" x14ac:dyDescent="0.35">
      <c r="C132" s="65" t="s">
        <v>34</v>
      </c>
      <c r="D132" s="66"/>
      <c r="E132" s="66"/>
      <c r="F132" s="66"/>
      <c r="G132" s="66"/>
      <c r="H132" s="66"/>
      <c r="I132" s="66"/>
      <c r="J132" s="66"/>
      <c r="K132" s="66"/>
      <c r="L132" s="59">
        <f>Arkusz13!C2</f>
        <v>15886</v>
      </c>
      <c r="M132" s="59"/>
      <c r="N132" s="31">
        <f>Arkusz13!C18</f>
        <v>2184</v>
      </c>
      <c r="O132" s="31">
        <f>Arkusz13!C34</f>
        <v>2598</v>
      </c>
      <c r="P132" s="31">
        <f>Arkusz13!C50</f>
        <v>1715</v>
      </c>
      <c r="Q132" s="31">
        <f>Arkusz13!C66</f>
        <v>713</v>
      </c>
      <c r="R132" s="31">
        <f>Arkusz13!C82</f>
        <v>0</v>
      </c>
      <c r="S132" s="31">
        <f>Arkusz13!C98</f>
        <v>0</v>
      </c>
      <c r="T132" s="31">
        <f>Arkusz13!C114</f>
        <v>0</v>
      </c>
      <c r="U132" s="31">
        <f>Arkusz13!C130-SUM(N132:T132)</f>
        <v>8897</v>
      </c>
      <c r="V132" s="63">
        <f t="shared" ref="V132:V146" si="3">SUM(N132:U132)</f>
        <v>16107</v>
      </c>
      <c r="W132" s="64"/>
      <c r="Y132" s="3"/>
      <c r="Z132" s="6"/>
    </row>
    <row r="133" spans="1:26" x14ac:dyDescent="0.35">
      <c r="C133" s="70" t="s">
        <v>35</v>
      </c>
      <c r="D133" s="71"/>
      <c r="E133" s="71"/>
      <c r="F133" s="71"/>
      <c r="G133" s="71"/>
      <c r="H133" s="71"/>
      <c r="I133" s="71"/>
      <c r="J133" s="71"/>
      <c r="K133" s="71"/>
      <c r="L133" s="59">
        <f>Arkusz13!C3</f>
        <v>511</v>
      </c>
      <c r="M133" s="59"/>
      <c r="N133" s="31">
        <f>Arkusz13!C19</f>
        <v>127</v>
      </c>
      <c r="O133" s="31">
        <f>Arkusz13!C35</f>
        <v>65</v>
      </c>
      <c r="P133" s="31">
        <f>Arkusz13!C51</f>
        <v>84</v>
      </c>
      <c r="Q133" s="31">
        <f>Arkusz13!C67</f>
        <v>40</v>
      </c>
      <c r="R133" s="31">
        <f>Arkusz13!C83</f>
        <v>0</v>
      </c>
      <c r="S133" s="31">
        <f>Arkusz13!C99</f>
        <v>0</v>
      </c>
      <c r="T133" s="31">
        <f>Arkusz13!C115</f>
        <v>0</v>
      </c>
      <c r="U133" s="31">
        <f>Arkusz13!C131-SUM(N133:T133)</f>
        <v>195</v>
      </c>
      <c r="V133" s="63">
        <f t="shared" si="3"/>
        <v>511</v>
      </c>
      <c r="W133" s="64"/>
      <c r="Y133" s="3"/>
      <c r="Z133" s="6"/>
    </row>
    <row r="134" spans="1:26" x14ac:dyDescent="0.35">
      <c r="C134" s="65" t="s">
        <v>36</v>
      </c>
      <c r="D134" s="66"/>
      <c r="E134" s="66"/>
      <c r="F134" s="66"/>
      <c r="G134" s="66"/>
      <c r="H134" s="66"/>
      <c r="I134" s="66"/>
      <c r="J134" s="66"/>
      <c r="K134" s="66"/>
      <c r="L134" s="59">
        <f>Arkusz13!C4</f>
        <v>170</v>
      </c>
      <c r="M134" s="59"/>
      <c r="N134" s="31">
        <f>Arkusz13!C20</f>
        <v>41</v>
      </c>
      <c r="O134" s="31">
        <f>Arkusz13!C36</f>
        <v>66</v>
      </c>
      <c r="P134" s="31">
        <f>Arkusz13!C52</f>
        <v>33</v>
      </c>
      <c r="Q134" s="31">
        <f>Arkusz13!C68</f>
        <v>19</v>
      </c>
      <c r="R134" s="31">
        <f>Arkusz13!C84</f>
        <v>0</v>
      </c>
      <c r="S134" s="31">
        <f>Arkusz13!C100</f>
        <v>0</v>
      </c>
      <c r="T134" s="31">
        <f>Arkusz13!C116</f>
        <v>0</v>
      </c>
      <c r="U134" s="31">
        <f>Arkusz13!C132-SUM(N134:T134)</f>
        <v>128</v>
      </c>
      <c r="V134" s="63">
        <f t="shared" si="3"/>
        <v>287</v>
      </c>
      <c r="W134" s="64"/>
      <c r="Y134" s="3"/>
      <c r="Z134" s="6"/>
    </row>
    <row r="135" spans="1:26" x14ac:dyDescent="0.35">
      <c r="C135" s="70" t="s">
        <v>37</v>
      </c>
      <c r="D135" s="71"/>
      <c r="E135" s="71"/>
      <c r="F135" s="71"/>
      <c r="G135" s="71"/>
      <c r="H135" s="71"/>
      <c r="I135" s="71"/>
      <c r="J135" s="71"/>
      <c r="K135" s="71"/>
      <c r="L135" s="59">
        <f>Arkusz13!C5</f>
        <v>15</v>
      </c>
      <c r="M135" s="59"/>
      <c r="N135" s="31">
        <f>Arkusz13!C21</f>
        <v>0</v>
      </c>
      <c r="O135" s="31">
        <f>Arkusz13!C37</f>
        <v>0</v>
      </c>
      <c r="P135" s="31">
        <f>Arkusz13!C53</f>
        <v>0</v>
      </c>
      <c r="Q135" s="31">
        <f>Arkusz13!C69</f>
        <v>0</v>
      </c>
      <c r="R135" s="31">
        <f>Arkusz13!C85</f>
        <v>0</v>
      </c>
      <c r="S135" s="31">
        <f>Arkusz13!C101</f>
        <v>0</v>
      </c>
      <c r="T135" s="31">
        <f>Arkusz13!C117</f>
        <v>0</v>
      </c>
      <c r="U135" s="31">
        <f>Arkusz13!C133-SUM(N135:T135)</f>
        <v>3</v>
      </c>
      <c r="V135" s="63">
        <f t="shared" si="3"/>
        <v>3</v>
      </c>
      <c r="W135" s="64"/>
      <c r="Y135" s="3"/>
      <c r="Z135" s="6"/>
    </row>
    <row r="136" spans="1:26" x14ac:dyDescent="0.35">
      <c r="C136" s="65" t="s">
        <v>38</v>
      </c>
      <c r="D136" s="66"/>
      <c r="E136" s="66"/>
      <c r="F136" s="66"/>
      <c r="G136" s="66"/>
      <c r="H136" s="66"/>
      <c r="I136" s="66"/>
      <c r="J136" s="66"/>
      <c r="K136" s="66"/>
      <c r="L136" s="59">
        <f>Arkusz13!C6</f>
        <v>2</v>
      </c>
      <c r="M136" s="59"/>
      <c r="N136" s="31">
        <f>Arkusz13!C22</f>
        <v>1</v>
      </c>
      <c r="O136" s="31">
        <f>Arkusz13!C38</f>
        <v>0</v>
      </c>
      <c r="P136" s="31">
        <f>Arkusz13!C54</f>
        <v>0</v>
      </c>
      <c r="Q136" s="31">
        <f>Arkusz13!C70</f>
        <v>0</v>
      </c>
      <c r="R136" s="31">
        <f>Arkusz13!C86</f>
        <v>0</v>
      </c>
      <c r="S136" s="31">
        <f>Arkusz13!C102</f>
        <v>0</v>
      </c>
      <c r="T136" s="31">
        <f>Arkusz13!C118</f>
        <v>0</v>
      </c>
      <c r="U136" s="31">
        <f>Arkusz13!C134-SUM(N136:T136)</f>
        <v>1</v>
      </c>
      <c r="V136" s="63">
        <f t="shared" si="3"/>
        <v>2</v>
      </c>
      <c r="W136" s="64"/>
      <c r="Y136" s="3"/>
      <c r="Z136" s="6"/>
    </row>
    <row r="137" spans="1:26" x14ac:dyDescent="0.35">
      <c r="C137" s="70" t="s">
        <v>46</v>
      </c>
      <c r="D137" s="71"/>
      <c r="E137" s="71"/>
      <c r="F137" s="71"/>
      <c r="G137" s="71"/>
      <c r="H137" s="71"/>
      <c r="I137" s="71"/>
      <c r="J137" s="71"/>
      <c r="K137" s="71"/>
      <c r="L137" s="59">
        <f>Arkusz13!C7</f>
        <v>2</v>
      </c>
      <c r="M137" s="59"/>
      <c r="N137" s="31">
        <f>Arkusz13!C23</f>
        <v>0</v>
      </c>
      <c r="O137" s="31">
        <f>Arkusz13!C39</f>
        <v>0</v>
      </c>
      <c r="P137" s="31">
        <f>Arkusz13!C55</f>
        <v>0</v>
      </c>
      <c r="Q137" s="31">
        <f>Arkusz13!C71</f>
        <v>0</v>
      </c>
      <c r="R137" s="31">
        <f>Arkusz13!C87</f>
        <v>0</v>
      </c>
      <c r="S137" s="31">
        <f>Arkusz13!C103</f>
        <v>0</v>
      </c>
      <c r="T137" s="31">
        <f>Arkusz13!C119</f>
        <v>0</v>
      </c>
      <c r="U137" s="31">
        <f>Arkusz13!C135-SUM(N137:T137)</f>
        <v>0</v>
      </c>
      <c r="V137" s="63">
        <f t="shared" si="3"/>
        <v>0</v>
      </c>
      <c r="W137" s="64"/>
      <c r="Y137" s="3"/>
      <c r="Z137" s="6"/>
    </row>
    <row r="138" spans="1:26" x14ac:dyDescent="0.35">
      <c r="C138" s="65" t="s">
        <v>47</v>
      </c>
      <c r="D138" s="66"/>
      <c r="E138" s="66"/>
      <c r="F138" s="66"/>
      <c r="G138" s="66"/>
      <c r="H138" s="66"/>
      <c r="I138" s="66"/>
      <c r="J138" s="66"/>
      <c r="K138" s="66"/>
      <c r="L138" s="59">
        <f>Arkusz13!C8</f>
        <v>0</v>
      </c>
      <c r="M138" s="59"/>
      <c r="N138" s="31">
        <f>Arkusz13!C24</f>
        <v>0</v>
      </c>
      <c r="O138" s="31">
        <f>Arkusz13!C40</f>
        <v>0</v>
      </c>
      <c r="P138" s="31">
        <f>Arkusz13!C56</f>
        <v>0</v>
      </c>
      <c r="Q138" s="31">
        <f>Arkusz13!C72</f>
        <v>0</v>
      </c>
      <c r="R138" s="31">
        <f>Arkusz13!C88</f>
        <v>0</v>
      </c>
      <c r="S138" s="31">
        <f>Arkusz13!C104</f>
        <v>0</v>
      </c>
      <c r="T138" s="31">
        <f>Arkusz13!C120</f>
        <v>0</v>
      </c>
      <c r="U138" s="31">
        <f>Arkusz13!C136-SUM(N138:T138)</f>
        <v>0</v>
      </c>
      <c r="V138" s="63">
        <f t="shared" si="3"/>
        <v>0</v>
      </c>
      <c r="W138" s="64"/>
      <c r="Y138" s="3"/>
      <c r="Z138" s="6"/>
    </row>
    <row r="139" spans="1:26" x14ac:dyDescent="0.35">
      <c r="C139" s="70" t="s">
        <v>4</v>
      </c>
      <c r="D139" s="71"/>
      <c r="E139" s="71"/>
      <c r="F139" s="71"/>
      <c r="G139" s="71"/>
      <c r="H139" s="71"/>
      <c r="I139" s="71"/>
      <c r="J139" s="71"/>
      <c r="K139" s="71"/>
      <c r="L139" s="59">
        <f>Arkusz13!C9</f>
        <v>1</v>
      </c>
      <c r="M139" s="59"/>
      <c r="N139" s="31">
        <f>Arkusz13!C25</f>
        <v>0</v>
      </c>
      <c r="O139" s="31">
        <f>Arkusz13!C41</f>
        <v>0</v>
      </c>
      <c r="P139" s="31">
        <f>Arkusz13!C57</f>
        <v>0</v>
      </c>
      <c r="Q139" s="31">
        <f>Arkusz13!C73</f>
        <v>0</v>
      </c>
      <c r="R139" s="31">
        <f>Arkusz13!C89</f>
        <v>0</v>
      </c>
      <c r="S139" s="31">
        <f>Arkusz13!C105</f>
        <v>0</v>
      </c>
      <c r="T139" s="31">
        <f>Arkusz13!C121</f>
        <v>0</v>
      </c>
      <c r="U139" s="31">
        <f>Arkusz13!C137-SUM(N139:T139)</f>
        <v>0</v>
      </c>
      <c r="V139" s="63">
        <f t="shared" si="3"/>
        <v>0</v>
      </c>
      <c r="W139" s="64"/>
      <c r="Y139" s="3"/>
      <c r="Z139" s="6"/>
    </row>
    <row r="140" spans="1:26" x14ac:dyDescent="0.35">
      <c r="C140" s="65" t="s">
        <v>39</v>
      </c>
      <c r="D140" s="66"/>
      <c r="E140" s="66"/>
      <c r="F140" s="66"/>
      <c r="G140" s="66"/>
      <c r="H140" s="66"/>
      <c r="I140" s="66"/>
      <c r="J140" s="66"/>
      <c r="K140" s="66"/>
      <c r="L140" s="59">
        <f>Arkusz13!C10</f>
        <v>0</v>
      </c>
      <c r="M140" s="59"/>
      <c r="N140" s="31">
        <f>Arkusz13!C26</f>
        <v>2</v>
      </c>
      <c r="O140" s="31">
        <f>Arkusz13!C42</f>
        <v>0</v>
      </c>
      <c r="P140" s="31">
        <f>Arkusz13!C58</f>
        <v>4</v>
      </c>
      <c r="Q140" s="31">
        <f>Arkusz13!C74</f>
        <v>0</v>
      </c>
      <c r="R140" s="31">
        <f>Arkusz13!C90</f>
        <v>0</v>
      </c>
      <c r="S140" s="31">
        <f>Arkusz13!C106</f>
        <v>0</v>
      </c>
      <c r="T140" s="31">
        <f>Arkusz13!C122</f>
        <v>0</v>
      </c>
      <c r="U140" s="31">
        <f>Arkusz13!C138-SUM(N140:T140)</f>
        <v>0</v>
      </c>
      <c r="V140" s="63">
        <f t="shared" si="3"/>
        <v>6</v>
      </c>
      <c r="W140" s="64"/>
      <c r="Y140" s="3"/>
      <c r="Z140" s="6"/>
    </row>
    <row r="141" spans="1:26" x14ac:dyDescent="0.35">
      <c r="C141" s="70" t="s">
        <v>40</v>
      </c>
      <c r="D141" s="71"/>
      <c r="E141" s="71"/>
      <c r="F141" s="71"/>
      <c r="G141" s="71"/>
      <c r="H141" s="71"/>
      <c r="I141" s="71"/>
      <c r="J141" s="71"/>
      <c r="K141" s="71"/>
      <c r="L141" s="59">
        <f>Arkusz13!C11</f>
        <v>1</v>
      </c>
      <c r="M141" s="59"/>
      <c r="N141" s="31">
        <f>Arkusz13!C27</f>
        <v>0</v>
      </c>
      <c r="O141" s="31">
        <f>Arkusz13!C43</f>
        <v>0</v>
      </c>
      <c r="P141" s="31">
        <f>Arkusz13!C59</f>
        <v>0</v>
      </c>
      <c r="Q141" s="31">
        <f>Arkusz13!C75</f>
        <v>0</v>
      </c>
      <c r="R141" s="31">
        <f>Arkusz13!C91</f>
        <v>0</v>
      </c>
      <c r="S141" s="31">
        <f>Arkusz13!C107</f>
        <v>0</v>
      </c>
      <c r="T141" s="31">
        <f>Arkusz13!C123</f>
        <v>0</v>
      </c>
      <c r="U141" s="31">
        <f>Arkusz13!C139-SUM(N141:T141)</f>
        <v>0</v>
      </c>
      <c r="V141" s="63">
        <f t="shared" si="3"/>
        <v>0</v>
      </c>
      <c r="W141" s="64"/>
      <c r="Y141" s="3"/>
      <c r="Z141" s="6"/>
    </row>
    <row r="142" spans="1:26" x14ac:dyDescent="0.35">
      <c r="C142" s="65" t="s">
        <v>41</v>
      </c>
      <c r="D142" s="66"/>
      <c r="E142" s="66"/>
      <c r="F142" s="66"/>
      <c r="G142" s="66"/>
      <c r="H142" s="66"/>
      <c r="I142" s="66"/>
      <c r="J142" s="66"/>
      <c r="K142" s="66"/>
      <c r="L142" s="59">
        <f>Arkusz13!C12</f>
        <v>1144</v>
      </c>
      <c r="M142" s="59"/>
      <c r="N142" s="31">
        <f>Arkusz13!C28</f>
        <v>520</v>
      </c>
      <c r="O142" s="31">
        <f>Arkusz13!C44</f>
        <v>14</v>
      </c>
      <c r="P142" s="31">
        <f>Arkusz13!C60</f>
        <v>33</v>
      </c>
      <c r="Q142" s="31">
        <f>Arkusz13!C76</f>
        <v>161</v>
      </c>
      <c r="R142" s="31">
        <f>Arkusz13!C92</f>
        <v>48</v>
      </c>
      <c r="S142" s="31">
        <f>Arkusz13!C108</f>
        <v>0</v>
      </c>
      <c r="T142" s="31">
        <f>Arkusz13!C124</f>
        <v>101</v>
      </c>
      <c r="U142" s="31">
        <f>Arkusz13!C140-SUM(N142:T142)</f>
        <v>234</v>
      </c>
      <c r="V142" s="63">
        <f t="shared" si="3"/>
        <v>1111</v>
      </c>
      <c r="W142" s="64"/>
      <c r="Y142" s="3"/>
      <c r="Z142" s="6"/>
    </row>
    <row r="143" spans="1:26" x14ac:dyDescent="0.35">
      <c r="C143" s="65" t="s">
        <v>11</v>
      </c>
      <c r="D143" s="66"/>
      <c r="E143" s="66"/>
      <c r="F143" s="66"/>
      <c r="G143" s="66"/>
      <c r="H143" s="66"/>
      <c r="I143" s="66"/>
      <c r="J143" s="66"/>
      <c r="K143" s="66"/>
      <c r="L143" s="59">
        <f>Arkusz13!C14</f>
        <v>1</v>
      </c>
      <c r="M143" s="59"/>
      <c r="N143" s="31">
        <f>Arkusz13!C30</f>
        <v>0</v>
      </c>
      <c r="O143" s="31">
        <f>Arkusz13!C46</f>
        <v>0</v>
      </c>
      <c r="P143" s="31">
        <f>Arkusz13!C62</f>
        <v>0</v>
      </c>
      <c r="Q143" s="31">
        <f>Arkusz13!C78</f>
        <v>0</v>
      </c>
      <c r="R143" s="31">
        <f>Arkusz13!C94</f>
        <v>0</v>
      </c>
      <c r="S143" s="31">
        <f>Arkusz13!C110</f>
        <v>0</v>
      </c>
      <c r="T143" s="31">
        <f>Arkusz13!C126</f>
        <v>0</v>
      </c>
      <c r="U143" s="31">
        <f>Arkusz13!C142-SUM(N143:T143)</f>
        <v>4</v>
      </c>
      <c r="V143" s="63">
        <f t="shared" si="3"/>
        <v>4</v>
      </c>
      <c r="W143" s="64"/>
      <c r="Y143" s="3"/>
      <c r="Z143" s="6"/>
    </row>
    <row r="144" spans="1:26" x14ac:dyDescent="0.35">
      <c r="C144" s="70" t="s">
        <v>43</v>
      </c>
      <c r="D144" s="71"/>
      <c r="E144" s="71"/>
      <c r="F144" s="71"/>
      <c r="G144" s="71"/>
      <c r="H144" s="71"/>
      <c r="I144" s="71"/>
      <c r="J144" s="71"/>
      <c r="K144" s="71"/>
      <c r="L144" s="59">
        <f>Arkusz13!C15</f>
        <v>6</v>
      </c>
      <c r="M144" s="59"/>
      <c r="N144" s="31">
        <f>Arkusz13!C31</f>
        <v>2</v>
      </c>
      <c r="O144" s="31">
        <f>Arkusz13!C47</f>
        <v>0</v>
      </c>
      <c r="P144" s="31">
        <f>Arkusz13!C63</f>
        <v>0</v>
      </c>
      <c r="Q144" s="31">
        <f>Arkusz13!C79</f>
        <v>0</v>
      </c>
      <c r="R144" s="31">
        <f>Arkusz13!C95</f>
        <v>0</v>
      </c>
      <c r="S144" s="31">
        <f>Arkusz13!C111</f>
        <v>0</v>
      </c>
      <c r="T144" s="31">
        <f>Arkusz13!C127</f>
        <v>0</v>
      </c>
      <c r="U144" s="31">
        <f>Arkusz13!C143-SUM(N144:T144)</f>
        <v>0</v>
      </c>
      <c r="V144" s="63">
        <f t="shared" si="3"/>
        <v>2</v>
      </c>
      <c r="W144" s="64"/>
      <c r="Y144" s="3"/>
      <c r="Z144" s="6"/>
    </row>
    <row r="145" spans="1:26" x14ac:dyDescent="0.35">
      <c r="C145" s="65" t="s">
        <v>44</v>
      </c>
      <c r="D145" s="66"/>
      <c r="E145" s="66"/>
      <c r="F145" s="66"/>
      <c r="G145" s="66"/>
      <c r="H145" s="66"/>
      <c r="I145" s="66"/>
      <c r="J145" s="66"/>
      <c r="K145" s="66"/>
      <c r="L145" s="59">
        <f>Arkusz13!C16</f>
        <v>1</v>
      </c>
      <c r="M145" s="59"/>
      <c r="N145" s="31">
        <f>Arkusz13!C32</f>
        <v>0</v>
      </c>
      <c r="O145" s="31">
        <f>Arkusz13!C48</f>
        <v>0</v>
      </c>
      <c r="P145" s="31">
        <f>Arkusz13!C64</f>
        <v>0</v>
      </c>
      <c r="Q145" s="31">
        <f>Arkusz13!C80</f>
        <v>0</v>
      </c>
      <c r="R145" s="31">
        <f>Arkusz13!C96</f>
        <v>0</v>
      </c>
      <c r="S145" s="31">
        <f>Arkusz13!C112</f>
        <v>0</v>
      </c>
      <c r="T145" s="31">
        <f>Arkusz13!C128</f>
        <v>0</v>
      </c>
      <c r="U145" s="31">
        <f>Arkusz13!C144-SUM(N145:T145)</f>
        <v>0</v>
      </c>
      <c r="V145" s="63">
        <f t="shared" si="3"/>
        <v>0</v>
      </c>
      <c r="W145" s="64"/>
      <c r="Y145" s="3"/>
      <c r="Z145" s="6"/>
    </row>
    <row r="146" spans="1:26" ht="15" thickBot="1" x14ac:dyDescent="0.4">
      <c r="C146" s="57" t="s">
        <v>45</v>
      </c>
      <c r="D146" s="58"/>
      <c r="E146" s="58"/>
      <c r="F146" s="58"/>
      <c r="G146" s="58"/>
      <c r="H146" s="58"/>
      <c r="I146" s="58"/>
      <c r="J146" s="58"/>
      <c r="K146" s="58"/>
      <c r="L146" s="59">
        <f>Arkusz13!C17</f>
        <v>0</v>
      </c>
      <c r="M146" s="59"/>
      <c r="N146" s="31">
        <f>Arkusz13!C33</f>
        <v>0</v>
      </c>
      <c r="O146" s="31">
        <f>Arkusz13!C49</f>
        <v>0</v>
      </c>
      <c r="P146" s="31">
        <f>Arkusz13!C65</f>
        <v>0</v>
      </c>
      <c r="Q146" s="31">
        <f>Arkusz13!C81</f>
        <v>0</v>
      </c>
      <c r="R146" s="31">
        <f>Arkusz13!C97</f>
        <v>0</v>
      </c>
      <c r="S146" s="31">
        <f>Arkusz13!C113</f>
        <v>0</v>
      </c>
      <c r="T146" s="31">
        <f>Arkusz13!C129</f>
        <v>0</v>
      </c>
      <c r="U146" s="31">
        <f>Arkusz13!C145-SUM(N146:T146)</f>
        <v>3</v>
      </c>
      <c r="V146" s="63">
        <f t="shared" si="3"/>
        <v>3</v>
      </c>
      <c r="W146" s="64"/>
      <c r="Y146" s="3"/>
      <c r="Z146" s="6"/>
    </row>
    <row r="147" spans="1:26" ht="15" thickBot="1" x14ac:dyDescent="0.4">
      <c r="C147" s="115" t="s">
        <v>1</v>
      </c>
      <c r="D147" s="116"/>
      <c r="E147" s="116"/>
      <c r="F147" s="116"/>
      <c r="G147" s="116"/>
      <c r="H147" s="116"/>
      <c r="I147" s="116"/>
      <c r="J147" s="116"/>
      <c r="K147" s="116"/>
      <c r="L147" s="72">
        <f>SUM(L132:L146)</f>
        <v>17740</v>
      </c>
      <c r="M147" s="72"/>
      <c r="N147" s="32">
        <f t="shared" ref="N147:V147" si="4">SUM(N132:N146)</f>
        <v>2877</v>
      </c>
      <c r="O147" s="32">
        <f t="shared" si="4"/>
        <v>2743</v>
      </c>
      <c r="P147" s="32">
        <f t="shared" si="4"/>
        <v>1869</v>
      </c>
      <c r="Q147" s="32">
        <f t="shared" si="4"/>
        <v>933</v>
      </c>
      <c r="R147" s="32">
        <f t="shared" si="4"/>
        <v>48</v>
      </c>
      <c r="S147" s="32">
        <f t="shared" si="4"/>
        <v>0</v>
      </c>
      <c r="T147" s="32">
        <f t="shared" si="4"/>
        <v>101</v>
      </c>
      <c r="U147" s="32">
        <f t="shared" si="4"/>
        <v>9465</v>
      </c>
      <c r="V147" s="72">
        <f t="shared" si="4"/>
        <v>18036</v>
      </c>
      <c r="W147" s="73"/>
      <c r="Y147" s="3"/>
      <c r="Z147" s="6"/>
    </row>
    <row r="148" spans="1:26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</row>
    <row r="172" spans="1:25" ht="15" thickBot="1" x14ac:dyDescent="0.4"/>
    <row r="173" spans="1:25" ht="31.5" customHeight="1" x14ac:dyDescent="0.35">
      <c r="D173" s="149" t="s">
        <v>2</v>
      </c>
      <c r="E173" s="117"/>
      <c r="F173" s="117"/>
      <c r="G173" s="117"/>
      <c r="H173" s="117"/>
      <c r="I173" s="117"/>
      <c r="J173" s="117"/>
      <c r="K173" s="117"/>
      <c r="L173" s="117" t="s">
        <v>3</v>
      </c>
      <c r="M173" s="117"/>
      <c r="N173" s="135" t="s">
        <v>86</v>
      </c>
      <c r="O173" s="135"/>
      <c r="P173" s="135"/>
      <c r="Q173" s="67" t="s">
        <v>87</v>
      </c>
      <c r="R173" s="68"/>
      <c r="S173" s="69"/>
    </row>
    <row r="174" spans="1:25" ht="15" thickBot="1" x14ac:dyDescent="0.4">
      <c r="D174" s="226" t="s">
        <v>85</v>
      </c>
      <c r="E174" s="227"/>
      <c r="F174" s="227"/>
      <c r="G174" s="227"/>
      <c r="H174" s="227"/>
      <c r="I174" s="227"/>
      <c r="J174" s="227"/>
      <c r="K174" s="227"/>
      <c r="L174" s="225">
        <f>Arkusz14!B2</f>
        <v>10</v>
      </c>
      <c r="M174" s="225"/>
      <c r="N174" s="225">
        <f>Arkusz14!B3</f>
        <v>14</v>
      </c>
      <c r="O174" s="225"/>
      <c r="P174" s="225"/>
      <c r="Q174" s="118">
        <f>Arkusz14!B4</f>
        <v>0</v>
      </c>
      <c r="R174" s="119"/>
      <c r="S174" s="120"/>
    </row>
    <row r="175" spans="1:25" x14ac:dyDescent="0.3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</row>
    <row r="176" spans="1:25" x14ac:dyDescent="0.35">
      <c r="A176" s="55" t="s">
        <v>179</v>
      </c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s="46" customFormat="1" x14ac:dyDescent="0.3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s="46" customFormat="1" x14ac:dyDescent="0.3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s="46" customFormat="1" x14ac:dyDescent="0.3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  <row r="180" spans="1:25" s="46" customFormat="1" x14ac:dyDescent="0.3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</row>
    <row r="181" spans="1:25" x14ac:dyDescent="0.3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</row>
    <row r="182" spans="1:25" x14ac:dyDescent="0.3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</row>
    <row r="183" spans="1:25" x14ac:dyDescent="0.3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</row>
    <row r="184" spans="1:25" s="46" customFormat="1" x14ac:dyDescent="0.3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</row>
    <row r="185" spans="1:25" s="46" customFormat="1" x14ac:dyDescent="0.3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</row>
    <row r="186" spans="1:25" s="46" customFormat="1" x14ac:dyDescent="0.3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</row>
    <row r="187" spans="1:25" s="46" customFormat="1" x14ac:dyDescent="0.3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</row>
    <row r="188" spans="1:25" s="46" customFormat="1" x14ac:dyDescent="0.3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</row>
    <row r="189" spans="1:25" s="46" customFormat="1" x14ac:dyDescent="0.3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</row>
    <row r="190" spans="1:25" s="46" customFormat="1" x14ac:dyDescent="0.3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</row>
    <row r="191" spans="1:25" s="46" customFormat="1" x14ac:dyDescent="0.3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</row>
    <row r="192" spans="1:25" s="46" customFormat="1" x14ac:dyDescent="0.3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</row>
    <row r="193" spans="1:25" s="46" customFormat="1" x14ac:dyDescent="0.3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</row>
    <row r="194" spans="1:25" s="46" customFormat="1" x14ac:dyDescent="0.3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</row>
    <row r="195" spans="1:25" s="46" customFormat="1" x14ac:dyDescent="0.3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</row>
    <row r="196" spans="1:25" s="46" customFormat="1" x14ac:dyDescent="0.3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</row>
    <row r="197" spans="1:25" s="50" customFormat="1" x14ac:dyDescent="0.3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</row>
    <row r="198" spans="1:25" s="50" customFormat="1" x14ac:dyDescent="0.3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</row>
    <row r="199" spans="1:25" s="50" customFormat="1" x14ac:dyDescent="0.3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</row>
    <row r="200" spans="1:25" x14ac:dyDescent="0.3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</row>
    <row r="202" spans="1:25" x14ac:dyDescent="0.35">
      <c r="A202" s="62" t="s">
        <v>144</v>
      </c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</row>
    <row r="203" spans="1:25" ht="15" thickBot="1" x14ac:dyDescent="0.4"/>
    <row r="204" spans="1:25" x14ac:dyDescent="0.35">
      <c r="G204" s="218" t="s">
        <v>23</v>
      </c>
      <c r="H204" s="219"/>
      <c r="I204" s="219"/>
      <c r="J204" s="219"/>
      <c r="K204" s="83" t="s">
        <v>8</v>
      </c>
      <c r="L204" s="114"/>
    </row>
    <row r="205" spans="1:25" x14ac:dyDescent="0.35">
      <c r="G205" s="98" t="s">
        <v>13</v>
      </c>
      <c r="H205" s="99"/>
      <c r="I205" s="99"/>
      <c r="J205" s="99"/>
      <c r="K205" s="63">
        <v>1051</v>
      </c>
      <c r="L205" s="64"/>
    </row>
    <row r="206" spans="1:25" x14ac:dyDescent="0.35">
      <c r="G206" s="121" t="s">
        <v>14</v>
      </c>
      <c r="H206" s="122"/>
      <c r="I206" s="122"/>
      <c r="J206" s="122"/>
      <c r="K206" s="63">
        <v>555</v>
      </c>
      <c r="L206" s="64"/>
    </row>
    <row r="207" spans="1:25" ht="14.5" customHeight="1" x14ac:dyDescent="0.35">
      <c r="G207" s="98" t="s">
        <v>15</v>
      </c>
      <c r="H207" s="99"/>
      <c r="I207" s="99"/>
      <c r="J207" s="99"/>
      <c r="K207" s="63">
        <v>145</v>
      </c>
      <c r="L207" s="64"/>
    </row>
    <row r="208" spans="1:25" ht="14.5" customHeight="1" x14ac:dyDescent="0.35">
      <c r="G208" s="121" t="s">
        <v>80</v>
      </c>
      <c r="H208" s="122"/>
      <c r="I208" s="122"/>
      <c r="J208" s="122"/>
      <c r="K208" s="63">
        <v>225</v>
      </c>
      <c r="L208" s="64"/>
    </row>
    <row r="209" spans="1:25" ht="14.5" customHeight="1" x14ac:dyDescent="0.35">
      <c r="G209" s="98" t="s">
        <v>81</v>
      </c>
      <c r="H209" s="99"/>
      <c r="I209" s="99"/>
      <c r="J209" s="99"/>
      <c r="K209" s="63">
        <v>0</v>
      </c>
      <c r="L209" s="64"/>
    </row>
    <row r="210" spans="1:25" ht="14.5" customHeight="1" x14ac:dyDescent="0.35">
      <c r="G210" s="121" t="s">
        <v>91</v>
      </c>
      <c r="H210" s="122"/>
      <c r="I210" s="122"/>
      <c r="J210" s="122"/>
      <c r="K210" s="63">
        <v>2</v>
      </c>
      <c r="L210" s="64"/>
    </row>
    <row r="211" spans="1:25" ht="14.5" customHeight="1" x14ac:dyDescent="0.35">
      <c r="G211" s="98" t="s">
        <v>16</v>
      </c>
      <c r="H211" s="99"/>
      <c r="I211" s="99"/>
      <c r="J211" s="99"/>
      <c r="K211" s="63">
        <v>92</v>
      </c>
      <c r="L211" s="64"/>
    </row>
    <row r="212" spans="1:25" ht="14.5" customHeight="1" x14ac:dyDescent="0.35">
      <c r="G212" s="121" t="s">
        <v>17</v>
      </c>
      <c r="H212" s="122"/>
      <c r="I212" s="122"/>
      <c r="J212" s="122"/>
      <c r="K212" s="63">
        <v>91</v>
      </c>
      <c r="L212" s="64"/>
    </row>
    <row r="213" spans="1:25" ht="14.5" customHeight="1" x14ac:dyDescent="0.35">
      <c r="G213" s="98" t="s">
        <v>18</v>
      </c>
      <c r="H213" s="99"/>
      <c r="I213" s="99"/>
      <c r="J213" s="99"/>
      <c r="K213" s="63">
        <v>22</v>
      </c>
      <c r="L213" s="64"/>
    </row>
    <row r="214" spans="1:25" ht="14.5" customHeight="1" x14ac:dyDescent="0.35">
      <c r="G214" s="121" t="s">
        <v>19</v>
      </c>
      <c r="H214" s="122"/>
      <c r="I214" s="122"/>
      <c r="J214" s="122"/>
      <c r="K214" s="63">
        <v>22</v>
      </c>
      <c r="L214" s="64"/>
    </row>
    <row r="215" spans="1:25" ht="14.5" customHeight="1" x14ac:dyDescent="0.35">
      <c r="G215" s="98" t="s">
        <v>82</v>
      </c>
      <c r="H215" s="99"/>
      <c r="I215" s="99"/>
      <c r="J215" s="99"/>
      <c r="K215" s="63">
        <v>987</v>
      </c>
      <c r="L215" s="64"/>
    </row>
    <row r="216" spans="1:25" s="46" customFormat="1" ht="15" thickBot="1" x14ac:dyDescent="0.4">
      <c r="G216" s="121" t="s">
        <v>169</v>
      </c>
      <c r="H216" s="122"/>
      <c r="I216" s="122"/>
      <c r="J216" s="122"/>
      <c r="K216" s="63">
        <v>644</v>
      </c>
      <c r="L216" s="64"/>
      <c r="Y216" s="6"/>
    </row>
    <row r="217" spans="1:25" ht="15" thickBot="1" x14ac:dyDescent="0.4">
      <c r="G217" s="74" t="s">
        <v>1</v>
      </c>
      <c r="H217" s="75"/>
      <c r="I217" s="75"/>
      <c r="J217" s="75"/>
      <c r="K217" s="96">
        <f>SUM(K205:L216)</f>
        <v>3836</v>
      </c>
      <c r="L217" s="97"/>
    </row>
    <row r="219" spans="1:25" x14ac:dyDescent="0.35">
      <c r="A219" s="55" t="s">
        <v>170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</row>
    <row r="220" spans="1:25" x14ac:dyDescent="0.35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</row>
    <row r="221" spans="1:25" x14ac:dyDescent="0.35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</row>
    <row r="222" spans="1:25" x14ac:dyDescent="0.35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</row>
    <row r="225" spans="1:13" x14ac:dyDescent="0.35">
      <c r="A225" s="10" t="s">
        <v>145</v>
      </c>
      <c r="B225" s="10"/>
      <c r="C225" s="10"/>
      <c r="D225" s="10"/>
      <c r="E225" s="10"/>
      <c r="F225" s="10"/>
    </row>
    <row r="226" spans="1:13" ht="15" thickBot="1" x14ac:dyDescent="0.4"/>
    <row r="227" spans="1:13" x14ac:dyDescent="0.35">
      <c r="D227" s="161" t="s">
        <v>28</v>
      </c>
      <c r="E227" s="83"/>
      <c r="F227" s="83"/>
      <c r="G227" s="83"/>
      <c r="H227" s="83" t="s">
        <v>3</v>
      </c>
      <c r="I227" s="83"/>
      <c r="J227" s="83"/>
      <c r="K227" s="83" t="s">
        <v>22</v>
      </c>
      <c r="L227" s="83"/>
      <c r="M227" s="114"/>
    </row>
    <row r="228" spans="1:13" x14ac:dyDescent="0.35">
      <c r="D228" s="260" t="s">
        <v>20</v>
      </c>
      <c r="E228" s="261"/>
      <c r="F228" s="261"/>
      <c r="G228" s="261"/>
      <c r="H228" s="63">
        <v>7925</v>
      </c>
      <c r="I228" s="63"/>
      <c r="J228" s="63"/>
      <c r="K228" s="63">
        <v>7241</v>
      </c>
      <c r="L228" s="63"/>
      <c r="M228" s="64"/>
    </row>
    <row r="229" spans="1:13" x14ac:dyDescent="0.35">
      <c r="D229" s="262" t="s">
        <v>141</v>
      </c>
      <c r="E229" s="263"/>
      <c r="F229" s="263"/>
      <c r="G229" s="263"/>
      <c r="H229" s="63">
        <v>237</v>
      </c>
      <c r="I229" s="63"/>
      <c r="J229" s="63"/>
      <c r="K229" s="63">
        <v>269</v>
      </c>
      <c r="L229" s="63"/>
      <c r="M229" s="64"/>
    </row>
    <row r="230" spans="1:13" ht="15" thickBot="1" x14ac:dyDescent="0.4">
      <c r="D230" s="112" t="s">
        <v>21</v>
      </c>
      <c r="E230" s="113"/>
      <c r="F230" s="113"/>
      <c r="G230" s="113"/>
      <c r="H230" s="63">
        <v>4187</v>
      </c>
      <c r="I230" s="63"/>
      <c r="J230" s="63"/>
      <c r="K230" s="63">
        <v>4408</v>
      </c>
      <c r="L230" s="63"/>
      <c r="M230" s="64"/>
    </row>
    <row r="231" spans="1:13" ht="15" thickBot="1" x14ac:dyDescent="0.4">
      <c r="D231" s="107" t="s">
        <v>1</v>
      </c>
      <c r="E231" s="108"/>
      <c r="F231" s="108"/>
      <c r="G231" s="108"/>
      <c r="H231" s="96">
        <f>SUM(H228:J230)</f>
        <v>12349</v>
      </c>
      <c r="I231" s="96"/>
      <c r="J231" s="96"/>
      <c r="K231" s="96">
        <f>SUM(K228:M230)</f>
        <v>11918</v>
      </c>
      <c r="L231" s="96"/>
      <c r="M231" s="97"/>
    </row>
    <row r="232" spans="1:13" x14ac:dyDescent="0.35">
      <c r="D232" s="37"/>
      <c r="E232" s="37"/>
      <c r="F232" s="37"/>
      <c r="G232" s="37"/>
      <c r="H232" s="303"/>
      <c r="I232" s="303"/>
      <c r="J232" s="303"/>
      <c r="K232" s="303"/>
      <c r="L232" s="303"/>
      <c r="M232" s="303"/>
    </row>
    <row r="233" spans="1:13" x14ac:dyDescent="0.35">
      <c r="D233" s="37"/>
      <c r="E233" s="37"/>
      <c r="F233" s="37"/>
      <c r="G233" s="37"/>
      <c r="H233" s="303"/>
      <c r="I233" s="303"/>
      <c r="J233" s="303"/>
      <c r="K233" s="303"/>
      <c r="L233" s="303"/>
      <c r="M233" s="303"/>
    </row>
    <row r="234" spans="1:13" x14ac:dyDescent="0.35">
      <c r="D234" s="35"/>
      <c r="E234" s="35"/>
      <c r="F234" s="35"/>
      <c r="G234" s="35"/>
      <c r="H234" s="36"/>
      <c r="I234" s="36"/>
      <c r="J234" s="36"/>
      <c r="K234" s="36"/>
      <c r="L234" s="36"/>
      <c r="M234" s="36"/>
    </row>
    <row r="235" spans="1:13" x14ac:dyDescent="0.35">
      <c r="D235" s="37"/>
      <c r="E235" s="37"/>
      <c r="F235" s="37"/>
      <c r="G235" s="37"/>
      <c r="H235" s="37"/>
      <c r="I235" s="37"/>
      <c r="J235" s="37"/>
      <c r="K235" s="37"/>
      <c r="L235" s="37"/>
      <c r="M235" s="37"/>
    </row>
    <row r="236" spans="1:13" x14ac:dyDescent="0.35">
      <c r="D236" s="37"/>
      <c r="E236" s="37"/>
      <c r="F236" s="37"/>
      <c r="G236" s="37"/>
      <c r="H236" s="37"/>
      <c r="I236" s="37"/>
      <c r="J236" s="37"/>
      <c r="K236" s="37"/>
      <c r="L236" s="37"/>
      <c r="M236" s="37"/>
    </row>
    <row r="237" spans="1:13" x14ac:dyDescent="0.35">
      <c r="D237" s="37"/>
      <c r="E237" s="37"/>
      <c r="F237" s="37"/>
      <c r="G237" s="37"/>
      <c r="H237" s="37"/>
      <c r="I237" s="37"/>
      <c r="J237" s="37"/>
      <c r="K237" s="37"/>
      <c r="L237" s="37"/>
      <c r="M237" s="37"/>
    </row>
    <row r="238" spans="1:13" x14ac:dyDescent="0.35">
      <c r="D238" s="37"/>
      <c r="E238" s="37"/>
      <c r="F238" s="37"/>
      <c r="G238" s="37"/>
      <c r="H238" s="37"/>
      <c r="I238" s="37"/>
      <c r="J238" s="37"/>
      <c r="K238" s="37"/>
      <c r="L238" s="37"/>
      <c r="M238" s="37"/>
    </row>
    <row r="239" spans="1:13" x14ac:dyDescent="0.35">
      <c r="D239" s="37"/>
      <c r="E239" s="37"/>
      <c r="F239" s="37"/>
      <c r="G239" s="37"/>
      <c r="H239" s="37"/>
      <c r="I239" s="37"/>
      <c r="J239" s="37"/>
      <c r="K239" s="37"/>
      <c r="L239" s="37"/>
      <c r="M239" s="37"/>
    </row>
    <row r="240" spans="1:13" x14ac:dyDescent="0.35">
      <c r="D240" s="37"/>
      <c r="E240" s="37"/>
      <c r="F240" s="37"/>
      <c r="G240" s="37"/>
      <c r="H240" s="37"/>
      <c r="I240" s="37"/>
      <c r="J240" s="37"/>
      <c r="K240" s="37"/>
      <c r="L240" s="37"/>
      <c r="M240" s="37"/>
    </row>
    <row r="241" spans="1:25" x14ac:dyDescent="0.35">
      <c r="D241" s="37"/>
      <c r="E241" s="37"/>
      <c r="F241" s="37"/>
      <c r="G241" s="37"/>
      <c r="H241" s="37"/>
      <c r="I241" s="37"/>
      <c r="J241" s="37"/>
      <c r="K241" s="37"/>
      <c r="L241" s="37"/>
      <c r="M241" s="37"/>
    </row>
    <row r="242" spans="1:25" x14ac:dyDescent="0.35">
      <c r="D242" s="37"/>
      <c r="E242" s="37"/>
      <c r="F242" s="37"/>
      <c r="G242" s="37"/>
      <c r="H242" s="37"/>
      <c r="I242" s="37"/>
      <c r="J242" s="37"/>
      <c r="K242" s="37"/>
      <c r="L242" s="37"/>
      <c r="M242" s="37"/>
    </row>
    <row r="243" spans="1:25" x14ac:dyDescent="0.35">
      <c r="D243" s="37"/>
      <c r="E243" s="37"/>
      <c r="F243" s="37"/>
      <c r="G243" s="37"/>
      <c r="H243" s="37"/>
      <c r="I243" s="37"/>
      <c r="J243" s="37"/>
      <c r="K243" s="37"/>
      <c r="L243" s="37"/>
      <c r="M243" s="37"/>
    </row>
    <row r="244" spans="1:25" x14ac:dyDescent="0.35">
      <c r="D244" s="37"/>
      <c r="E244" s="37"/>
      <c r="F244" s="37"/>
      <c r="G244" s="37"/>
      <c r="H244" s="37"/>
      <c r="I244" s="37"/>
      <c r="J244" s="37"/>
      <c r="K244" s="37"/>
      <c r="L244" s="37"/>
      <c r="M244" s="37"/>
    </row>
    <row r="245" spans="1:25" x14ac:dyDescent="0.35">
      <c r="D245" s="37"/>
      <c r="E245" s="37"/>
      <c r="F245" s="37"/>
      <c r="G245" s="37"/>
      <c r="H245" s="37"/>
      <c r="I245" s="37"/>
      <c r="J245" s="37"/>
      <c r="K245" s="37"/>
      <c r="L245" s="37"/>
      <c r="M245" s="37"/>
    </row>
    <row r="246" spans="1:25" x14ac:dyDescent="0.35">
      <c r="D246" s="37"/>
      <c r="E246" s="37"/>
      <c r="F246" s="37"/>
      <c r="G246" s="37"/>
      <c r="H246" s="37"/>
      <c r="I246" s="37"/>
      <c r="J246" s="37"/>
      <c r="K246" s="37"/>
      <c r="L246" s="37"/>
      <c r="M246" s="37"/>
    </row>
    <row r="247" spans="1:25" x14ac:dyDescent="0.35">
      <c r="D247" s="37"/>
      <c r="E247" s="37"/>
      <c r="F247" s="37"/>
      <c r="G247" s="37"/>
      <c r="H247" s="37"/>
      <c r="I247" s="37"/>
      <c r="J247" s="37"/>
      <c r="K247" s="37"/>
      <c r="L247" s="37"/>
      <c r="M247" s="37"/>
    </row>
    <row r="250" spans="1:25" x14ac:dyDescent="0.35">
      <c r="A250" s="55" t="s">
        <v>180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</row>
    <row r="251" spans="1:25" x14ac:dyDescent="0.35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</row>
    <row r="252" spans="1:25" x14ac:dyDescent="0.35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</row>
    <row r="253" spans="1:25" x14ac:dyDescent="0.35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</row>
    <row r="254" spans="1:25" x14ac:dyDescent="0.35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</row>
    <row r="255" spans="1:25" x14ac:dyDescent="0.35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</row>
    <row r="256" spans="1:25" x14ac:dyDescent="0.35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</row>
    <row r="257" spans="1:25" x14ac:dyDescent="0.35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</row>
    <row r="260" spans="1:25" s="50" customFormat="1" x14ac:dyDescent="0.35">
      <c r="Y260" s="6"/>
    </row>
    <row r="261" spans="1:25" s="50" customFormat="1" x14ac:dyDescent="0.35">
      <c r="Y261" s="6"/>
    </row>
    <row r="262" spans="1:25" s="50" customFormat="1" x14ac:dyDescent="0.35">
      <c r="Y262" s="6"/>
    </row>
    <row r="263" spans="1:25" s="50" customFormat="1" x14ac:dyDescent="0.35">
      <c r="Y263" s="6"/>
    </row>
    <row r="264" spans="1:25" s="50" customFormat="1" x14ac:dyDescent="0.35">
      <c r="Y264" s="6"/>
    </row>
    <row r="265" spans="1:25" s="50" customFormat="1" x14ac:dyDescent="0.35">
      <c r="Y265" s="6"/>
    </row>
    <row r="266" spans="1:25" x14ac:dyDescent="0.35">
      <c r="A266" s="10" t="s">
        <v>146</v>
      </c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25" x14ac:dyDescent="0.35">
      <c r="A267" s="10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25" ht="15" thickBot="1" x14ac:dyDescent="0.4">
      <c r="A268" s="10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25" x14ac:dyDescent="0.35">
      <c r="D269" s="102" t="s">
        <v>49</v>
      </c>
      <c r="E269" s="103"/>
      <c r="F269" s="103"/>
      <c r="G269" s="109" t="str">
        <f>CONCATENATE(Arkusz18!A2," - ",Arkusz18!B2," r.")</f>
        <v>01.10.2020 - 31.10.2020 r.</v>
      </c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10"/>
    </row>
    <row r="270" spans="1:25" ht="31.5" customHeight="1" x14ac:dyDescent="0.35">
      <c r="D270" s="104"/>
      <c r="E270" s="105"/>
      <c r="F270" s="105"/>
      <c r="G270" s="106" t="s">
        <v>65</v>
      </c>
      <c r="H270" s="106"/>
      <c r="I270" s="106"/>
      <c r="J270" s="106" t="s">
        <v>90</v>
      </c>
      <c r="K270" s="106"/>
      <c r="L270" s="106"/>
      <c r="M270" s="106" t="s">
        <v>64</v>
      </c>
      <c r="N270" s="106"/>
      <c r="O270" s="106"/>
      <c r="P270" s="106" t="s">
        <v>89</v>
      </c>
      <c r="Q270" s="106"/>
      <c r="R270" s="111"/>
    </row>
    <row r="271" spans="1:25" x14ac:dyDescent="0.35">
      <c r="D271" s="264" t="s">
        <v>88</v>
      </c>
      <c r="E271" s="265"/>
      <c r="F271" s="265"/>
      <c r="G271" s="274">
        <f>Arkusz16!A2</f>
        <v>0</v>
      </c>
      <c r="H271" s="274"/>
      <c r="I271" s="274"/>
      <c r="J271" s="274">
        <f>Arkusz16!A3</f>
        <v>0</v>
      </c>
      <c r="K271" s="274"/>
      <c r="L271" s="274"/>
      <c r="M271" s="274">
        <f>Arkusz16!A4</f>
        <v>0</v>
      </c>
      <c r="N271" s="274"/>
      <c r="O271" s="274"/>
      <c r="P271" s="274">
        <f>Arkusz16!A5</f>
        <v>0</v>
      </c>
      <c r="Q271" s="274"/>
      <c r="R271" s="274"/>
    </row>
    <row r="272" spans="1:25" x14ac:dyDescent="0.35">
      <c r="D272" s="266" t="s">
        <v>51</v>
      </c>
      <c r="E272" s="267"/>
      <c r="F272" s="267"/>
      <c r="G272" s="268">
        <f>Arkusz16!A6</f>
        <v>20</v>
      </c>
      <c r="H272" s="268"/>
      <c r="I272" s="268"/>
      <c r="J272" s="277">
        <f>Arkusz16!A7</f>
        <v>0</v>
      </c>
      <c r="K272" s="278"/>
      <c r="L272" s="279"/>
      <c r="M272" s="277">
        <f>Arkusz16!A8</f>
        <v>0</v>
      </c>
      <c r="N272" s="278"/>
      <c r="O272" s="279"/>
      <c r="P272" s="277">
        <f>Arkusz16!A9</f>
        <v>0</v>
      </c>
      <c r="Q272" s="278"/>
      <c r="R272" s="279"/>
    </row>
    <row r="273" spans="1:25" ht="15" thickBot="1" x14ac:dyDescent="0.4">
      <c r="D273" s="123" t="s">
        <v>52</v>
      </c>
      <c r="E273" s="124"/>
      <c r="F273" s="124"/>
      <c r="G273" s="125">
        <f>Arkusz16!A10</f>
        <v>5</v>
      </c>
      <c r="H273" s="125"/>
      <c r="I273" s="125"/>
      <c r="J273" s="125">
        <f>Arkusz16!A11</f>
        <v>0</v>
      </c>
      <c r="K273" s="125"/>
      <c r="L273" s="125"/>
      <c r="M273" s="125">
        <f>Arkusz16!A12</f>
        <v>0</v>
      </c>
      <c r="N273" s="125"/>
      <c r="O273" s="125"/>
      <c r="P273" s="125">
        <f>Arkusz16!A13</f>
        <v>0</v>
      </c>
      <c r="Q273" s="125"/>
      <c r="R273" s="125"/>
    </row>
    <row r="274" spans="1:25" ht="15" thickBot="1" x14ac:dyDescent="0.4">
      <c r="D274" s="269" t="s">
        <v>50</v>
      </c>
      <c r="E274" s="270"/>
      <c r="F274" s="270"/>
      <c r="G274" s="100">
        <f>SUM(G271:I273)</f>
        <v>25</v>
      </c>
      <c r="H274" s="100"/>
      <c r="I274" s="100"/>
      <c r="J274" s="100">
        <f t="shared" ref="J274" si="5">SUM(J271:L273)</f>
        <v>0</v>
      </c>
      <c r="K274" s="100"/>
      <c r="L274" s="100"/>
      <c r="M274" s="100">
        <f t="shared" ref="M274" si="6">SUM(M271:O273)</f>
        <v>0</v>
      </c>
      <c r="N274" s="100"/>
      <c r="O274" s="100"/>
      <c r="P274" s="100">
        <f t="shared" ref="P274" si="7">SUM(P271:R273)</f>
        <v>0</v>
      </c>
      <c r="Q274" s="100"/>
      <c r="R274" s="101"/>
    </row>
    <row r="275" spans="1:25" x14ac:dyDescent="0.35">
      <c r="A275" s="38"/>
      <c r="B275" s="38"/>
      <c r="C275" s="38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</row>
    <row r="277" spans="1:25" ht="15" thickBot="1" x14ac:dyDescent="0.4"/>
    <row r="278" spans="1:25" x14ac:dyDescent="0.35">
      <c r="D278" s="102" t="s">
        <v>49</v>
      </c>
      <c r="E278" s="103"/>
      <c r="F278" s="103"/>
      <c r="G278" s="109" t="str">
        <f>CONCATENATE(Arkusz18!C2," - ",Arkusz18!B2," r.")</f>
        <v>01.01.2020 - 31.10.2020 r.</v>
      </c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10"/>
    </row>
    <row r="279" spans="1:25" ht="32.25" customHeight="1" x14ac:dyDescent="0.35">
      <c r="D279" s="104"/>
      <c r="E279" s="105"/>
      <c r="F279" s="105"/>
      <c r="G279" s="106" t="s">
        <v>65</v>
      </c>
      <c r="H279" s="106"/>
      <c r="I279" s="106"/>
      <c r="J279" s="106" t="s">
        <v>90</v>
      </c>
      <c r="K279" s="106"/>
      <c r="L279" s="106"/>
      <c r="M279" s="106" t="s">
        <v>64</v>
      </c>
      <c r="N279" s="106"/>
      <c r="O279" s="106"/>
      <c r="P279" s="106" t="s">
        <v>89</v>
      </c>
      <c r="Q279" s="106"/>
      <c r="R279" s="111"/>
    </row>
    <row r="280" spans="1:25" x14ac:dyDescent="0.35">
      <c r="D280" s="264" t="s">
        <v>88</v>
      </c>
      <c r="E280" s="265"/>
      <c r="F280" s="265"/>
      <c r="G280" s="274">
        <f>Arkusz17!A2</f>
        <v>0</v>
      </c>
      <c r="H280" s="274"/>
      <c r="I280" s="274"/>
      <c r="J280" s="274">
        <f>Arkusz17!A3</f>
        <v>0</v>
      </c>
      <c r="K280" s="274"/>
      <c r="L280" s="274"/>
      <c r="M280" s="274">
        <f>Arkusz17!A4</f>
        <v>0</v>
      </c>
      <c r="N280" s="274"/>
      <c r="O280" s="274"/>
      <c r="P280" s="274">
        <f>Arkusz17!A5</f>
        <v>0</v>
      </c>
      <c r="Q280" s="274"/>
      <c r="R280" s="274"/>
    </row>
    <row r="281" spans="1:25" x14ac:dyDescent="0.35">
      <c r="D281" s="266" t="s">
        <v>51</v>
      </c>
      <c r="E281" s="267"/>
      <c r="F281" s="267"/>
      <c r="G281" s="268">
        <f>Arkusz17!A6</f>
        <v>2825</v>
      </c>
      <c r="H281" s="268"/>
      <c r="I281" s="268"/>
      <c r="J281" s="268">
        <f>Arkusz17!A7</f>
        <v>20</v>
      </c>
      <c r="K281" s="268"/>
      <c r="L281" s="268"/>
      <c r="M281" s="268">
        <f>Arkusz17!A8</f>
        <v>0</v>
      </c>
      <c r="N281" s="268"/>
      <c r="O281" s="268"/>
      <c r="P281" s="268">
        <f>Arkusz17!A9</f>
        <v>9</v>
      </c>
      <c r="Q281" s="268"/>
      <c r="R281" s="268"/>
    </row>
    <row r="282" spans="1:25" ht="15" thickBot="1" x14ac:dyDescent="0.4">
      <c r="D282" s="123" t="s">
        <v>52</v>
      </c>
      <c r="E282" s="124"/>
      <c r="F282" s="124"/>
      <c r="G282" s="125">
        <f>Arkusz17!A10</f>
        <v>956</v>
      </c>
      <c r="H282" s="125"/>
      <c r="I282" s="125"/>
      <c r="J282" s="125">
        <f>Arkusz17!A11</f>
        <v>4</v>
      </c>
      <c r="K282" s="125"/>
      <c r="L282" s="125"/>
      <c r="M282" s="125">
        <f>Arkusz17!A12</f>
        <v>16</v>
      </c>
      <c r="N282" s="125"/>
      <c r="O282" s="125"/>
      <c r="P282" s="125">
        <f>Arkusz17!A13</f>
        <v>19</v>
      </c>
      <c r="Q282" s="125"/>
      <c r="R282" s="125"/>
    </row>
    <row r="283" spans="1:25" ht="15" thickBot="1" x14ac:dyDescent="0.4">
      <c r="D283" s="269" t="s">
        <v>50</v>
      </c>
      <c r="E283" s="270"/>
      <c r="F283" s="270"/>
      <c r="G283" s="100">
        <f>SUM(G280:I282)</f>
        <v>3781</v>
      </c>
      <c r="H283" s="100"/>
      <c r="I283" s="100"/>
      <c r="J283" s="100">
        <f t="shared" ref="J283" si="8">SUM(J280:L282)</f>
        <v>24</v>
      </c>
      <c r="K283" s="100"/>
      <c r="L283" s="100"/>
      <c r="M283" s="100">
        <f t="shared" ref="M283" si="9">SUM(M280:O282)</f>
        <v>16</v>
      </c>
      <c r="N283" s="100"/>
      <c r="O283" s="100"/>
      <c r="P283" s="100">
        <f t="shared" ref="P283" si="10">SUM(P280:R282)</f>
        <v>28</v>
      </c>
      <c r="Q283" s="100"/>
      <c r="R283" s="101"/>
    </row>
    <row r="286" spans="1:25" x14ac:dyDescent="0.35">
      <c r="A286" s="55" t="s">
        <v>175</v>
      </c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</row>
    <row r="287" spans="1:25" x14ac:dyDescent="0.3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</row>
    <row r="288" spans="1:25" x14ac:dyDescent="0.3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</row>
    <row r="289" spans="1:25" x14ac:dyDescent="0.3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</row>
    <row r="290" spans="1:25" x14ac:dyDescent="0.3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</row>
    <row r="291" spans="1:25" x14ac:dyDescent="0.3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</row>
    <row r="294" spans="1:25" ht="18" x14ac:dyDescent="0.35">
      <c r="A294" s="8" t="s">
        <v>67</v>
      </c>
      <c r="F294" s="9"/>
    </row>
    <row r="295" spans="1:25" x14ac:dyDescent="0.35">
      <c r="F295" s="9"/>
    </row>
    <row r="296" spans="1:25" x14ac:dyDescent="0.35">
      <c r="A296" s="189" t="s">
        <v>147</v>
      </c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</row>
    <row r="297" spans="1:25" x14ac:dyDescent="0.3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</row>
    <row r="298" spans="1:25" s="50" customFormat="1" x14ac:dyDescent="0.3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Y298" s="6"/>
    </row>
    <row r="299" spans="1:25" s="50" customFormat="1" x14ac:dyDescent="0.3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Y299" s="6"/>
    </row>
    <row r="300" spans="1:25" ht="15" thickBot="1" x14ac:dyDescent="0.4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</row>
    <row r="301" spans="1:25" x14ac:dyDescent="0.35">
      <c r="C301" s="200" t="s">
        <v>0</v>
      </c>
      <c r="D301" s="201"/>
      <c r="E301" s="201"/>
      <c r="F301" s="201"/>
      <c r="G301" s="271" t="str">
        <f>CONCATENATE(Arkusz18!A2," - ",Arkusz18!B2," r.")</f>
        <v>01.10.2020 - 31.10.2020 r.</v>
      </c>
      <c r="H301" s="272"/>
      <c r="I301" s="272"/>
      <c r="J301" s="272"/>
      <c r="K301" s="272"/>
      <c r="L301" s="272"/>
      <c r="M301" s="272"/>
      <c r="N301" s="272"/>
      <c r="O301" s="272"/>
      <c r="P301" s="272"/>
      <c r="Q301" s="272"/>
      <c r="R301" s="272"/>
      <c r="S301" s="272"/>
      <c r="T301" s="272"/>
      <c r="U301" s="272"/>
      <c r="V301" s="273"/>
    </row>
    <row r="302" spans="1:25" x14ac:dyDescent="0.35">
      <c r="C302" s="202"/>
      <c r="D302" s="188"/>
      <c r="E302" s="188"/>
      <c r="F302" s="188"/>
      <c r="G302" s="194" t="s">
        <v>31</v>
      </c>
      <c r="H302" s="195"/>
      <c r="I302" s="195"/>
      <c r="J302" s="196"/>
      <c r="K302" s="194" t="s">
        <v>32</v>
      </c>
      <c r="L302" s="195"/>
      <c r="M302" s="195"/>
      <c r="N302" s="196"/>
      <c r="O302" s="194" t="s">
        <v>103</v>
      </c>
      <c r="P302" s="195"/>
      <c r="Q302" s="195"/>
      <c r="R302" s="196"/>
      <c r="S302" s="194" t="s">
        <v>55</v>
      </c>
      <c r="T302" s="195"/>
      <c r="U302" s="195"/>
      <c r="V302" s="281"/>
    </row>
    <row r="303" spans="1:25" x14ac:dyDescent="0.35">
      <c r="C303" s="202"/>
      <c r="D303" s="188"/>
      <c r="E303" s="188"/>
      <c r="F303" s="188"/>
      <c r="G303" s="258" t="s">
        <v>30</v>
      </c>
      <c r="H303" s="259"/>
      <c r="I303" s="194" t="s">
        <v>10</v>
      </c>
      <c r="J303" s="196"/>
      <c r="K303" s="258" t="s">
        <v>33</v>
      </c>
      <c r="L303" s="259"/>
      <c r="M303" s="194" t="s">
        <v>10</v>
      </c>
      <c r="N303" s="196"/>
      <c r="O303" s="258" t="s">
        <v>30</v>
      </c>
      <c r="P303" s="259"/>
      <c r="Q303" s="194" t="s">
        <v>10</v>
      </c>
      <c r="R303" s="196"/>
      <c r="S303" s="258" t="s">
        <v>30</v>
      </c>
      <c r="T303" s="259"/>
      <c r="U303" s="194" t="s">
        <v>10</v>
      </c>
      <c r="V303" s="281"/>
    </row>
    <row r="304" spans="1:25" x14ac:dyDescent="0.35">
      <c r="C304" s="150" t="str">
        <f>Arkusz2!B2</f>
        <v>BIAŁORUŚ</v>
      </c>
      <c r="D304" s="151"/>
      <c r="E304" s="151"/>
      <c r="F304" s="151"/>
      <c r="G304" s="203">
        <f>Arkusz2!F2</f>
        <v>71</v>
      </c>
      <c r="H304" s="204"/>
      <c r="I304" s="203">
        <f>Arkusz2!F8</f>
        <v>96</v>
      </c>
      <c r="J304" s="204"/>
      <c r="K304" s="203">
        <f>SUM(Arkusz2!F14,-G304)</f>
        <v>0</v>
      </c>
      <c r="L304" s="204"/>
      <c r="M304" s="203">
        <f>SUM(Arkusz2!F20,-I304)</f>
        <v>0</v>
      </c>
      <c r="N304" s="204"/>
      <c r="O304" s="203">
        <f>Arkusz2!F26</f>
        <v>0</v>
      </c>
      <c r="P304" s="204"/>
      <c r="Q304" s="203">
        <f>Arkusz2!F32</f>
        <v>0</v>
      </c>
      <c r="R304" s="204"/>
      <c r="S304" s="203">
        <f>SUM(Arkusz2!F14,O304)</f>
        <v>71</v>
      </c>
      <c r="T304" s="204"/>
      <c r="U304" s="203">
        <f>SUM(Arkusz2!F20,Q304)</f>
        <v>96</v>
      </c>
      <c r="V304" s="276"/>
    </row>
    <row r="305" spans="3:25" x14ac:dyDescent="0.35">
      <c r="C305" s="245" t="str">
        <f>Arkusz2!B3</f>
        <v>ROSJA</v>
      </c>
      <c r="D305" s="246"/>
      <c r="E305" s="246"/>
      <c r="F305" s="246"/>
      <c r="G305" s="205">
        <f>Arkusz2!F3</f>
        <v>20</v>
      </c>
      <c r="H305" s="206"/>
      <c r="I305" s="205">
        <f>Arkusz2!F9</f>
        <v>30</v>
      </c>
      <c r="J305" s="206"/>
      <c r="K305" s="205">
        <f>SUM(Arkusz2!F15,-G305)</f>
        <v>16</v>
      </c>
      <c r="L305" s="206"/>
      <c r="M305" s="205">
        <f>SUM(Arkusz2!F21,-I305)</f>
        <v>48</v>
      </c>
      <c r="N305" s="206"/>
      <c r="O305" s="205">
        <f>Arkusz2!F27</f>
        <v>3</v>
      </c>
      <c r="P305" s="206"/>
      <c r="Q305" s="205">
        <f>Arkusz2!F33</f>
        <v>5</v>
      </c>
      <c r="R305" s="206"/>
      <c r="S305" s="205">
        <f>SUM(Arkusz2!F15,O305)</f>
        <v>39</v>
      </c>
      <c r="T305" s="206"/>
      <c r="U305" s="205">
        <f>SUM(Arkusz2!F21,Q305)</f>
        <v>83</v>
      </c>
      <c r="V305" s="275"/>
    </row>
    <row r="306" spans="3:25" x14ac:dyDescent="0.35">
      <c r="C306" s="150" t="str">
        <f>Arkusz2!B4</f>
        <v>UKRAINA</v>
      </c>
      <c r="D306" s="151"/>
      <c r="E306" s="151"/>
      <c r="F306" s="151"/>
      <c r="G306" s="203">
        <f>Arkusz2!F4</f>
        <v>6</v>
      </c>
      <c r="H306" s="204"/>
      <c r="I306" s="203">
        <f>Arkusz2!F10</f>
        <v>6</v>
      </c>
      <c r="J306" s="204"/>
      <c r="K306" s="203">
        <f>SUM(Arkusz2!F16,-G306)</f>
        <v>13</v>
      </c>
      <c r="L306" s="204"/>
      <c r="M306" s="203">
        <f>SUM(Arkusz2!F22,-I306)</f>
        <v>25</v>
      </c>
      <c r="N306" s="204"/>
      <c r="O306" s="203">
        <f>Arkusz2!F28</f>
        <v>2</v>
      </c>
      <c r="P306" s="204"/>
      <c r="Q306" s="203">
        <f>Arkusz2!F34</f>
        <v>4</v>
      </c>
      <c r="R306" s="204"/>
      <c r="S306" s="203">
        <f>SUM(Arkusz2!F16,O306)</f>
        <v>21</v>
      </c>
      <c r="T306" s="204"/>
      <c r="U306" s="203">
        <f>SUM(Arkusz2!F22,Q306)</f>
        <v>35</v>
      </c>
      <c r="V306" s="276"/>
    </row>
    <row r="307" spans="3:25" x14ac:dyDescent="0.35">
      <c r="C307" s="245" t="str">
        <f>Arkusz2!B5</f>
        <v>AFGANISTAN</v>
      </c>
      <c r="D307" s="246"/>
      <c r="E307" s="246"/>
      <c r="F307" s="246"/>
      <c r="G307" s="205">
        <f>Arkusz2!F5</f>
        <v>24</v>
      </c>
      <c r="H307" s="206"/>
      <c r="I307" s="205">
        <f>Arkusz2!F11</f>
        <v>24</v>
      </c>
      <c r="J307" s="206"/>
      <c r="K307" s="205">
        <f>SUM(Arkusz2!F17,-G307)</f>
        <v>0</v>
      </c>
      <c r="L307" s="206"/>
      <c r="M307" s="205">
        <f>SUM(Arkusz2!F23,-I307)</f>
        <v>0</v>
      </c>
      <c r="N307" s="206"/>
      <c r="O307" s="205">
        <f>Arkusz2!F29</f>
        <v>0</v>
      </c>
      <c r="P307" s="206"/>
      <c r="Q307" s="205">
        <f>Arkusz2!F35</f>
        <v>0</v>
      </c>
      <c r="R307" s="206"/>
      <c r="S307" s="205">
        <f>SUM(Arkusz2!F17,O307)</f>
        <v>24</v>
      </c>
      <c r="T307" s="206"/>
      <c r="U307" s="205">
        <f>SUM(Arkusz2!F23,Q307)</f>
        <v>24</v>
      </c>
      <c r="V307" s="275"/>
    </row>
    <row r="308" spans="3:25" x14ac:dyDescent="0.35">
      <c r="C308" s="150" t="str">
        <f>Arkusz2!B6</f>
        <v>TADŻYKISTAN</v>
      </c>
      <c r="D308" s="151"/>
      <c r="E308" s="151"/>
      <c r="F308" s="151"/>
      <c r="G308" s="203">
        <f>Arkusz2!F6</f>
        <v>1</v>
      </c>
      <c r="H308" s="204"/>
      <c r="I308" s="203">
        <f>Arkusz2!F12</f>
        <v>1</v>
      </c>
      <c r="J308" s="204"/>
      <c r="K308" s="203">
        <f>SUM(Arkusz2!F18,-G308)</f>
        <v>5</v>
      </c>
      <c r="L308" s="204"/>
      <c r="M308" s="203">
        <f>SUM(Arkusz2!F24,-I308)</f>
        <v>11</v>
      </c>
      <c r="N308" s="204"/>
      <c r="O308" s="203">
        <f>Arkusz2!F30</f>
        <v>0</v>
      </c>
      <c r="P308" s="204"/>
      <c r="Q308" s="203">
        <f>Arkusz2!F36</f>
        <v>0</v>
      </c>
      <c r="R308" s="204"/>
      <c r="S308" s="203">
        <f>SUM(Arkusz2!F18,O308)</f>
        <v>6</v>
      </c>
      <c r="T308" s="204"/>
      <c r="U308" s="203">
        <f>SUM(Arkusz2!F24,Q308)</f>
        <v>12</v>
      </c>
      <c r="V308" s="276"/>
    </row>
    <row r="309" spans="3:25" ht="15" thickBot="1" x14ac:dyDescent="0.4">
      <c r="C309" s="247" t="str">
        <f>Arkusz2!B7</f>
        <v>Pozostałe</v>
      </c>
      <c r="D309" s="248"/>
      <c r="E309" s="248"/>
      <c r="F309" s="248"/>
      <c r="G309" s="147">
        <f>Arkusz2!F7</f>
        <v>33</v>
      </c>
      <c r="H309" s="148"/>
      <c r="I309" s="147">
        <f>Arkusz2!F13</f>
        <v>34</v>
      </c>
      <c r="J309" s="148"/>
      <c r="K309" s="147">
        <f>SUM(Arkusz2!F19,-G309)</f>
        <v>10</v>
      </c>
      <c r="L309" s="148"/>
      <c r="M309" s="147">
        <f>SUM(Arkusz2!F25,-I309)</f>
        <v>27</v>
      </c>
      <c r="N309" s="148"/>
      <c r="O309" s="147">
        <f>Arkusz2!F31</f>
        <v>0</v>
      </c>
      <c r="P309" s="148"/>
      <c r="Q309" s="147">
        <f>Arkusz2!F37</f>
        <v>0</v>
      </c>
      <c r="R309" s="148"/>
      <c r="S309" s="147">
        <f>SUM(Arkusz2!F19,O309)</f>
        <v>43</v>
      </c>
      <c r="T309" s="148"/>
      <c r="U309" s="147">
        <f>SUM(Arkusz2!F25,Q309)</f>
        <v>61</v>
      </c>
      <c r="V309" s="199"/>
    </row>
    <row r="310" spans="3:25" ht="15" thickBot="1" x14ac:dyDescent="0.4">
      <c r="C310" s="256" t="s">
        <v>1</v>
      </c>
      <c r="D310" s="257"/>
      <c r="E310" s="257"/>
      <c r="F310" s="257"/>
      <c r="G310" s="145">
        <f>SUM(G304:G309)</f>
        <v>155</v>
      </c>
      <c r="H310" s="146"/>
      <c r="I310" s="145">
        <f>SUM(I304:I309)</f>
        <v>191</v>
      </c>
      <c r="J310" s="146"/>
      <c r="K310" s="145">
        <f>SUM(K304:K309)</f>
        <v>44</v>
      </c>
      <c r="L310" s="146"/>
      <c r="M310" s="145">
        <f>SUM(M304:M309)</f>
        <v>111</v>
      </c>
      <c r="N310" s="146"/>
      <c r="O310" s="145">
        <f>SUM(O304:O309)</f>
        <v>5</v>
      </c>
      <c r="P310" s="146"/>
      <c r="Q310" s="145">
        <f>SUM(Q304:Q309)</f>
        <v>9</v>
      </c>
      <c r="R310" s="146"/>
      <c r="S310" s="145">
        <f>SUM(S304:S309)</f>
        <v>204</v>
      </c>
      <c r="T310" s="146"/>
      <c r="U310" s="145">
        <f>SUM(U304:U309)</f>
        <v>311</v>
      </c>
      <c r="V310" s="197"/>
    </row>
    <row r="312" spans="3:25" s="50" customFormat="1" x14ac:dyDescent="0.35">
      <c r="Y312" s="6"/>
    </row>
    <row r="313" spans="3:25" s="50" customFormat="1" x14ac:dyDescent="0.35">
      <c r="Y313" s="6"/>
    </row>
    <row r="314" spans="3:25" s="50" customFormat="1" x14ac:dyDescent="0.35">
      <c r="Y314" s="6"/>
    </row>
    <row r="317" spans="3:25" x14ac:dyDescent="0.35">
      <c r="M317" s="11"/>
      <c r="N317" s="11"/>
      <c r="O317" s="11"/>
      <c r="P317" s="11"/>
      <c r="Q317" s="11"/>
      <c r="R317" s="11"/>
      <c r="S317" s="11"/>
    </row>
    <row r="318" spans="3:25" x14ac:dyDescent="0.35">
      <c r="M318" s="11"/>
      <c r="N318" s="11"/>
      <c r="O318" s="11"/>
      <c r="P318" s="11"/>
      <c r="Q318" s="11"/>
      <c r="R318" s="11"/>
      <c r="S318" s="11"/>
    </row>
    <row r="319" spans="3:25" x14ac:dyDescent="0.35">
      <c r="M319" s="11"/>
      <c r="N319" s="11"/>
      <c r="O319" s="11"/>
      <c r="P319" s="11"/>
      <c r="Q319" s="11"/>
      <c r="R319" s="11"/>
      <c r="S319" s="11"/>
    </row>
    <row r="320" spans="3:25" x14ac:dyDescent="0.35">
      <c r="M320" s="11"/>
      <c r="N320" s="11"/>
      <c r="O320" s="11"/>
      <c r="P320" s="11"/>
      <c r="Q320" s="11"/>
      <c r="R320" s="11"/>
      <c r="S320" s="11"/>
    </row>
    <row r="321" spans="1:22" x14ac:dyDescent="0.35">
      <c r="M321" s="11"/>
      <c r="N321" s="11"/>
      <c r="O321" s="11"/>
      <c r="P321" s="11"/>
      <c r="Q321" s="11"/>
      <c r="R321" s="11"/>
      <c r="S321" s="11"/>
    </row>
    <row r="322" spans="1:22" x14ac:dyDescent="0.35">
      <c r="M322" s="11"/>
      <c r="N322" s="11"/>
      <c r="O322" s="11"/>
      <c r="P322" s="11"/>
      <c r="Q322" s="11"/>
      <c r="R322" s="11"/>
      <c r="S322" s="11"/>
    </row>
    <row r="323" spans="1:22" x14ac:dyDescent="0.35">
      <c r="M323" s="11"/>
      <c r="N323" s="11"/>
      <c r="O323" s="11"/>
      <c r="P323" s="11"/>
      <c r="Q323" s="11"/>
      <c r="R323" s="11"/>
      <c r="S323" s="11"/>
    </row>
    <row r="324" spans="1:22" x14ac:dyDescent="0.35">
      <c r="M324" s="11"/>
      <c r="N324" s="11"/>
      <c r="O324" s="11"/>
      <c r="P324" s="11"/>
      <c r="Q324" s="11"/>
      <c r="R324" s="11"/>
      <c r="S324" s="11"/>
    </row>
    <row r="325" spans="1:22" x14ac:dyDescent="0.35">
      <c r="D325" s="198"/>
      <c r="E325" s="198"/>
    </row>
    <row r="329" spans="1:22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5" spans="1:22" ht="15" thickBot="1" x14ac:dyDescent="0.4"/>
    <row r="336" spans="1:22" x14ac:dyDescent="0.35">
      <c r="C336" s="200" t="s">
        <v>0</v>
      </c>
      <c r="D336" s="201"/>
      <c r="E336" s="201"/>
      <c r="F336" s="201"/>
      <c r="G336" s="190" t="str">
        <f>CONCATENATE(Arkusz18!C2," - ",Arkusz18!B2," r.")</f>
        <v>01.01.2020 - 31.10.2020 r.</v>
      </c>
      <c r="H336" s="190"/>
      <c r="I336" s="190"/>
      <c r="J336" s="190"/>
      <c r="K336" s="190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1"/>
    </row>
    <row r="337" spans="1:26" x14ac:dyDescent="0.35">
      <c r="C337" s="202"/>
      <c r="D337" s="188"/>
      <c r="E337" s="188"/>
      <c r="F337" s="188"/>
      <c r="G337" s="188" t="s">
        <v>31</v>
      </c>
      <c r="H337" s="188"/>
      <c r="I337" s="188"/>
      <c r="J337" s="188"/>
      <c r="K337" s="188" t="s">
        <v>32</v>
      </c>
      <c r="L337" s="188"/>
      <c r="M337" s="188"/>
      <c r="N337" s="188"/>
      <c r="O337" s="188" t="s">
        <v>137</v>
      </c>
      <c r="P337" s="188"/>
      <c r="Q337" s="188"/>
      <c r="R337" s="188"/>
      <c r="S337" s="188" t="s">
        <v>55</v>
      </c>
      <c r="T337" s="188"/>
      <c r="U337" s="188"/>
      <c r="V337" s="192"/>
    </row>
    <row r="338" spans="1:26" x14ac:dyDescent="0.35">
      <c r="C338" s="202"/>
      <c r="D338" s="188"/>
      <c r="E338" s="188"/>
      <c r="F338" s="188"/>
      <c r="G338" s="193" t="s">
        <v>30</v>
      </c>
      <c r="H338" s="193"/>
      <c r="I338" s="188" t="s">
        <v>10</v>
      </c>
      <c r="J338" s="188"/>
      <c r="K338" s="193" t="s">
        <v>33</v>
      </c>
      <c r="L338" s="193"/>
      <c r="M338" s="188" t="s">
        <v>10</v>
      </c>
      <c r="N338" s="188"/>
      <c r="O338" s="193" t="s">
        <v>30</v>
      </c>
      <c r="P338" s="193"/>
      <c r="Q338" s="188" t="s">
        <v>10</v>
      </c>
      <c r="R338" s="188"/>
      <c r="S338" s="193" t="s">
        <v>30</v>
      </c>
      <c r="T338" s="193"/>
      <c r="U338" s="188" t="s">
        <v>10</v>
      </c>
      <c r="V338" s="192"/>
    </row>
    <row r="339" spans="1:26" x14ac:dyDescent="0.35">
      <c r="C339" s="150" t="str">
        <f>Arkusz3!B2</f>
        <v>ROSJA</v>
      </c>
      <c r="D339" s="151"/>
      <c r="E339" s="151"/>
      <c r="F339" s="151"/>
      <c r="G339" s="141">
        <f>Arkusz3!F2</f>
        <v>184</v>
      </c>
      <c r="H339" s="141"/>
      <c r="I339" s="141">
        <f>Arkusz3!F8</f>
        <v>460</v>
      </c>
      <c r="J339" s="141"/>
      <c r="K339" s="141">
        <f>SUM(Arkusz3!F14,-G339)</f>
        <v>222</v>
      </c>
      <c r="L339" s="141"/>
      <c r="M339" s="141">
        <f>SUM(Arkusz3!F20,-I339)</f>
        <v>587</v>
      </c>
      <c r="N339" s="141"/>
      <c r="O339" s="141">
        <f>Arkusz3!F26</f>
        <v>27</v>
      </c>
      <c r="P339" s="141"/>
      <c r="Q339" s="141">
        <f>Arkusz3!F32</f>
        <v>63</v>
      </c>
      <c r="R339" s="141"/>
      <c r="S339" s="141">
        <f>SUM(Arkusz3!F14,O339)</f>
        <v>433</v>
      </c>
      <c r="T339" s="141"/>
      <c r="U339" s="141">
        <f>SUM(Arkusz3!F20,Q339)</f>
        <v>1110</v>
      </c>
      <c r="V339" s="174"/>
    </row>
    <row r="340" spans="1:26" x14ac:dyDescent="0.35">
      <c r="C340" s="245" t="str">
        <f>Arkusz3!B3</f>
        <v>UKRAINA</v>
      </c>
      <c r="D340" s="246"/>
      <c r="E340" s="246"/>
      <c r="F340" s="246"/>
      <c r="G340" s="143">
        <f>Arkusz3!F3</f>
        <v>69</v>
      </c>
      <c r="H340" s="143"/>
      <c r="I340" s="143">
        <f>Arkusz3!F9</f>
        <v>77</v>
      </c>
      <c r="J340" s="143"/>
      <c r="K340" s="143">
        <f>SUM(Arkusz3!F15,-G340)</f>
        <v>99</v>
      </c>
      <c r="L340" s="143"/>
      <c r="M340" s="143">
        <f>SUM(Arkusz3!F21,-I340)</f>
        <v>174</v>
      </c>
      <c r="N340" s="143"/>
      <c r="O340" s="143">
        <f>Arkusz3!F27</f>
        <v>13</v>
      </c>
      <c r="P340" s="143"/>
      <c r="Q340" s="143">
        <f>Arkusz3!F33</f>
        <v>15</v>
      </c>
      <c r="R340" s="143"/>
      <c r="S340" s="143">
        <f>SUM(Arkusz3!F15,O340)</f>
        <v>181</v>
      </c>
      <c r="T340" s="143"/>
      <c r="U340" s="143">
        <f>SUM(Arkusz3!F21,Q340)</f>
        <v>266</v>
      </c>
      <c r="V340" s="173"/>
    </row>
    <row r="341" spans="1:26" x14ac:dyDescent="0.35">
      <c r="C341" s="150" t="str">
        <f>Arkusz3!B4</f>
        <v>BIAŁORUŚ</v>
      </c>
      <c r="D341" s="151"/>
      <c r="E341" s="151"/>
      <c r="F341" s="151"/>
      <c r="G341" s="141">
        <f>Arkusz3!F4</f>
        <v>183</v>
      </c>
      <c r="H341" s="141"/>
      <c r="I341" s="141">
        <f>Arkusz3!F10</f>
        <v>235</v>
      </c>
      <c r="J341" s="141"/>
      <c r="K341" s="141">
        <f>SUM(Arkusz3!F16,-G341)</f>
        <v>6</v>
      </c>
      <c r="L341" s="141"/>
      <c r="M341" s="141">
        <f>SUM(Arkusz3!F22,-I341)</f>
        <v>13</v>
      </c>
      <c r="N341" s="141"/>
      <c r="O341" s="141">
        <f>Arkusz3!F28</f>
        <v>1</v>
      </c>
      <c r="P341" s="141"/>
      <c r="Q341" s="141">
        <f>Arkusz3!F34</f>
        <v>1</v>
      </c>
      <c r="R341" s="141"/>
      <c r="S341" s="141">
        <f>SUM(Arkusz3!F16,O341)</f>
        <v>190</v>
      </c>
      <c r="T341" s="141"/>
      <c r="U341" s="141">
        <f>SUM(Arkusz3!F22,Q341)</f>
        <v>249</v>
      </c>
      <c r="V341" s="174"/>
    </row>
    <row r="342" spans="1:26" x14ac:dyDescent="0.35">
      <c r="C342" s="245" t="str">
        <f>Arkusz3!B5</f>
        <v>TADŻYKISTAN</v>
      </c>
      <c r="D342" s="246"/>
      <c r="E342" s="246"/>
      <c r="F342" s="246"/>
      <c r="G342" s="143">
        <f>Arkusz3!F5</f>
        <v>19</v>
      </c>
      <c r="H342" s="143"/>
      <c r="I342" s="143">
        <f>Arkusz3!F11</f>
        <v>43</v>
      </c>
      <c r="J342" s="143"/>
      <c r="K342" s="143">
        <f>SUM(Arkusz3!F17,-G342)</f>
        <v>17</v>
      </c>
      <c r="L342" s="143"/>
      <c r="M342" s="143">
        <f>SUM(Arkusz3!F23,-I342)</f>
        <v>44</v>
      </c>
      <c r="N342" s="143"/>
      <c r="O342" s="143">
        <f>Arkusz3!F29</f>
        <v>0</v>
      </c>
      <c r="P342" s="143"/>
      <c r="Q342" s="143">
        <f>Arkusz3!F35</f>
        <v>0</v>
      </c>
      <c r="R342" s="143"/>
      <c r="S342" s="143">
        <f>SUM(Arkusz3!F17,O342)</f>
        <v>36</v>
      </c>
      <c r="T342" s="143"/>
      <c r="U342" s="143">
        <f>SUM(Arkusz3!F23,Q342)</f>
        <v>87</v>
      </c>
      <c r="V342" s="173"/>
    </row>
    <row r="343" spans="1:26" x14ac:dyDescent="0.35">
      <c r="C343" s="150" t="str">
        <f>Arkusz3!B6</f>
        <v>TURCJA</v>
      </c>
      <c r="D343" s="151"/>
      <c r="E343" s="151"/>
      <c r="F343" s="151"/>
      <c r="G343" s="141">
        <f>Arkusz3!F6</f>
        <v>41</v>
      </c>
      <c r="H343" s="141"/>
      <c r="I343" s="141">
        <f>Arkusz3!F12</f>
        <v>58</v>
      </c>
      <c r="J343" s="141"/>
      <c r="K343" s="141">
        <f>SUM(Arkusz3!F18,-G343)</f>
        <v>1</v>
      </c>
      <c r="L343" s="141"/>
      <c r="M343" s="141">
        <f>SUM(Arkusz3!F24,-I343)</f>
        <v>4</v>
      </c>
      <c r="N343" s="141"/>
      <c r="O343" s="141">
        <f>Arkusz3!F30</f>
        <v>0</v>
      </c>
      <c r="P343" s="141"/>
      <c r="Q343" s="141">
        <f>Arkusz3!F36</f>
        <v>0</v>
      </c>
      <c r="R343" s="141"/>
      <c r="S343" s="141">
        <f>SUM(Arkusz3!F18,O343)</f>
        <v>42</v>
      </c>
      <c r="T343" s="141"/>
      <c r="U343" s="141">
        <f>SUM(Arkusz3!F24,Q343)</f>
        <v>62</v>
      </c>
      <c r="V343" s="174"/>
    </row>
    <row r="344" spans="1:26" ht="15" thickBot="1" x14ac:dyDescent="0.4">
      <c r="C344" s="247" t="str">
        <f>Arkusz3!B7</f>
        <v>Pozostałe</v>
      </c>
      <c r="D344" s="248"/>
      <c r="E344" s="248"/>
      <c r="F344" s="248"/>
      <c r="G344" s="144">
        <f>Arkusz3!F7</f>
        <v>257</v>
      </c>
      <c r="H344" s="144"/>
      <c r="I344" s="144">
        <f>Arkusz3!F13</f>
        <v>301</v>
      </c>
      <c r="J344" s="144"/>
      <c r="K344" s="144">
        <f>SUM(Arkusz3!F19,-G344)</f>
        <v>97</v>
      </c>
      <c r="L344" s="144"/>
      <c r="M344" s="144">
        <f>SUM(Arkusz3!F25,-I344)</f>
        <v>166</v>
      </c>
      <c r="N344" s="144"/>
      <c r="O344" s="144">
        <f>Arkusz3!F31</f>
        <v>18</v>
      </c>
      <c r="P344" s="144"/>
      <c r="Q344" s="144">
        <f>Arkusz3!F37</f>
        <v>21</v>
      </c>
      <c r="R344" s="144"/>
      <c r="S344" s="144">
        <f>SUM(Arkusz3!F19,O344)</f>
        <v>372</v>
      </c>
      <c r="T344" s="144"/>
      <c r="U344" s="144">
        <f>SUM(Arkusz3!F25,Q344)</f>
        <v>488</v>
      </c>
      <c r="V344" s="177"/>
    </row>
    <row r="345" spans="1:26" ht="15" thickBot="1" x14ac:dyDescent="0.4">
      <c r="C345" s="249" t="s">
        <v>1</v>
      </c>
      <c r="D345" s="250"/>
      <c r="E345" s="250"/>
      <c r="F345" s="250"/>
      <c r="G345" s="142">
        <f>SUM(G339:G344)</f>
        <v>753</v>
      </c>
      <c r="H345" s="142"/>
      <c r="I345" s="142">
        <f>SUM(I339:I344)</f>
        <v>1174</v>
      </c>
      <c r="J345" s="142"/>
      <c r="K345" s="142">
        <f>SUM(K339:K344)</f>
        <v>442</v>
      </c>
      <c r="L345" s="142"/>
      <c r="M345" s="142">
        <f>SUM(M339:M344)</f>
        <v>988</v>
      </c>
      <c r="N345" s="142"/>
      <c r="O345" s="142">
        <f>SUM(O339:O344)</f>
        <v>59</v>
      </c>
      <c r="P345" s="142"/>
      <c r="Q345" s="142">
        <f>SUM(Q339:Q344)</f>
        <v>100</v>
      </c>
      <c r="R345" s="142"/>
      <c r="S345" s="142">
        <f>SUM(S339:S344)</f>
        <v>1254</v>
      </c>
      <c r="T345" s="142"/>
      <c r="U345" s="142">
        <f>SUM(U339:U344)</f>
        <v>2262</v>
      </c>
      <c r="V345" s="213"/>
    </row>
    <row r="346" spans="1:26" x14ac:dyDescent="0.35">
      <c r="A346" s="4"/>
      <c r="B346" s="12"/>
      <c r="C346" s="13"/>
      <c r="D346" s="13"/>
      <c r="E346" s="13"/>
      <c r="F346" s="13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2"/>
    </row>
    <row r="347" spans="1:26" x14ac:dyDescent="0.35">
      <c r="A347" s="251" t="s">
        <v>140</v>
      </c>
      <c r="B347" s="251"/>
      <c r="C347" s="251"/>
      <c r="D347" s="251"/>
      <c r="E347" s="251"/>
      <c r="F347" s="251"/>
      <c r="G347" s="251"/>
      <c r="H347" s="251"/>
      <c r="I347" s="251"/>
      <c r="J347" s="251"/>
      <c r="K347" s="251"/>
      <c r="L347" s="251"/>
      <c r="M347" s="251"/>
      <c r="N347" s="251"/>
      <c r="O347" s="251"/>
      <c r="P347" s="251"/>
      <c r="Q347" s="251"/>
      <c r="R347" s="251"/>
      <c r="S347" s="251"/>
      <c r="T347" s="251"/>
      <c r="U347" s="251"/>
      <c r="V347" s="251"/>
      <c r="W347" s="251"/>
      <c r="X347" s="251"/>
      <c r="Y347" s="251"/>
      <c r="Z347" s="251"/>
    </row>
    <row r="348" spans="1:26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6"/>
      <c r="Z348" s="15"/>
    </row>
    <row r="352" spans="1:26" x14ac:dyDescent="0.35">
      <c r="M352" s="11"/>
      <c r="N352" s="11"/>
      <c r="O352" s="11"/>
      <c r="P352" s="11"/>
      <c r="Q352" s="11"/>
      <c r="R352" s="11"/>
      <c r="S352" s="11"/>
    </row>
    <row r="353" spans="1:26" x14ac:dyDescent="0.35">
      <c r="M353" s="11"/>
      <c r="N353" s="11"/>
      <c r="O353" s="11"/>
      <c r="P353" s="11"/>
      <c r="Q353" s="11"/>
      <c r="R353" s="11"/>
      <c r="S353" s="11"/>
    </row>
    <row r="354" spans="1:26" x14ac:dyDescent="0.35">
      <c r="M354" s="11"/>
      <c r="N354" s="11"/>
      <c r="O354" s="11"/>
      <c r="P354" s="11"/>
      <c r="Q354" s="11"/>
      <c r="R354" s="11"/>
      <c r="S354" s="11"/>
    </row>
    <row r="355" spans="1:26" x14ac:dyDescent="0.35">
      <c r="M355" s="11"/>
      <c r="N355" s="11"/>
      <c r="O355" s="11"/>
      <c r="P355" s="11"/>
      <c r="Q355" s="11"/>
      <c r="R355" s="11"/>
      <c r="S355" s="11"/>
    </row>
    <row r="356" spans="1:26" x14ac:dyDescent="0.35">
      <c r="M356" s="11"/>
      <c r="N356" s="11"/>
      <c r="O356" s="11"/>
      <c r="P356" s="11"/>
      <c r="Q356" s="11"/>
      <c r="R356" s="11"/>
      <c r="S356" s="11"/>
    </row>
    <row r="357" spans="1:26" x14ac:dyDescent="0.35">
      <c r="M357" s="11"/>
      <c r="N357" s="11"/>
      <c r="O357" s="11"/>
      <c r="P357" s="11"/>
      <c r="Q357" s="11"/>
      <c r="R357" s="11"/>
      <c r="S357" s="11"/>
    </row>
    <row r="358" spans="1:26" x14ac:dyDescent="0.35">
      <c r="M358" s="11"/>
      <c r="N358" s="11"/>
      <c r="O358" s="11"/>
      <c r="P358" s="11"/>
      <c r="Q358" s="11"/>
      <c r="R358" s="11"/>
      <c r="S358" s="11"/>
    </row>
    <row r="359" spans="1:26" x14ac:dyDescent="0.35">
      <c r="M359" s="11"/>
      <c r="N359" s="11"/>
      <c r="O359" s="11"/>
      <c r="P359" s="11"/>
      <c r="Q359" s="11"/>
      <c r="R359" s="11"/>
      <c r="S359" s="11"/>
    </row>
    <row r="360" spans="1:26" x14ac:dyDescent="0.35">
      <c r="D360" s="198"/>
      <c r="E360" s="198"/>
    </row>
    <row r="365" spans="1:26" x14ac:dyDescent="0.35">
      <c r="V365" s="17"/>
      <c r="W365" s="17"/>
      <c r="X365" s="17"/>
      <c r="Y365" s="18"/>
      <c r="Z365" s="17"/>
    </row>
    <row r="366" spans="1:26" x14ac:dyDescent="0.35">
      <c r="V366" s="17"/>
      <c r="W366" s="17"/>
      <c r="X366" s="17"/>
      <c r="Y366" s="18"/>
      <c r="Z366" s="17"/>
    </row>
    <row r="367" spans="1:26" x14ac:dyDescent="0.3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7"/>
      <c r="W367" s="17"/>
      <c r="X367" s="17"/>
      <c r="Y367" s="18"/>
      <c r="Z367" s="17"/>
    </row>
    <row r="368" spans="1:26" x14ac:dyDescent="0.3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7"/>
      <c r="W368" s="17"/>
      <c r="X368" s="17"/>
      <c r="Y368" s="18"/>
      <c r="Z368" s="17"/>
    </row>
    <row r="369" spans="1:26" x14ac:dyDescent="0.3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7"/>
      <c r="W369" s="17"/>
      <c r="X369" s="17"/>
      <c r="Y369" s="18"/>
      <c r="Z369" s="17"/>
    </row>
    <row r="370" spans="1:26" x14ac:dyDescent="0.3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7"/>
      <c r="W370" s="17"/>
      <c r="X370" s="17"/>
      <c r="Y370" s="18"/>
      <c r="Z370" s="17"/>
    </row>
    <row r="371" spans="1:26" x14ac:dyDescent="0.3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7"/>
      <c r="W371" s="17"/>
      <c r="X371" s="17"/>
      <c r="Y371" s="18"/>
      <c r="Z371" s="17"/>
    </row>
    <row r="372" spans="1:26" x14ac:dyDescent="0.35">
      <c r="A372" s="55" t="s">
        <v>173</v>
      </c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</row>
    <row r="373" spans="1:26" x14ac:dyDescent="0.35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</row>
    <row r="374" spans="1:26" x14ac:dyDescent="0.35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</row>
    <row r="375" spans="1:26" x14ac:dyDescent="0.35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</row>
    <row r="376" spans="1:26" x14ac:dyDescent="0.35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</row>
    <row r="377" spans="1:26" x14ac:dyDescent="0.35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</row>
    <row r="378" spans="1:26" x14ac:dyDescent="0.35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</row>
    <row r="379" spans="1:26" x14ac:dyDescent="0.35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</row>
    <row r="380" spans="1:26" x14ac:dyDescent="0.35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</row>
    <row r="381" spans="1:26" s="46" customFormat="1" x14ac:dyDescent="0.35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</row>
    <row r="382" spans="1:26" s="46" customFormat="1" x14ac:dyDescent="0.35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</row>
    <row r="383" spans="1:26" s="46" customFormat="1" x14ac:dyDescent="0.35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</row>
    <row r="384" spans="1:26" s="46" customFormat="1" x14ac:dyDescent="0.35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</row>
    <row r="385" spans="1:25" s="46" customFormat="1" x14ac:dyDescent="0.35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</row>
    <row r="386" spans="1:25" s="46" customFormat="1" x14ac:dyDescent="0.35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9" spans="1:25" x14ac:dyDescent="0.35">
      <c r="A389" s="62" t="s">
        <v>148</v>
      </c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</row>
    <row r="390" spans="1:25" x14ac:dyDescent="0.3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</row>
    <row r="392" spans="1:25" ht="15" thickBot="1" x14ac:dyDescent="0.4"/>
    <row r="393" spans="1:25" x14ac:dyDescent="0.35">
      <c r="A393" s="178" t="str">
        <f>CONCATENATE(Arkusz18!C2," - ",Arkusz18!B2," r.")</f>
        <v>01.01.2020 - 31.10.2020 r.</v>
      </c>
      <c r="B393" s="179"/>
      <c r="C393" s="179"/>
      <c r="D393" s="179"/>
      <c r="E393" s="179"/>
      <c r="F393" s="179"/>
      <c r="G393" s="179"/>
      <c r="H393" s="179"/>
      <c r="I393" s="180"/>
      <c r="M393" s="178" t="str">
        <f>CONCATENATE(Arkusz18!C2," - ",Arkusz18!B2," r.")</f>
        <v>01.01.2020 - 31.10.2020 r.</v>
      </c>
      <c r="N393" s="179"/>
      <c r="O393" s="179"/>
      <c r="P393" s="179"/>
      <c r="Q393" s="179"/>
      <c r="R393" s="179"/>
      <c r="S393" s="179"/>
      <c r="T393" s="179"/>
      <c r="U393" s="180"/>
    </row>
    <row r="394" spans="1:25" ht="52.5" customHeight="1" x14ac:dyDescent="0.35">
      <c r="A394" s="207" t="s">
        <v>56</v>
      </c>
      <c r="B394" s="208"/>
      <c r="C394" s="209"/>
      <c r="D394" s="181" t="s">
        <v>57</v>
      </c>
      <c r="E394" s="185"/>
      <c r="F394" s="181" t="s">
        <v>58</v>
      </c>
      <c r="G394" s="185"/>
      <c r="H394" s="181" t="s">
        <v>54</v>
      </c>
      <c r="I394" s="182"/>
      <c r="M394" s="207" t="s">
        <v>56</v>
      </c>
      <c r="N394" s="208"/>
      <c r="O394" s="209"/>
      <c r="P394" s="181" t="s">
        <v>59</v>
      </c>
      <c r="Q394" s="185"/>
      <c r="R394" s="181" t="s">
        <v>58</v>
      </c>
      <c r="S394" s="185"/>
      <c r="T394" s="181" t="s">
        <v>54</v>
      </c>
      <c r="U394" s="182"/>
    </row>
    <row r="395" spans="1:25" x14ac:dyDescent="0.35">
      <c r="A395" s="210"/>
      <c r="B395" s="211"/>
      <c r="C395" s="212"/>
      <c r="D395" s="183"/>
      <c r="E395" s="186"/>
      <c r="F395" s="183"/>
      <c r="G395" s="186"/>
      <c r="H395" s="183"/>
      <c r="I395" s="184"/>
      <c r="M395" s="210"/>
      <c r="N395" s="211"/>
      <c r="O395" s="212"/>
      <c r="P395" s="183"/>
      <c r="Q395" s="186"/>
      <c r="R395" s="183"/>
      <c r="S395" s="186"/>
      <c r="T395" s="183"/>
      <c r="U395" s="184"/>
    </row>
    <row r="396" spans="1:25" x14ac:dyDescent="0.35">
      <c r="A396" s="230" t="str">
        <f>Arkusz4!B2</f>
        <v>NIEMCY</v>
      </c>
      <c r="B396" s="231"/>
      <c r="C396" s="231"/>
      <c r="D396" s="187">
        <f>Arkusz4!C2</f>
        <v>998</v>
      </c>
      <c r="E396" s="187"/>
      <c r="F396" s="187">
        <f>Arkusz4!D2</f>
        <v>903</v>
      </c>
      <c r="G396" s="187"/>
      <c r="H396" s="187">
        <f>Arkusz4!E2</f>
        <v>103</v>
      </c>
      <c r="I396" s="187"/>
      <c r="M396" s="230" t="str">
        <f>Arkusz5!B2</f>
        <v>GRECJA</v>
      </c>
      <c r="N396" s="231"/>
      <c r="O396" s="231"/>
      <c r="P396" s="187">
        <f>Arkusz5!C2</f>
        <v>34</v>
      </c>
      <c r="Q396" s="187"/>
      <c r="R396" s="187">
        <f>Arkusz5!D2</f>
        <v>0</v>
      </c>
      <c r="S396" s="187"/>
      <c r="T396" s="187">
        <f>Arkusz5!E2</f>
        <v>0</v>
      </c>
      <c r="U396" s="244"/>
    </row>
    <row r="397" spans="1:25" x14ac:dyDescent="0.35">
      <c r="A397" s="232" t="str">
        <f>Arkusz4!B3</f>
        <v>FRANCJA</v>
      </c>
      <c r="B397" s="233"/>
      <c r="C397" s="233"/>
      <c r="D397" s="216">
        <f>Arkusz4!C3</f>
        <v>500</v>
      </c>
      <c r="E397" s="216"/>
      <c r="F397" s="216">
        <f>Arkusz4!D3</f>
        <v>399</v>
      </c>
      <c r="G397" s="216"/>
      <c r="H397" s="216">
        <f>Arkusz4!E3</f>
        <v>21</v>
      </c>
      <c r="I397" s="216"/>
      <c r="M397" s="232" t="str">
        <f>Arkusz5!B3</f>
        <v>NIEMCY</v>
      </c>
      <c r="N397" s="233"/>
      <c r="O397" s="233"/>
      <c r="P397" s="216">
        <f>Arkusz5!C3</f>
        <v>28</v>
      </c>
      <c r="Q397" s="216"/>
      <c r="R397" s="216">
        <f>Arkusz5!D3</f>
        <v>35</v>
      </c>
      <c r="S397" s="216"/>
      <c r="T397" s="216">
        <f>Arkusz5!E3</f>
        <v>6</v>
      </c>
      <c r="U397" s="243"/>
    </row>
    <row r="398" spans="1:25" x14ac:dyDescent="0.35">
      <c r="A398" s="230" t="str">
        <f>Arkusz4!B4</f>
        <v>BELGIA</v>
      </c>
      <c r="B398" s="231"/>
      <c r="C398" s="231"/>
      <c r="D398" s="187">
        <f>Arkusz4!C4</f>
        <v>122</v>
      </c>
      <c r="E398" s="187"/>
      <c r="F398" s="187">
        <f>Arkusz4!D4</f>
        <v>100</v>
      </c>
      <c r="G398" s="187"/>
      <c r="H398" s="187">
        <f>Arkusz4!E4</f>
        <v>3</v>
      </c>
      <c r="I398" s="187"/>
      <c r="M398" s="230" t="str">
        <f>Arkusz5!B4</f>
        <v>RUMUNIA</v>
      </c>
      <c r="N398" s="231"/>
      <c r="O398" s="231"/>
      <c r="P398" s="187">
        <f>Arkusz5!C4</f>
        <v>16</v>
      </c>
      <c r="Q398" s="187"/>
      <c r="R398" s="187">
        <f>Arkusz5!D4</f>
        <v>25</v>
      </c>
      <c r="S398" s="187"/>
      <c r="T398" s="187">
        <f>Arkusz5!E4</f>
        <v>1</v>
      </c>
      <c r="U398" s="244"/>
    </row>
    <row r="399" spans="1:25" x14ac:dyDescent="0.35">
      <c r="A399" s="232" t="str">
        <f>Arkusz4!B5</f>
        <v>SZWECJA</v>
      </c>
      <c r="B399" s="233"/>
      <c r="C399" s="233"/>
      <c r="D399" s="216">
        <f>Arkusz4!C5</f>
        <v>109</v>
      </c>
      <c r="E399" s="216"/>
      <c r="F399" s="216">
        <f>Arkusz4!D5</f>
        <v>92</v>
      </c>
      <c r="G399" s="216"/>
      <c r="H399" s="216">
        <f>Arkusz4!E5</f>
        <v>22</v>
      </c>
      <c r="I399" s="216"/>
      <c r="M399" s="232" t="str">
        <f>Arkusz5!B5</f>
        <v>FRANCJA</v>
      </c>
      <c r="N399" s="233"/>
      <c r="O399" s="233"/>
      <c r="P399" s="216">
        <f>Arkusz5!C5</f>
        <v>14</v>
      </c>
      <c r="Q399" s="216"/>
      <c r="R399" s="216">
        <f>Arkusz5!D5</f>
        <v>15</v>
      </c>
      <c r="S399" s="216"/>
      <c r="T399" s="216">
        <f>Arkusz5!E5</f>
        <v>5</v>
      </c>
      <c r="U399" s="243"/>
    </row>
    <row r="400" spans="1:25" x14ac:dyDescent="0.35">
      <c r="A400" s="230" t="str">
        <f>Arkusz4!B6</f>
        <v>NIDERLANDY</v>
      </c>
      <c r="B400" s="231"/>
      <c r="C400" s="231"/>
      <c r="D400" s="187">
        <f>Arkusz4!C6</f>
        <v>61</v>
      </c>
      <c r="E400" s="187"/>
      <c r="F400" s="187">
        <f>Arkusz4!D6</f>
        <v>54</v>
      </c>
      <c r="G400" s="187"/>
      <c r="H400" s="187">
        <f>Arkusz4!E6</f>
        <v>9</v>
      </c>
      <c r="I400" s="187"/>
      <c r="M400" s="230" t="str">
        <f>Arkusz5!B6</f>
        <v>LITWA</v>
      </c>
      <c r="N400" s="231"/>
      <c r="O400" s="231"/>
      <c r="P400" s="187">
        <f>Arkusz5!C6</f>
        <v>7</v>
      </c>
      <c r="Q400" s="187"/>
      <c r="R400" s="187">
        <f>Arkusz5!D6</f>
        <v>9</v>
      </c>
      <c r="S400" s="187"/>
      <c r="T400" s="187">
        <f>Arkusz5!E6</f>
        <v>0</v>
      </c>
      <c r="U400" s="244"/>
    </row>
    <row r="401" spans="1:26" ht="15" thickBot="1" x14ac:dyDescent="0.4">
      <c r="A401" s="234" t="str">
        <f>Arkusz4!B7</f>
        <v>Pozostałe</v>
      </c>
      <c r="B401" s="235"/>
      <c r="C401" s="235"/>
      <c r="D401" s="217">
        <f>Arkusz4!C7</f>
        <v>156</v>
      </c>
      <c r="E401" s="217"/>
      <c r="F401" s="217">
        <f>Arkusz4!D7</f>
        <v>111</v>
      </c>
      <c r="G401" s="217"/>
      <c r="H401" s="217">
        <f>Arkusz4!E7</f>
        <v>22</v>
      </c>
      <c r="I401" s="217"/>
      <c r="M401" s="234" t="str">
        <f>Arkusz5!B7</f>
        <v>Pozostałe</v>
      </c>
      <c r="N401" s="235"/>
      <c r="O401" s="235"/>
      <c r="P401" s="217">
        <f>Arkusz5!C7</f>
        <v>40</v>
      </c>
      <c r="Q401" s="217"/>
      <c r="R401" s="217">
        <f>Arkusz5!D7</f>
        <v>27</v>
      </c>
      <c r="S401" s="217"/>
      <c r="T401" s="217">
        <f>Arkusz5!E7</f>
        <v>8</v>
      </c>
      <c r="U401" s="280"/>
    </row>
    <row r="402" spans="1:26" ht="15" thickBot="1" x14ac:dyDescent="0.4">
      <c r="A402" s="214" t="s">
        <v>69</v>
      </c>
      <c r="B402" s="215"/>
      <c r="C402" s="215"/>
      <c r="D402" s="142">
        <f>SUM(D396:E401)</f>
        <v>1946</v>
      </c>
      <c r="E402" s="142"/>
      <c r="F402" s="142">
        <f>SUM(F396:G401)</f>
        <v>1659</v>
      </c>
      <c r="G402" s="142"/>
      <c r="H402" s="142">
        <f>SUM(H396:I401)</f>
        <v>180</v>
      </c>
      <c r="I402" s="213"/>
      <c r="M402" s="214" t="s">
        <v>69</v>
      </c>
      <c r="N402" s="215"/>
      <c r="O402" s="215"/>
      <c r="P402" s="142">
        <f>SUM(P396:Q401)</f>
        <v>139</v>
      </c>
      <c r="Q402" s="142"/>
      <c r="R402" s="142">
        <f t="shared" ref="R402" si="11">SUM(R396:S401)</f>
        <v>111</v>
      </c>
      <c r="S402" s="142"/>
      <c r="T402" s="142">
        <f>SUM(T396:U401)</f>
        <v>20</v>
      </c>
      <c r="U402" s="213"/>
    </row>
    <row r="403" spans="1:26" s="50" customFormat="1" x14ac:dyDescent="0.35">
      <c r="A403" s="52"/>
      <c r="B403" s="52"/>
      <c r="C403" s="52"/>
      <c r="D403" s="53"/>
      <c r="E403" s="53"/>
      <c r="F403" s="53"/>
      <c r="G403" s="53"/>
      <c r="H403" s="53"/>
      <c r="I403" s="53"/>
      <c r="J403" s="54"/>
      <c r="K403" s="54"/>
      <c r="L403" s="54"/>
      <c r="M403" s="52"/>
      <c r="N403" s="52"/>
      <c r="O403" s="52"/>
      <c r="P403" s="53"/>
      <c r="Q403" s="53"/>
      <c r="R403" s="53"/>
      <c r="S403" s="53"/>
      <c r="T403" s="53"/>
      <c r="U403" s="53"/>
      <c r="V403" s="54"/>
      <c r="W403" s="54"/>
      <c r="X403" s="54"/>
      <c r="Y403" s="6"/>
    </row>
    <row r="404" spans="1:26" s="50" customFormat="1" x14ac:dyDescent="0.35">
      <c r="A404" s="52"/>
      <c r="B404" s="52"/>
      <c r="C404" s="52"/>
      <c r="D404" s="53"/>
      <c r="E404" s="53"/>
      <c r="F404" s="53"/>
      <c r="G404" s="53"/>
      <c r="H404" s="53"/>
      <c r="I404" s="53"/>
      <c r="J404" s="54"/>
      <c r="K404" s="54"/>
      <c r="L404" s="54"/>
      <c r="M404" s="52"/>
      <c r="N404" s="52"/>
      <c r="O404" s="52"/>
      <c r="P404" s="53"/>
      <c r="Q404" s="53"/>
      <c r="R404" s="53"/>
      <c r="S404" s="53"/>
      <c r="T404" s="53"/>
      <c r="U404" s="53"/>
      <c r="V404" s="54"/>
      <c r="W404" s="54"/>
      <c r="X404" s="54"/>
      <c r="Y404" s="6"/>
    </row>
    <row r="406" spans="1:26" x14ac:dyDescent="0.35">
      <c r="A406" s="55" t="s">
        <v>174</v>
      </c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</row>
    <row r="407" spans="1:26" x14ac:dyDescent="0.3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</row>
    <row r="408" spans="1:26" x14ac:dyDescent="0.3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</row>
    <row r="409" spans="1:26" x14ac:dyDescent="0.3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</row>
    <row r="410" spans="1:26" x14ac:dyDescent="0.3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</row>
    <row r="411" spans="1:26" x14ac:dyDescent="0.3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</row>
    <row r="412" spans="1:26" s="46" customFormat="1" x14ac:dyDescent="0.3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</row>
    <row r="413" spans="1:26" x14ac:dyDescent="0.3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</row>
    <row r="414" spans="1:26" x14ac:dyDescent="0.3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</row>
    <row r="416" spans="1:26" x14ac:dyDescent="0.35">
      <c r="A416" s="251" t="s">
        <v>68</v>
      </c>
      <c r="B416" s="251"/>
      <c r="C416" s="251"/>
      <c r="D416" s="251"/>
      <c r="E416" s="251"/>
      <c r="F416" s="251"/>
      <c r="G416" s="251"/>
      <c r="H416" s="251"/>
      <c r="I416" s="251"/>
      <c r="J416" s="251"/>
      <c r="K416" s="251"/>
      <c r="L416" s="251"/>
      <c r="M416" s="251"/>
      <c r="N416" s="251"/>
      <c r="O416" s="251"/>
      <c r="P416" s="251"/>
      <c r="Q416" s="251"/>
      <c r="R416" s="251"/>
      <c r="S416" s="251"/>
      <c r="T416" s="251"/>
      <c r="U416" s="251"/>
      <c r="V416" s="251"/>
      <c r="W416" s="251"/>
      <c r="X416" s="251"/>
      <c r="Y416" s="251"/>
      <c r="Z416" s="251"/>
    </row>
    <row r="417" spans="1:21" x14ac:dyDescent="0.3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1:21" x14ac:dyDescent="0.35">
      <c r="A418" s="62" t="s">
        <v>149</v>
      </c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</row>
    <row r="419" spans="1:21" x14ac:dyDescent="0.3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</row>
    <row r="420" spans="1:21" ht="15" thickBot="1" x14ac:dyDescent="0.4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</row>
    <row r="421" spans="1:21" x14ac:dyDescent="0.35">
      <c r="C421" s="134" t="s">
        <v>0</v>
      </c>
      <c r="D421" s="135"/>
      <c r="E421" s="135"/>
      <c r="F421" s="135"/>
      <c r="G421" s="190" t="str">
        <f>CONCATENATE(Arkusz18!A2," - ",Arkusz18!B2," r.")</f>
        <v>01.10.2020 - 31.10.2020 r.</v>
      </c>
      <c r="H421" s="190"/>
      <c r="I421" s="190"/>
      <c r="J421" s="190"/>
      <c r="K421" s="190"/>
      <c r="L421" s="190"/>
      <c r="M421" s="190"/>
      <c r="N421" s="190"/>
      <c r="O421" s="190"/>
      <c r="P421" s="190"/>
      <c r="Q421" s="190"/>
      <c r="R421" s="190"/>
      <c r="S421" s="190"/>
      <c r="T421" s="190"/>
      <c r="U421" s="191"/>
    </row>
    <row r="422" spans="1:21" ht="73.5" customHeight="1" x14ac:dyDescent="0.35">
      <c r="C422" s="136"/>
      <c r="D422" s="137"/>
      <c r="E422" s="137"/>
      <c r="F422" s="137"/>
      <c r="G422" s="239" t="s">
        <v>60</v>
      </c>
      <c r="H422" s="240"/>
      <c r="I422" s="241"/>
      <c r="J422" s="239" t="s">
        <v>61</v>
      </c>
      <c r="K422" s="240"/>
      <c r="L422" s="241"/>
      <c r="M422" s="239" t="s">
        <v>62</v>
      </c>
      <c r="N422" s="240"/>
      <c r="O422" s="241"/>
      <c r="P422" s="239" t="s">
        <v>71</v>
      </c>
      <c r="Q422" s="240"/>
      <c r="R422" s="241"/>
      <c r="S422" s="239" t="s">
        <v>63</v>
      </c>
      <c r="T422" s="240"/>
      <c r="U422" s="242"/>
    </row>
    <row r="423" spans="1:21" x14ac:dyDescent="0.35">
      <c r="C423" s="237" t="str">
        <f>Arkusz6!B2</f>
        <v>ROSJA</v>
      </c>
      <c r="D423" s="238"/>
      <c r="E423" s="238"/>
      <c r="F423" s="238"/>
      <c r="G423" s="128">
        <f>Arkusz6!C2</f>
        <v>0</v>
      </c>
      <c r="H423" s="128"/>
      <c r="I423" s="128"/>
      <c r="J423" s="128">
        <f>Arkusz6!D2</f>
        <v>3</v>
      </c>
      <c r="K423" s="128"/>
      <c r="L423" s="128"/>
      <c r="M423" s="128">
        <f>Arkusz6!E2</f>
        <v>5</v>
      </c>
      <c r="N423" s="128"/>
      <c r="O423" s="128"/>
      <c r="P423" s="128">
        <f>Arkusz6!F2</f>
        <v>103</v>
      </c>
      <c r="Q423" s="128"/>
      <c r="R423" s="128"/>
      <c r="S423" s="128">
        <f>Arkusz6!G2</f>
        <v>15</v>
      </c>
      <c r="T423" s="128"/>
      <c r="U423" s="128"/>
    </row>
    <row r="424" spans="1:21" x14ac:dyDescent="0.35">
      <c r="C424" s="228" t="str">
        <f>Arkusz6!B3</f>
        <v>BIAŁORUŚ</v>
      </c>
      <c r="D424" s="229"/>
      <c r="E424" s="229"/>
      <c r="F424" s="229"/>
      <c r="G424" s="236">
        <f>Arkusz6!C3</f>
        <v>3</v>
      </c>
      <c r="H424" s="236"/>
      <c r="I424" s="236"/>
      <c r="J424" s="236">
        <f>Arkusz6!D3</f>
        <v>13</v>
      </c>
      <c r="K424" s="236"/>
      <c r="L424" s="236"/>
      <c r="M424" s="236">
        <f>Arkusz6!E3</f>
        <v>0</v>
      </c>
      <c r="N424" s="236"/>
      <c r="O424" s="236"/>
      <c r="P424" s="236">
        <f>Arkusz6!F3</f>
        <v>0</v>
      </c>
      <c r="Q424" s="236"/>
      <c r="R424" s="236"/>
      <c r="S424" s="236">
        <f>Arkusz6!G3</f>
        <v>5</v>
      </c>
      <c r="T424" s="236"/>
      <c r="U424" s="236"/>
    </row>
    <row r="425" spans="1:21" x14ac:dyDescent="0.35">
      <c r="C425" s="237" t="str">
        <f>Arkusz6!B4</f>
        <v>UKRAINA</v>
      </c>
      <c r="D425" s="238"/>
      <c r="E425" s="238"/>
      <c r="F425" s="238"/>
      <c r="G425" s="128">
        <f>Arkusz6!C4</f>
        <v>0</v>
      </c>
      <c r="H425" s="128"/>
      <c r="I425" s="128"/>
      <c r="J425" s="128">
        <f>Arkusz6!D4</f>
        <v>0</v>
      </c>
      <c r="K425" s="128"/>
      <c r="L425" s="128"/>
      <c r="M425" s="128">
        <f>Arkusz6!E4</f>
        <v>0</v>
      </c>
      <c r="N425" s="128"/>
      <c r="O425" s="128"/>
      <c r="P425" s="128">
        <f>Arkusz6!F4</f>
        <v>15</v>
      </c>
      <c r="Q425" s="128"/>
      <c r="R425" s="128"/>
      <c r="S425" s="128">
        <f>Arkusz6!G4</f>
        <v>5</v>
      </c>
      <c r="T425" s="128"/>
      <c r="U425" s="128"/>
    </row>
    <row r="426" spans="1:21" x14ac:dyDescent="0.35">
      <c r="C426" s="228" t="str">
        <f>Arkusz6!B5</f>
        <v>TURCJA</v>
      </c>
      <c r="D426" s="229"/>
      <c r="E426" s="229"/>
      <c r="F426" s="229"/>
      <c r="G426" s="236">
        <f>Arkusz6!C5</f>
        <v>13</v>
      </c>
      <c r="H426" s="236"/>
      <c r="I426" s="236"/>
      <c r="J426" s="236">
        <f>Arkusz6!D5</f>
        <v>0</v>
      </c>
      <c r="K426" s="236"/>
      <c r="L426" s="236"/>
      <c r="M426" s="236">
        <f>Arkusz6!E5</f>
        <v>0</v>
      </c>
      <c r="N426" s="236"/>
      <c r="O426" s="236"/>
      <c r="P426" s="236">
        <f>Arkusz6!F5</f>
        <v>3</v>
      </c>
      <c r="Q426" s="236"/>
      <c r="R426" s="236"/>
      <c r="S426" s="236">
        <f>Arkusz6!G5</f>
        <v>0</v>
      </c>
      <c r="T426" s="236"/>
      <c r="U426" s="236"/>
    </row>
    <row r="427" spans="1:21" x14ac:dyDescent="0.35">
      <c r="C427" s="237" t="str">
        <f>Arkusz6!B6</f>
        <v>KIRGISTAN</v>
      </c>
      <c r="D427" s="238"/>
      <c r="E427" s="238"/>
      <c r="F427" s="238"/>
      <c r="G427" s="128">
        <f>Arkusz6!C6</f>
        <v>0</v>
      </c>
      <c r="H427" s="128"/>
      <c r="I427" s="128"/>
      <c r="J427" s="128">
        <f>Arkusz6!D6</f>
        <v>0</v>
      </c>
      <c r="K427" s="128"/>
      <c r="L427" s="128"/>
      <c r="M427" s="128">
        <f>Arkusz6!E6</f>
        <v>0</v>
      </c>
      <c r="N427" s="128"/>
      <c r="O427" s="128"/>
      <c r="P427" s="128">
        <f>Arkusz6!F6</f>
        <v>11</v>
      </c>
      <c r="Q427" s="128"/>
      <c r="R427" s="128"/>
      <c r="S427" s="128">
        <f>Arkusz6!G6</f>
        <v>0</v>
      </c>
      <c r="T427" s="128"/>
      <c r="U427" s="128"/>
    </row>
    <row r="428" spans="1:21" ht="15" thickBot="1" x14ac:dyDescent="0.4">
      <c r="C428" s="130" t="str">
        <f>Arkusz6!B7</f>
        <v>Pozostałe</v>
      </c>
      <c r="D428" s="131"/>
      <c r="E428" s="131"/>
      <c r="F428" s="131"/>
      <c r="G428" s="129">
        <f>Arkusz6!C7</f>
        <v>3</v>
      </c>
      <c r="H428" s="129"/>
      <c r="I428" s="129"/>
      <c r="J428" s="129">
        <f>Arkusz6!D7</f>
        <v>4</v>
      </c>
      <c r="K428" s="129"/>
      <c r="L428" s="129"/>
      <c r="M428" s="129">
        <f>Arkusz6!E7</f>
        <v>0</v>
      </c>
      <c r="N428" s="129"/>
      <c r="O428" s="129"/>
      <c r="P428" s="129">
        <f>Arkusz6!F7</f>
        <v>25</v>
      </c>
      <c r="Q428" s="129"/>
      <c r="R428" s="129"/>
      <c r="S428" s="129">
        <f>Arkusz6!G7</f>
        <v>13</v>
      </c>
      <c r="T428" s="129"/>
      <c r="U428" s="129"/>
    </row>
    <row r="429" spans="1:21" ht="15" thickBot="1" x14ac:dyDescent="0.4">
      <c r="C429" s="132" t="s">
        <v>1</v>
      </c>
      <c r="D429" s="133"/>
      <c r="E429" s="133"/>
      <c r="F429" s="133"/>
      <c r="G429" s="96">
        <f>SUM(G423:I428)</f>
        <v>19</v>
      </c>
      <c r="H429" s="96"/>
      <c r="I429" s="96"/>
      <c r="J429" s="96">
        <f t="shared" ref="J429" si="12">SUM(J423:L428)</f>
        <v>20</v>
      </c>
      <c r="K429" s="96"/>
      <c r="L429" s="96"/>
      <c r="M429" s="96">
        <f t="shared" ref="M429" si="13">SUM(M423:O428)</f>
        <v>5</v>
      </c>
      <c r="N429" s="96"/>
      <c r="O429" s="96"/>
      <c r="P429" s="96">
        <f t="shared" ref="P429" si="14">SUM(P423:R428)</f>
        <v>157</v>
      </c>
      <c r="Q429" s="96"/>
      <c r="R429" s="96"/>
      <c r="S429" s="96">
        <f>SUM(S423:U428)</f>
        <v>38</v>
      </c>
      <c r="T429" s="96"/>
      <c r="U429" s="97"/>
    </row>
    <row r="432" spans="1:21" ht="15" thickBot="1" x14ac:dyDescent="0.4"/>
    <row r="433" spans="1:25" x14ac:dyDescent="0.35">
      <c r="C433" s="134" t="s">
        <v>0</v>
      </c>
      <c r="D433" s="135"/>
      <c r="E433" s="135"/>
      <c r="F433" s="135"/>
      <c r="G433" s="190" t="str">
        <f>CONCATENATE(Arkusz18!C2," - ",Arkusz18!B2," r.")</f>
        <v>01.01.2020 - 31.10.2020 r.</v>
      </c>
      <c r="H433" s="190"/>
      <c r="I433" s="190"/>
      <c r="J433" s="190"/>
      <c r="K433" s="190"/>
      <c r="L433" s="190"/>
      <c r="M433" s="190"/>
      <c r="N433" s="190"/>
      <c r="O433" s="190"/>
      <c r="P433" s="190"/>
      <c r="Q433" s="190"/>
      <c r="R433" s="190"/>
      <c r="S433" s="190"/>
      <c r="T433" s="190"/>
      <c r="U433" s="191"/>
    </row>
    <row r="434" spans="1:25" ht="71.25" customHeight="1" x14ac:dyDescent="0.35">
      <c r="C434" s="136"/>
      <c r="D434" s="137"/>
      <c r="E434" s="137"/>
      <c r="F434" s="137"/>
      <c r="G434" s="239" t="s">
        <v>60</v>
      </c>
      <c r="H434" s="240"/>
      <c r="I434" s="241"/>
      <c r="J434" s="239" t="s">
        <v>61</v>
      </c>
      <c r="K434" s="240"/>
      <c r="L434" s="241"/>
      <c r="M434" s="239" t="s">
        <v>62</v>
      </c>
      <c r="N434" s="240"/>
      <c r="O434" s="241"/>
      <c r="P434" s="239" t="s">
        <v>71</v>
      </c>
      <c r="Q434" s="240"/>
      <c r="R434" s="241"/>
      <c r="S434" s="239" t="s">
        <v>63</v>
      </c>
      <c r="T434" s="240"/>
      <c r="U434" s="242"/>
    </row>
    <row r="435" spans="1:25" x14ac:dyDescent="0.35">
      <c r="C435" s="237" t="str">
        <f>Arkusz7!B2</f>
        <v>ROSJA</v>
      </c>
      <c r="D435" s="238"/>
      <c r="E435" s="238"/>
      <c r="F435" s="238"/>
      <c r="G435" s="128">
        <f>Arkusz7!C2</f>
        <v>15</v>
      </c>
      <c r="H435" s="128"/>
      <c r="I435" s="128"/>
      <c r="J435" s="128">
        <f>Arkusz7!D2</f>
        <v>41</v>
      </c>
      <c r="K435" s="128"/>
      <c r="L435" s="128"/>
      <c r="M435" s="128">
        <f>Arkusz7!E2</f>
        <v>8</v>
      </c>
      <c r="N435" s="128"/>
      <c r="O435" s="128"/>
      <c r="P435" s="128">
        <f>Arkusz7!F2</f>
        <v>1127</v>
      </c>
      <c r="Q435" s="128"/>
      <c r="R435" s="128"/>
      <c r="S435" s="128">
        <f>Arkusz7!G2</f>
        <v>696</v>
      </c>
      <c r="T435" s="128"/>
      <c r="U435" s="128"/>
    </row>
    <row r="436" spans="1:25" x14ac:dyDescent="0.35">
      <c r="C436" s="228" t="str">
        <f>Arkusz7!B3</f>
        <v>UKRAINA</v>
      </c>
      <c r="D436" s="229"/>
      <c r="E436" s="229"/>
      <c r="F436" s="229"/>
      <c r="G436" s="236">
        <f>Arkusz7!C3</f>
        <v>3</v>
      </c>
      <c r="H436" s="236"/>
      <c r="I436" s="236"/>
      <c r="J436" s="236">
        <f>Arkusz7!D3</f>
        <v>15</v>
      </c>
      <c r="K436" s="236"/>
      <c r="L436" s="236"/>
      <c r="M436" s="236">
        <f>Arkusz7!E3</f>
        <v>3</v>
      </c>
      <c r="N436" s="236"/>
      <c r="O436" s="236"/>
      <c r="P436" s="236">
        <f>Arkusz7!F3</f>
        <v>251</v>
      </c>
      <c r="Q436" s="236"/>
      <c r="R436" s="236"/>
      <c r="S436" s="236">
        <f>Arkusz7!G3</f>
        <v>36</v>
      </c>
      <c r="T436" s="236"/>
      <c r="U436" s="236"/>
    </row>
    <row r="437" spans="1:25" x14ac:dyDescent="0.35">
      <c r="C437" s="237" t="str">
        <f>Arkusz7!B4</f>
        <v>TADŻYKISTAN</v>
      </c>
      <c r="D437" s="238"/>
      <c r="E437" s="238"/>
      <c r="F437" s="238"/>
      <c r="G437" s="128">
        <f>Arkusz7!C4</f>
        <v>1</v>
      </c>
      <c r="H437" s="128"/>
      <c r="I437" s="128"/>
      <c r="J437" s="128">
        <f>Arkusz7!D4</f>
        <v>23</v>
      </c>
      <c r="K437" s="128"/>
      <c r="L437" s="128"/>
      <c r="M437" s="128">
        <f>Arkusz7!E4</f>
        <v>0</v>
      </c>
      <c r="N437" s="128"/>
      <c r="O437" s="128"/>
      <c r="P437" s="128">
        <f>Arkusz7!F4</f>
        <v>56</v>
      </c>
      <c r="Q437" s="128"/>
      <c r="R437" s="128"/>
      <c r="S437" s="128">
        <f>Arkusz7!G4</f>
        <v>34</v>
      </c>
      <c r="T437" s="128"/>
      <c r="U437" s="128"/>
    </row>
    <row r="438" spans="1:25" x14ac:dyDescent="0.35">
      <c r="C438" s="228" t="str">
        <f>Arkusz7!B5</f>
        <v>TURCJA</v>
      </c>
      <c r="D438" s="229"/>
      <c r="E438" s="229"/>
      <c r="F438" s="229"/>
      <c r="G438" s="236">
        <f>Arkusz7!C5</f>
        <v>83</v>
      </c>
      <c r="H438" s="236"/>
      <c r="I438" s="236"/>
      <c r="J438" s="236">
        <f>Arkusz7!D5</f>
        <v>0</v>
      </c>
      <c r="K438" s="236"/>
      <c r="L438" s="236"/>
      <c r="M438" s="236">
        <f>Arkusz7!E5</f>
        <v>0</v>
      </c>
      <c r="N438" s="236"/>
      <c r="O438" s="236"/>
      <c r="P438" s="236">
        <f>Arkusz7!F5</f>
        <v>21</v>
      </c>
      <c r="Q438" s="236"/>
      <c r="R438" s="236"/>
      <c r="S438" s="236">
        <f>Arkusz7!G5</f>
        <v>10</v>
      </c>
      <c r="T438" s="236"/>
      <c r="U438" s="236"/>
    </row>
    <row r="439" spans="1:25" x14ac:dyDescent="0.35">
      <c r="C439" s="237" t="str">
        <f>Arkusz7!B6</f>
        <v>GRUZJA</v>
      </c>
      <c r="D439" s="238"/>
      <c r="E439" s="238"/>
      <c r="F439" s="238"/>
      <c r="G439" s="128">
        <f>Arkusz7!C6</f>
        <v>0</v>
      </c>
      <c r="H439" s="128"/>
      <c r="I439" s="128"/>
      <c r="J439" s="128">
        <f>Arkusz7!D6</f>
        <v>0</v>
      </c>
      <c r="K439" s="128"/>
      <c r="L439" s="128"/>
      <c r="M439" s="128">
        <f>Arkusz7!E6</f>
        <v>0</v>
      </c>
      <c r="N439" s="128"/>
      <c r="O439" s="128"/>
      <c r="P439" s="128">
        <f>Arkusz7!F6</f>
        <v>57</v>
      </c>
      <c r="Q439" s="128"/>
      <c r="R439" s="128"/>
      <c r="S439" s="128">
        <f>Arkusz7!G6</f>
        <v>20</v>
      </c>
      <c r="T439" s="128"/>
      <c r="U439" s="128"/>
    </row>
    <row r="440" spans="1:25" ht="15" thickBot="1" x14ac:dyDescent="0.4">
      <c r="C440" s="130" t="str">
        <f>Arkusz7!B7</f>
        <v>Pozostałe</v>
      </c>
      <c r="D440" s="131"/>
      <c r="E440" s="131"/>
      <c r="F440" s="131"/>
      <c r="G440" s="129">
        <f>Arkusz7!C7</f>
        <v>47</v>
      </c>
      <c r="H440" s="129"/>
      <c r="I440" s="129"/>
      <c r="J440" s="129">
        <f>Arkusz7!D7</f>
        <v>61</v>
      </c>
      <c r="K440" s="129"/>
      <c r="L440" s="129"/>
      <c r="M440" s="129">
        <f>Arkusz7!E7</f>
        <v>5</v>
      </c>
      <c r="N440" s="129"/>
      <c r="O440" s="129"/>
      <c r="P440" s="129">
        <f>Arkusz7!F7</f>
        <v>249</v>
      </c>
      <c r="Q440" s="129"/>
      <c r="R440" s="129"/>
      <c r="S440" s="129">
        <f>Arkusz7!G7</f>
        <v>155</v>
      </c>
      <c r="T440" s="129"/>
      <c r="U440" s="129"/>
    </row>
    <row r="441" spans="1:25" ht="15" thickBot="1" x14ac:dyDescent="0.4">
      <c r="C441" s="132" t="s">
        <v>1</v>
      </c>
      <c r="D441" s="133"/>
      <c r="E441" s="133"/>
      <c r="F441" s="133"/>
      <c r="G441" s="96">
        <f>SUM(G435:I440)</f>
        <v>149</v>
      </c>
      <c r="H441" s="96"/>
      <c r="I441" s="96"/>
      <c r="J441" s="96">
        <f t="shared" ref="J441" si="15">SUM(J435:L440)</f>
        <v>140</v>
      </c>
      <c r="K441" s="96"/>
      <c r="L441" s="96"/>
      <c r="M441" s="96">
        <f t="shared" ref="M441" si="16">SUM(M435:O440)</f>
        <v>16</v>
      </c>
      <c r="N441" s="96"/>
      <c r="O441" s="96"/>
      <c r="P441" s="96">
        <f t="shared" ref="P441" si="17">SUM(P435:R440)</f>
        <v>1761</v>
      </c>
      <c r="Q441" s="96"/>
      <c r="R441" s="96"/>
      <c r="S441" s="96">
        <f>SUM(S435:U440)</f>
        <v>951</v>
      </c>
      <c r="T441" s="96"/>
      <c r="U441" s="97"/>
    </row>
    <row r="444" spans="1:25" x14ac:dyDescent="0.35">
      <c r="A444" s="55" t="s">
        <v>171</v>
      </c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</row>
    <row r="445" spans="1:25" x14ac:dyDescent="0.3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</row>
    <row r="446" spans="1:25" x14ac:dyDescent="0.3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</row>
    <row r="447" spans="1:25" x14ac:dyDescent="0.3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</row>
    <row r="448" spans="1:25" x14ac:dyDescent="0.3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</row>
    <row r="449" spans="1:25" x14ac:dyDescent="0.3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</row>
    <row r="450" spans="1:25" x14ac:dyDescent="0.3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</row>
    <row r="451" spans="1:25" x14ac:dyDescent="0.3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</row>
    <row r="452" spans="1:25" s="46" customFormat="1" x14ac:dyDescent="0.3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</row>
    <row r="453" spans="1:25" s="46" customFormat="1" x14ac:dyDescent="0.3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</row>
    <row r="454" spans="1:25" s="46" customFormat="1" x14ac:dyDescent="0.3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</row>
    <row r="455" spans="1:25" s="46" customFormat="1" x14ac:dyDescent="0.3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</row>
    <row r="456" spans="1:25" x14ac:dyDescent="0.3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</row>
    <row r="457" spans="1:25" x14ac:dyDescent="0.3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</row>
    <row r="458" spans="1:25" x14ac:dyDescent="0.3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</row>
    <row r="462" spans="1:25" s="50" customFormat="1" x14ac:dyDescent="0.35">
      <c r="Y462" s="6"/>
    </row>
    <row r="463" spans="1:25" s="50" customFormat="1" x14ac:dyDescent="0.35">
      <c r="Y463" s="6"/>
    </row>
    <row r="464" spans="1:25" s="50" customFormat="1" x14ac:dyDescent="0.35">
      <c r="Y464" s="6"/>
    </row>
    <row r="465" spans="1:26" s="50" customFormat="1" x14ac:dyDescent="0.35">
      <c r="Y465" s="6"/>
    </row>
    <row r="466" spans="1:26" s="50" customFormat="1" x14ac:dyDescent="0.35">
      <c r="Y466" s="6"/>
    </row>
    <row r="467" spans="1:26" s="50" customFormat="1" x14ac:dyDescent="0.35">
      <c r="Y467" s="6"/>
    </row>
    <row r="468" spans="1:26" s="50" customFormat="1" x14ac:dyDescent="0.35">
      <c r="Y468" s="6"/>
    </row>
    <row r="469" spans="1:26" s="50" customFormat="1" x14ac:dyDescent="0.35">
      <c r="Y469" s="6"/>
    </row>
    <row r="470" spans="1:26" x14ac:dyDescent="0.35">
      <c r="A470" s="62" t="s">
        <v>150</v>
      </c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</row>
    <row r="471" spans="1:26" x14ac:dyDescent="0.35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</row>
    <row r="472" spans="1:26" x14ac:dyDescent="0.3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</row>
    <row r="473" spans="1:26" ht="15" thickBot="1" x14ac:dyDescent="0.4"/>
    <row r="474" spans="1:26" ht="30" customHeight="1" x14ac:dyDescent="0.35">
      <c r="B474" s="134" t="s">
        <v>9</v>
      </c>
      <c r="C474" s="135"/>
      <c r="D474" s="135"/>
      <c r="E474" s="135"/>
      <c r="F474" s="135"/>
      <c r="G474" s="135"/>
      <c r="H474" s="135"/>
      <c r="I474" s="135"/>
      <c r="J474" s="138" t="str">
        <f>Arkusz8!C6</f>
        <v>27.09.2020 - 03.10.2020</v>
      </c>
      <c r="K474" s="138"/>
      <c r="L474" s="138"/>
      <c r="M474" s="138" t="str">
        <f>Arkusz8!C10</f>
        <v>04.10.2020 - 10.10.2020</v>
      </c>
      <c r="N474" s="138"/>
      <c r="O474" s="138"/>
      <c r="P474" s="138" t="str">
        <f>Arkusz8!C9</f>
        <v>11.10.2020 - 17.10.2020</v>
      </c>
      <c r="Q474" s="138"/>
      <c r="R474" s="138"/>
      <c r="S474" s="138" t="str">
        <f>Arkusz8!C8</f>
        <v>18.10.2020 - 24.10.2020</v>
      </c>
      <c r="T474" s="138"/>
      <c r="U474" s="138"/>
      <c r="V474" s="138" t="str">
        <f>Arkusz8!C7</f>
        <v>25.10.2020 - 31.10.2020</v>
      </c>
      <c r="W474" s="138"/>
      <c r="X474" s="172"/>
    </row>
    <row r="475" spans="1:26" x14ac:dyDescent="0.35">
      <c r="B475" s="254" t="s">
        <v>29</v>
      </c>
      <c r="C475" s="255"/>
      <c r="D475" s="255"/>
      <c r="E475" s="255"/>
      <c r="F475" s="255"/>
      <c r="G475" s="255"/>
      <c r="H475" s="255"/>
      <c r="I475" s="255"/>
      <c r="J475" s="169">
        <f>Arkusz8!A6</f>
        <v>788</v>
      </c>
      <c r="K475" s="169"/>
      <c r="L475" s="169"/>
      <c r="M475" s="169">
        <f>Arkusz8!A5</f>
        <v>802</v>
      </c>
      <c r="N475" s="169"/>
      <c r="O475" s="169"/>
      <c r="P475" s="169">
        <f>Arkusz8!A4</f>
        <v>797</v>
      </c>
      <c r="Q475" s="169"/>
      <c r="R475" s="169"/>
      <c r="S475" s="169">
        <f>Arkusz8!A3</f>
        <v>803</v>
      </c>
      <c r="T475" s="169"/>
      <c r="U475" s="169"/>
      <c r="V475" s="169">
        <f>Arkusz8!A2</f>
        <v>804</v>
      </c>
      <c r="W475" s="169"/>
      <c r="X475" s="171"/>
    </row>
    <row r="476" spans="1:26" x14ac:dyDescent="0.35">
      <c r="B476" s="252" t="s">
        <v>5</v>
      </c>
      <c r="C476" s="253"/>
      <c r="D476" s="253"/>
      <c r="E476" s="253"/>
      <c r="F476" s="253"/>
      <c r="G476" s="253"/>
      <c r="H476" s="253"/>
      <c r="I476" s="253"/>
      <c r="J476" s="128">
        <f>Arkusz8!A11</f>
        <v>2154</v>
      </c>
      <c r="K476" s="128"/>
      <c r="L476" s="128"/>
      <c r="M476" s="128">
        <f>Arkusz8!A10</f>
        <v>2165</v>
      </c>
      <c r="N476" s="128"/>
      <c r="O476" s="128"/>
      <c r="P476" s="128">
        <f>Arkusz8!A9</f>
        <v>2189</v>
      </c>
      <c r="Q476" s="128"/>
      <c r="R476" s="128"/>
      <c r="S476" s="128">
        <f>Arkusz8!A8</f>
        <v>2208</v>
      </c>
      <c r="T476" s="128"/>
      <c r="U476" s="128"/>
      <c r="V476" s="128">
        <f>Arkusz8!A7</f>
        <v>2226</v>
      </c>
      <c r="W476" s="128"/>
      <c r="X476" s="168"/>
      <c r="Z476" s="51"/>
    </row>
    <row r="477" spans="1:26" x14ac:dyDescent="0.35">
      <c r="B477" s="254" t="s">
        <v>6</v>
      </c>
      <c r="C477" s="255"/>
      <c r="D477" s="255"/>
      <c r="E477" s="255"/>
      <c r="F477" s="255"/>
      <c r="G477" s="255"/>
      <c r="H477" s="255"/>
      <c r="I477" s="255"/>
      <c r="J477" s="169">
        <f>Arkusz8!A16</f>
        <v>23</v>
      </c>
      <c r="K477" s="169"/>
      <c r="L477" s="169"/>
      <c r="M477" s="169">
        <f>Arkusz8!A15</f>
        <v>11</v>
      </c>
      <c r="N477" s="169"/>
      <c r="O477" s="169"/>
      <c r="P477" s="169">
        <f>Arkusz8!A14</f>
        <v>1</v>
      </c>
      <c r="Q477" s="169"/>
      <c r="R477" s="169"/>
      <c r="S477" s="169">
        <f>Arkusz8!A13</f>
        <v>9</v>
      </c>
      <c r="T477" s="169"/>
      <c r="U477" s="169"/>
      <c r="V477" s="169">
        <f>Arkusz8!A12</f>
        <v>1</v>
      </c>
      <c r="W477" s="169"/>
      <c r="X477" s="171"/>
    </row>
    <row r="478" spans="1:26" x14ac:dyDescent="0.35">
      <c r="B478" s="175" t="s">
        <v>7</v>
      </c>
      <c r="C478" s="176"/>
      <c r="D478" s="176"/>
      <c r="E478" s="176"/>
      <c r="F478" s="176"/>
      <c r="G478" s="176"/>
      <c r="H478" s="176"/>
      <c r="I478" s="176"/>
      <c r="J478" s="128">
        <f>Arkusz8!A21</f>
        <v>29</v>
      </c>
      <c r="K478" s="128"/>
      <c r="L478" s="128"/>
      <c r="M478" s="128">
        <f>Arkusz8!A20</f>
        <v>30</v>
      </c>
      <c r="N478" s="128"/>
      <c r="O478" s="128"/>
      <c r="P478" s="128">
        <f>Arkusz8!A19</f>
        <v>27</v>
      </c>
      <c r="Q478" s="128"/>
      <c r="R478" s="128"/>
      <c r="S478" s="128">
        <f>Arkusz8!A18</f>
        <v>34</v>
      </c>
      <c r="T478" s="128"/>
      <c r="U478" s="128"/>
      <c r="V478" s="128">
        <f>Arkusz8!A17</f>
        <v>20</v>
      </c>
      <c r="W478" s="128"/>
      <c r="X478" s="168"/>
    </row>
    <row r="479" spans="1:26" ht="15" thickBot="1" x14ac:dyDescent="0.4">
      <c r="B479" s="139" t="s">
        <v>92</v>
      </c>
      <c r="C479" s="140"/>
      <c r="D479" s="140"/>
      <c r="E479" s="140"/>
      <c r="F479" s="140"/>
      <c r="G479" s="140"/>
      <c r="H479" s="140"/>
      <c r="I479" s="140"/>
      <c r="J479" s="167">
        <f>Arkusz8!A26</f>
        <v>1</v>
      </c>
      <c r="K479" s="167"/>
      <c r="L479" s="167"/>
      <c r="M479" s="167">
        <f>Arkusz8!A25</f>
        <v>1</v>
      </c>
      <c r="N479" s="167"/>
      <c r="O479" s="167"/>
      <c r="P479" s="167">
        <f>Arkusz8!A24</f>
        <v>1</v>
      </c>
      <c r="Q479" s="167"/>
      <c r="R479" s="167"/>
      <c r="S479" s="167">
        <f>Arkusz8!A23</f>
        <v>1</v>
      </c>
      <c r="T479" s="167"/>
      <c r="U479" s="167"/>
      <c r="V479" s="167">
        <f>Arkusz8!A22</f>
        <v>1</v>
      </c>
      <c r="W479" s="167"/>
      <c r="X479" s="170"/>
    </row>
    <row r="480" spans="1:26" ht="15" thickBot="1" x14ac:dyDescent="0.4">
      <c r="B480" s="152" t="s">
        <v>93</v>
      </c>
      <c r="C480" s="153"/>
      <c r="D480" s="153"/>
      <c r="E480" s="153"/>
      <c r="F480" s="153"/>
      <c r="G480" s="153"/>
      <c r="H480" s="153"/>
      <c r="I480" s="153"/>
      <c r="J480" s="126">
        <f>SUM(J475,J476,J479)</f>
        <v>2943</v>
      </c>
      <c r="K480" s="126"/>
      <c r="L480" s="126"/>
      <c r="M480" s="126">
        <f>SUM(M475,M476,M479)</f>
        <v>2968</v>
      </c>
      <c r="N480" s="126"/>
      <c r="O480" s="126"/>
      <c r="P480" s="126">
        <f>SUM(P475,P476,P479)</f>
        <v>2987</v>
      </c>
      <c r="Q480" s="126"/>
      <c r="R480" s="126"/>
      <c r="S480" s="126">
        <f>SUM(S475,S476,S479)</f>
        <v>3012</v>
      </c>
      <c r="T480" s="126"/>
      <c r="U480" s="126"/>
      <c r="V480" s="126">
        <f>SUM(V475,V476,V479)</f>
        <v>3031</v>
      </c>
      <c r="W480" s="126"/>
      <c r="X480" s="127"/>
    </row>
    <row r="481" spans="2:24" x14ac:dyDescent="0.35">
      <c r="B481" s="22"/>
      <c r="C481" s="22"/>
      <c r="D481" s="22"/>
      <c r="E481" s="22"/>
      <c r="F481" s="22"/>
      <c r="G481" s="22"/>
      <c r="H481" s="22"/>
      <c r="I481" s="22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</row>
    <row r="482" spans="2:24" x14ac:dyDescent="0.35">
      <c r="B482" s="22"/>
      <c r="C482" s="22"/>
      <c r="D482" s="22"/>
      <c r="E482" s="22"/>
      <c r="F482" s="22"/>
      <c r="G482" s="22"/>
      <c r="H482" s="22"/>
      <c r="I482" s="22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</row>
    <row r="497" spans="1:25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5" x14ac:dyDescent="0.3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</row>
    <row r="499" spans="1:25" x14ac:dyDescent="0.35">
      <c r="A499" s="55" t="s">
        <v>178</v>
      </c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</row>
    <row r="500" spans="1:25" x14ac:dyDescent="0.3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</row>
    <row r="501" spans="1:25" x14ac:dyDescent="0.3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</row>
    <row r="502" spans="1:25" x14ac:dyDescent="0.3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</row>
    <row r="503" spans="1:25" x14ac:dyDescent="0.3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</row>
    <row r="504" spans="1:25" x14ac:dyDescent="0.3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</row>
    <row r="505" spans="1:25" x14ac:dyDescent="0.3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</row>
    <row r="506" spans="1:25" x14ac:dyDescent="0.3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</row>
    <row r="507" spans="1:25" s="50" customFormat="1" x14ac:dyDescent="0.3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</row>
    <row r="508" spans="1:25" s="50" customFormat="1" x14ac:dyDescent="0.3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</row>
    <row r="509" spans="1:25" s="50" customFormat="1" x14ac:dyDescent="0.3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</row>
    <row r="510" spans="1:25" s="50" customFormat="1" x14ac:dyDescent="0.3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</row>
    <row r="511" spans="1:25" s="50" customFormat="1" x14ac:dyDescent="0.3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</row>
    <row r="512" spans="1:25" s="50" customFormat="1" x14ac:dyDescent="0.3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</row>
    <row r="513" spans="1:25" x14ac:dyDescent="0.3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</row>
    <row r="516" spans="1:25" x14ac:dyDescent="0.35">
      <c r="A516" s="39" t="s">
        <v>48</v>
      </c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R516" s="40"/>
      <c r="S516" s="40"/>
      <c r="T516" s="40"/>
    </row>
    <row r="517" spans="1:25" x14ac:dyDescent="0.35">
      <c r="P517" s="41"/>
      <c r="Q517" s="41"/>
      <c r="R517" s="40"/>
      <c r="S517" s="40"/>
      <c r="T517" s="40"/>
      <c r="U517" s="41"/>
    </row>
    <row r="518" spans="1:25" x14ac:dyDescent="0.35"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5" x14ac:dyDescent="0.35">
      <c r="A519" s="55" t="s">
        <v>176</v>
      </c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</row>
    <row r="520" spans="1:25" x14ac:dyDescent="0.3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</row>
    <row r="521" spans="1:25" x14ac:dyDescent="0.3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</row>
    <row r="522" spans="1:25" x14ac:dyDescent="0.3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</row>
    <row r="523" spans="1:25" x14ac:dyDescent="0.3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</row>
    <row r="524" spans="1:25" x14ac:dyDescent="0.3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</row>
    <row r="525" spans="1:25" x14ac:dyDescent="0.3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</row>
    <row r="526" spans="1:25" x14ac:dyDescent="0.3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</row>
    <row r="527" spans="1:25" x14ac:dyDescent="0.3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</row>
    <row r="528" spans="1:25" x14ac:dyDescent="0.3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</row>
    <row r="529" spans="1:25" x14ac:dyDescent="0.3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</row>
    <row r="530" spans="1:25" x14ac:dyDescent="0.3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</row>
    <row r="531" spans="1:25" x14ac:dyDescent="0.3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</row>
    <row r="532" spans="1:25" x14ac:dyDescent="0.3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</row>
    <row r="533" spans="1:25" x14ac:dyDescent="0.3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</row>
    <row r="534" spans="1:25" x14ac:dyDescent="0.3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</row>
    <row r="535" spans="1:25" x14ac:dyDescent="0.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</row>
    <row r="536" spans="1:25" x14ac:dyDescent="0.3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</row>
    <row r="537" spans="1:25" x14ac:dyDescent="0.35">
      <c r="P537" s="43"/>
      <c r="Q537" s="43"/>
      <c r="R537" s="42"/>
      <c r="S537" s="42"/>
      <c r="T537" s="42"/>
      <c r="U537" s="43"/>
    </row>
    <row r="538" spans="1:25" x14ac:dyDescent="0.35">
      <c r="A538" s="44" t="s">
        <v>177</v>
      </c>
      <c r="B538" s="44"/>
      <c r="C538" s="44"/>
      <c r="D538" s="44"/>
      <c r="E538" s="44"/>
      <c r="F538" s="44"/>
      <c r="G538" s="44"/>
      <c r="H538" s="44"/>
      <c r="I538" s="44"/>
      <c r="N538" s="43"/>
      <c r="O538" s="43"/>
      <c r="P538" s="45"/>
      <c r="Q538" s="45"/>
      <c r="R538" s="42"/>
      <c r="S538" s="42"/>
      <c r="T538" s="42"/>
    </row>
    <row r="539" spans="1:25" x14ac:dyDescent="0.3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U539" s="42"/>
    </row>
    <row r="540" spans="1:25" x14ac:dyDescent="0.3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U540" s="42"/>
    </row>
  </sheetData>
  <sheetProtection formatCells="0" insertColumns="0" insertRows="0" deleteColumns="0" deleteRows="0"/>
  <mergeCells count="627">
    <mergeCell ref="K216:L216"/>
    <mergeCell ref="Q48:R48"/>
    <mergeCell ref="Q49:R49"/>
    <mergeCell ref="Q50:R50"/>
    <mergeCell ref="Q82:R82"/>
    <mergeCell ref="Q83:R83"/>
    <mergeCell ref="Q84:R84"/>
    <mergeCell ref="Q85:R85"/>
    <mergeCell ref="Q79:R80"/>
    <mergeCell ref="Q81:R81"/>
    <mergeCell ref="L130:V130"/>
    <mergeCell ref="O85:P85"/>
    <mergeCell ref="G79:N80"/>
    <mergeCell ref="O79:P80"/>
    <mergeCell ref="G81:N81"/>
    <mergeCell ref="O81:P81"/>
    <mergeCell ref="G82:N82"/>
    <mergeCell ref="O82:P82"/>
    <mergeCell ref="G83:N83"/>
    <mergeCell ref="O83:P83"/>
    <mergeCell ref="G53:J54"/>
    <mergeCell ref="M53:R53"/>
    <mergeCell ref="M54:N54"/>
    <mergeCell ref="O308:P308"/>
    <mergeCell ref="M308:N308"/>
    <mergeCell ref="S441:U441"/>
    <mergeCell ref="P422:R422"/>
    <mergeCell ref="G24:J24"/>
    <mergeCell ref="O49:P49"/>
    <mergeCell ref="O50:P50"/>
    <mergeCell ref="G48:N48"/>
    <mergeCell ref="G49:N49"/>
    <mergeCell ref="G47:N47"/>
    <mergeCell ref="G50:N50"/>
    <mergeCell ref="O46:P46"/>
    <mergeCell ref="O47:P47"/>
    <mergeCell ref="O48:P48"/>
    <mergeCell ref="G46:N46"/>
    <mergeCell ref="Q44:R45"/>
    <mergeCell ref="Q46:R46"/>
    <mergeCell ref="Q47:R47"/>
    <mergeCell ref="M441:O441"/>
    <mergeCell ref="O54:P54"/>
    <mergeCell ref="Q54:R54"/>
    <mergeCell ref="G216:J216"/>
    <mergeCell ref="O44:P45"/>
    <mergeCell ref="G436:I436"/>
    <mergeCell ref="I307:J307"/>
    <mergeCell ref="G307:H307"/>
    <mergeCell ref="P436:R436"/>
    <mergeCell ref="S436:U436"/>
    <mergeCell ref="S438:U438"/>
    <mergeCell ref="P440:R440"/>
    <mergeCell ref="M439:O439"/>
    <mergeCell ref="M55:N55"/>
    <mergeCell ref="O55:P55"/>
    <mergeCell ref="Q55:R55"/>
    <mergeCell ref="U303:V303"/>
    <mergeCell ref="S303:T303"/>
    <mergeCell ref="S302:V302"/>
    <mergeCell ref="U306:V306"/>
    <mergeCell ref="S306:T306"/>
    <mergeCell ref="Q306:R306"/>
    <mergeCell ref="O306:P306"/>
    <mergeCell ref="M306:N306"/>
    <mergeCell ref="R397:S397"/>
    <mergeCell ref="M398:O398"/>
    <mergeCell ref="P398:Q398"/>
    <mergeCell ref="J437:L437"/>
    <mergeCell ref="J436:L436"/>
    <mergeCell ref="K53:L54"/>
    <mergeCell ref="U308:V308"/>
    <mergeCell ref="S308:T308"/>
    <mergeCell ref="Q308:R308"/>
    <mergeCell ref="B475:I475"/>
    <mergeCell ref="B474:I474"/>
    <mergeCell ref="O343:P343"/>
    <mergeCell ref="M343:N343"/>
    <mergeCell ref="U345:V345"/>
    <mergeCell ref="S427:U427"/>
    <mergeCell ref="S424:U424"/>
    <mergeCell ref="R400:S400"/>
    <mergeCell ref="P401:Q401"/>
    <mergeCell ref="R401:S401"/>
    <mergeCell ref="A406:Y414"/>
    <mergeCell ref="S426:U426"/>
    <mergeCell ref="A398:C398"/>
    <mergeCell ref="A418:U418"/>
    <mergeCell ref="T401:U401"/>
    <mergeCell ref="M397:O397"/>
    <mergeCell ref="P397:Q397"/>
    <mergeCell ref="C424:F424"/>
    <mergeCell ref="J426:L426"/>
    <mergeCell ref="G437:I437"/>
    <mergeCell ref="M436:O436"/>
    <mergeCell ref="P439:R439"/>
    <mergeCell ref="D272:F272"/>
    <mergeCell ref="G272:I272"/>
    <mergeCell ref="J272:L272"/>
    <mergeCell ref="M272:O272"/>
    <mergeCell ref="P272:R272"/>
    <mergeCell ref="C305:F305"/>
    <mergeCell ref="C306:F306"/>
    <mergeCell ref="J283:L283"/>
    <mergeCell ref="G278:R278"/>
    <mergeCell ref="D280:F280"/>
    <mergeCell ref="G280:I280"/>
    <mergeCell ref="J280:L280"/>
    <mergeCell ref="M280:O280"/>
    <mergeCell ref="P280:R280"/>
    <mergeCell ref="M279:O279"/>
    <mergeCell ref="D274:F274"/>
    <mergeCell ref="G274:I274"/>
    <mergeCell ref="J274:L274"/>
    <mergeCell ref="M274:O274"/>
    <mergeCell ref="K306:L306"/>
    <mergeCell ref="I306:J306"/>
    <mergeCell ref="G306:H306"/>
    <mergeCell ref="P271:R271"/>
    <mergeCell ref="G271:I271"/>
    <mergeCell ref="J271:L271"/>
    <mergeCell ref="M271:O271"/>
    <mergeCell ref="G283:I283"/>
    <mergeCell ref="U307:V307"/>
    <mergeCell ref="S307:T307"/>
    <mergeCell ref="Q307:R307"/>
    <mergeCell ref="O307:P307"/>
    <mergeCell ref="M307:N307"/>
    <mergeCell ref="U305:V305"/>
    <mergeCell ref="S305:T305"/>
    <mergeCell ref="Q305:R305"/>
    <mergeCell ref="O305:P305"/>
    <mergeCell ref="M305:N305"/>
    <mergeCell ref="K305:L305"/>
    <mergeCell ref="I305:J305"/>
    <mergeCell ref="G305:H305"/>
    <mergeCell ref="U304:V304"/>
    <mergeCell ref="S304:T304"/>
    <mergeCell ref="Q304:R304"/>
    <mergeCell ref="O304:P304"/>
    <mergeCell ref="M304:N304"/>
    <mergeCell ref="K304:L304"/>
    <mergeCell ref="C301:F303"/>
    <mergeCell ref="C304:F304"/>
    <mergeCell ref="O302:R302"/>
    <mergeCell ref="M303:N303"/>
    <mergeCell ref="O303:P303"/>
    <mergeCell ref="Q303:R303"/>
    <mergeCell ref="G304:H304"/>
    <mergeCell ref="G302:J302"/>
    <mergeCell ref="G301:V301"/>
    <mergeCell ref="P279:R279"/>
    <mergeCell ref="P283:R283"/>
    <mergeCell ref="D281:F281"/>
    <mergeCell ref="G281:I281"/>
    <mergeCell ref="J281:L281"/>
    <mergeCell ref="M283:O283"/>
    <mergeCell ref="M281:O281"/>
    <mergeCell ref="M282:O282"/>
    <mergeCell ref="P281:R281"/>
    <mergeCell ref="P282:R282"/>
    <mergeCell ref="D283:F283"/>
    <mergeCell ref="C310:F310"/>
    <mergeCell ref="C307:F307"/>
    <mergeCell ref="C309:F309"/>
    <mergeCell ref="K215:L215"/>
    <mergeCell ref="C137:K137"/>
    <mergeCell ref="C138:K138"/>
    <mergeCell ref="C139:K139"/>
    <mergeCell ref="C140:K140"/>
    <mergeCell ref="C141:K141"/>
    <mergeCell ref="C142:K142"/>
    <mergeCell ref="C143:K143"/>
    <mergeCell ref="I310:J310"/>
    <mergeCell ref="G303:H303"/>
    <mergeCell ref="I303:J303"/>
    <mergeCell ref="K303:L303"/>
    <mergeCell ref="D227:G227"/>
    <mergeCell ref="K227:M227"/>
    <mergeCell ref="D228:G228"/>
    <mergeCell ref="K228:M228"/>
    <mergeCell ref="D229:G229"/>
    <mergeCell ref="K229:M229"/>
    <mergeCell ref="H229:J229"/>
    <mergeCell ref="H228:J228"/>
    <mergeCell ref="D271:F271"/>
    <mergeCell ref="M437:O437"/>
    <mergeCell ref="P437:R437"/>
    <mergeCell ref="B476:I476"/>
    <mergeCell ref="B477:I477"/>
    <mergeCell ref="C439:F439"/>
    <mergeCell ref="G439:I439"/>
    <mergeCell ref="J439:L439"/>
    <mergeCell ref="M475:O475"/>
    <mergeCell ref="P475:R475"/>
    <mergeCell ref="A470:Y471"/>
    <mergeCell ref="J441:L441"/>
    <mergeCell ref="J440:L440"/>
    <mergeCell ref="P438:R438"/>
    <mergeCell ref="G438:I438"/>
    <mergeCell ref="J438:L438"/>
    <mergeCell ref="M438:O438"/>
    <mergeCell ref="C441:F441"/>
    <mergeCell ref="C437:F437"/>
    <mergeCell ref="S439:U439"/>
    <mergeCell ref="S440:U440"/>
    <mergeCell ref="S476:U476"/>
    <mergeCell ref="C438:F438"/>
    <mergeCell ref="P441:R441"/>
    <mergeCell ref="M440:O440"/>
    <mergeCell ref="C423:F423"/>
    <mergeCell ref="F399:G399"/>
    <mergeCell ref="A396:C396"/>
    <mergeCell ref="C421:F422"/>
    <mergeCell ref="D394:E395"/>
    <mergeCell ref="K309:L309"/>
    <mergeCell ref="D360:E360"/>
    <mergeCell ref="F394:G395"/>
    <mergeCell ref="A397:C397"/>
    <mergeCell ref="K310:L310"/>
    <mergeCell ref="C339:F339"/>
    <mergeCell ref="C340:F340"/>
    <mergeCell ref="C341:F341"/>
    <mergeCell ref="C342:F342"/>
    <mergeCell ref="C343:F343"/>
    <mergeCell ref="C344:F344"/>
    <mergeCell ref="C345:F345"/>
    <mergeCell ref="A347:Z347"/>
    <mergeCell ref="A416:Z416"/>
    <mergeCell ref="R398:S398"/>
    <mergeCell ref="T398:U398"/>
    <mergeCell ref="T399:U399"/>
    <mergeCell ref="T400:U400"/>
    <mergeCell ref="J422:L422"/>
    <mergeCell ref="P424:R424"/>
    <mergeCell ref="M435:O435"/>
    <mergeCell ref="J435:L435"/>
    <mergeCell ref="S435:U435"/>
    <mergeCell ref="C425:F425"/>
    <mergeCell ref="G425:I425"/>
    <mergeCell ref="P434:R434"/>
    <mergeCell ref="C427:F427"/>
    <mergeCell ref="C428:F428"/>
    <mergeCell ref="G428:I428"/>
    <mergeCell ref="G424:I424"/>
    <mergeCell ref="M426:O426"/>
    <mergeCell ref="M424:O424"/>
    <mergeCell ref="J427:L427"/>
    <mergeCell ref="M427:O427"/>
    <mergeCell ref="P435:R435"/>
    <mergeCell ref="P428:R428"/>
    <mergeCell ref="P427:R427"/>
    <mergeCell ref="P426:R426"/>
    <mergeCell ref="G435:I435"/>
    <mergeCell ref="T397:U397"/>
    <mergeCell ref="S422:U422"/>
    <mergeCell ref="S425:U425"/>
    <mergeCell ref="S429:U429"/>
    <mergeCell ref="J423:L423"/>
    <mergeCell ref="S428:U428"/>
    <mergeCell ref="P425:R425"/>
    <mergeCell ref="P400:Q400"/>
    <mergeCell ref="P396:Q396"/>
    <mergeCell ref="M396:O396"/>
    <mergeCell ref="T396:U396"/>
    <mergeCell ref="P402:Q402"/>
    <mergeCell ref="R402:S402"/>
    <mergeCell ref="T402:U402"/>
    <mergeCell ref="R396:S396"/>
    <mergeCell ref="G421:U421"/>
    <mergeCell ref="M423:O423"/>
    <mergeCell ref="P423:R423"/>
    <mergeCell ref="S423:U423"/>
    <mergeCell ref="G422:I422"/>
    <mergeCell ref="P399:Q399"/>
    <mergeCell ref="R399:S399"/>
    <mergeCell ref="M422:O422"/>
    <mergeCell ref="P429:R429"/>
    <mergeCell ref="C436:F436"/>
    <mergeCell ref="M400:O400"/>
    <mergeCell ref="M399:O399"/>
    <mergeCell ref="A401:C401"/>
    <mergeCell ref="A400:C400"/>
    <mergeCell ref="A399:C399"/>
    <mergeCell ref="A402:C402"/>
    <mergeCell ref="G423:I423"/>
    <mergeCell ref="G427:I427"/>
    <mergeCell ref="J424:L424"/>
    <mergeCell ref="M425:O425"/>
    <mergeCell ref="G429:I429"/>
    <mergeCell ref="J429:L429"/>
    <mergeCell ref="M429:O429"/>
    <mergeCell ref="G426:I426"/>
    <mergeCell ref="M401:O401"/>
    <mergeCell ref="C435:F435"/>
    <mergeCell ref="G433:U433"/>
    <mergeCell ref="G434:I434"/>
    <mergeCell ref="J434:L434"/>
    <mergeCell ref="M434:O434"/>
    <mergeCell ref="J425:L425"/>
    <mergeCell ref="C426:F426"/>
    <mergeCell ref="S434:U434"/>
    <mergeCell ref="F401:G401"/>
    <mergeCell ref="D398:E398"/>
    <mergeCell ref="G204:J204"/>
    <mergeCell ref="O24:P24"/>
    <mergeCell ref="Q24:R24"/>
    <mergeCell ref="K24:L24"/>
    <mergeCell ref="A16:U18"/>
    <mergeCell ref="G55:J55"/>
    <mergeCell ref="K55:L55"/>
    <mergeCell ref="G85:N85"/>
    <mergeCell ref="G210:J210"/>
    <mergeCell ref="K210:L210"/>
    <mergeCell ref="G84:N84"/>
    <mergeCell ref="O84:P84"/>
    <mergeCell ref="C131:K131"/>
    <mergeCell ref="C132:K132"/>
    <mergeCell ref="C133:K133"/>
    <mergeCell ref="C134:K134"/>
    <mergeCell ref="C135:K135"/>
    <mergeCell ref="C136:K136"/>
    <mergeCell ref="N173:P173"/>
    <mergeCell ref="L174:M174"/>
    <mergeCell ref="N174:P174"/>
    <mergeCell ref="D174:K174"/>
    <mergeCell ref="O338:P338"/>
    <mergeCell ref="Q338:R338"/>
    <mergeCell ref="M394:O395"/>
    <mergeCell ref="D402:E402"/>
    <mergeCell ref="F402:G402"/>
    <mergeCell ref="H402:I402"/>
    <mergeCell ref="M402:O402"/>
    <mergeCell ref="A394:C395"/>
    <mergeCell ref="G308:H308"/>
    <mergeCell ref="I308:J308"/>
    <mergeCell ref="K308:L308"/>
    <mergeCell ref="H397:I397"/>
    <mergeCell ref="H398:I398"/>
    <mergeCell ref="H399:I399"/>
    <mergeCell ref="H400:I400"/>
    <mergeCell ref="H401:I401"/>
    <mergeCell ref="A393:I393"/>
    <mergeCell ref="D399:E399"/>
    <mergeCell ref="D397:E397"/>
    <mergeCell ref="F397:G397"/>
    <mergeCell ref="D400:E400"/>
    <mergeCell ref="F400:G400"/>
    <mergeCell ref="F398:G398"/>
    <mergeCell ref="D401:E401"/>
    <mergeCell ref="C336:F338"/>
    <mergeCell ref="I304:J304"/>
    <mergeCell ref="K307:L307"/>
    <mergeCell ref="A389:U389"/>
    <mergeCell ref="G337:J337"/>
    <mergeCell ref="K337:N337"/>
    <mergeCell ref="I344:J344"/>
    <mergeCell ref="K338:L338"/>
    <mergeCell ref="K339:L339"/>
    <mergeCell ref="K340:L340"/>
    <mergeCell ref="K342:L342"/>
    <mergeCell ref="I338:J338"/>
    <mergeCell ref="I340:J340"/>
    <mergeCell ref="S339:T339"/>
    <mergeCell ref="U339:V339"/>
    <mergeCell ref="I342:J342"/>
    <mergeCell ref="G338:H338"/>
    <mergeCell ref="G339:H339"/>
    <mergeCell ref="K343:L343"/>
    <mergeCell ref="S345:T345"/>
    <mergeCell ref="S340:T340"/>
    <mergeCell ref="A372:Y386"/>
    <mergeCell ref="M340:N340"/>
    <mergeCell ref="M341:N341"/>
    <mergeCell ref="O337:R337"/>
    <mergeCell ref="O339:P339"/>
    <mergeCell ref="Q339:R339"/>
    <mergeCell ref="K344:L344"/>
    <mergeCell ref="A296:U296"/>
    <mergeCell ref="M344:N344"/>
    <mergeCell ref="G336:V336"/>
    <mergeCell ref="S337:V337"/>
    <mergeCell ref="S338:T338"/>
    <mergeCell ref="U338:V338"/>
    <mergeCell ref="K302:N302"/>
    <mergeCell ref="M338:N338"/>
    <mergeCell ref="U310:V310"/>
    <mergeCell ref="S310:T310"/>
    <mergeCell ref="D325:E325"/>
    <mergeCell ref="G310:H310"/>
    <mergeCell ref="M310:N310"/>
    <mergeCell ref="G343:H343"/>
    <mergeCell ref="I343:J343"/>
    <mergeCell ref="I339:J339"/>
    <mergeCell ref="I341:J341"/>
    <mergeCell ref="U309:V309"/>
    <mergeCell ref="S309:T309"/>
    <mergeCell ref="G309:H309"/>
    <mergeCell ref="U340:V340"/>
    <mergeCell ref="S341:T341"/>
    <mergeCell ref="U341:V341"/>
    <mergeCell ref="U343:V343"/>
    <mergeCell ref="S343:T343"/>
    <mergeCell ref="U342:V342"/>
    <mergeCell ref="S342:T342"/>
    <mergeCell ref="V478:X478"/>
    <mergeCell ref="B478:I478"/>
    <mergeCell ref="S437:U437"/>
    <mergeCell ref="S475:U475"/>
    <mergeCell ref="U344:V344"/>
    <mergeCell ref="S344:T344"/>
    <mergeCell ref="Q345:R345"/>
    <mergeCell ref="G345:H345"/>
    <mergeCell ref="M393:U393"/>
    <mergeCell ref="T394:U395"/>
    <mergeCell ref="P394:Q395"/>
    <mergeCell ref="R394:S395"/>
    <mergeCell ref="D396:E396"/>
    <mergeCell ref="F396:G396"/>
    <mergeCell ref="H394:I395"/>
    <mergeCell ref="H396:I396"/>
    <mergeCell ref="G340:H340"/>
    <mergeCell ref="M479:O479"/>
    <mergeCell ref="P479:R479"/>
    <mergeCell ref="J474:L474"/>
    <mergeCell ref="V476:X476"/>
    <mergeCell ref="J477:L477"/>
    <mergeCell ref="S477:U477"/>
    <mergeCell ref="V479:X479"/>
    <mergeCell ref="J478:L478"/>
    <mergeCell ref="M478:O478"/>
    <mergeCell ref="P478:R478"/>
    <mergeCell ref="S478:U478"/>
    <mergeCell ref="M474:O474"/>
    <mergeCell ref="P476:R476"/>
    <mergeCell ref="M477:O477"/>
    <mergeCell ref="P477:R477"/>
    <mergeCell ref="V477:X477"/>
    <mergeCell ref="V474:X474"/>
    <mergeCell ref="J475:L475"/>
    <mergeCell ref="S474:U474"/>
    <mergeCell ref="V475:X475"/>
    <mergeCell ref="S479:U479"/>
    <mergeCell ref="J479:L479"/>
    <mergeCell ref="J480:L480"/>
    <mergeCell ref="M480:O480"/>
    <mergeCell ref="S480:U480"/>
    <mergeCell ref="B480:I480"/>
    <mergeCell ref="M20:R20"/>
    <mergeCell ref="M21:N21"/>
    <mergeCell ref="K23:L23"/>
    <mergeCell ref="G23:J23"/>
    <mergeCell ref="G22:J22"/>
    <mergeCell ref="G20:J21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O310:P310"/>
    <mergeCell ref="Q310:R310"/>
    <mergeCell ref="I309:J309"/>
    <mergeCell ref="M309:N309"/>
    <mergeCell ref="O309:P309"/>
    <mergeCell ref="Q309:R309"/>
    <mergeCell ref="L140:M140"/>
    <mergeCell ref="L141:M141"/>
    <mergeCell ref="L142:M142"/>
    <mergeCell ref="L143:M143"/>
    <mergeCell ref="L144:M144"/>
    <mergeCell ref="L145:M145"/>
    <mergeCell ref="L146:M146"/>
    <mergeCell ref="K213:L213"/>
    <mergeCell ref="G214:J214"/>
    <mergeCell ref="K214:L214"/>
    <mergeCell ref="A202:U202"/>
    <mergeCell ref="K205:L205"/>
    <mergeCell ref="K206:L206"/>
    <mergeCell ref="D173:K173"/>
    <mergeCell ref="K209:L209"/>
    <mergeCell ref="K208:L208"/>
    <mergeCell ref="L147:M147"/>
    <mergeCell ref="C308:F308"/>
    <mergeCell ref="I345:J345"/>
    <mergeCell ref="K345:L345"/>
    <mergeCell ref="M345:N345"/>
    <mergeCell ref="O345:P345"/>
    <mergeCell ref="Q343:R343"/>
    <mergeCell ref="M339:N339"/>
    <mergeCell ref="G341:H341"/>
    <mergeCell ref="G342:H342"/>
    <mergeCell ref="G344:H344"/>
    <mergeCell ref="Q340:R340"/>
    <mergeCell ref="O341:P341"/>
    <mergeCell ref="Q341:R341"/>
    <mergeCell ref="O342:P342"/>
    <mergeCell ref="Q342:R342"/>
    <mergeCell ref="O344:P344"/>
    <mergeCell ref="Q344:R344"/>
    <mergeCell ref="O340:P340"/>
    <mergeCell ref="M342:N342"/>
    <mergeCell ref="D282:F282"/>
    <mergeCell ref="G282:I282"/>
    <mergeCell ref="J282:L282"/>
    <mergeCell ref="D273:F273"/>
    <mergeCell ref="G273:I273"/>
    <mergeCell ref="J273:L273"/>
    <mergeCell ref="A286:Y291"/>
    <mergeCell ref="A519:Y535"/>
    <mergeCell ref="V480:X480"/>
    <mergeCell ref="P480:R480"/>
    <mergeCell ref="J476:L476"/>
    <mergeCell ref="M476:O476"/>
    <mergeCell ref="J428:L428"/>
    <mergeCell ref="M428:O428"/>
    <mergeCell ref="C440:F440"/>
    <mergeCell ref="G440:I440"/>
    <mergeCell ref="G441:I441"/>
    <mergeCell ref="C429:F429"/>
    <mergeCell ref="C433:F434"/>
    <mergeCell ref="P474:R474"/>
    <mergeCell ref="B479:I479"/>
    <mergeCell ref="M273:O273"/>
    <mergeCell ref="P273:R273"/>
    <mergeCell ref="K341:L341"/>
    <mergeCell ref="K207:L207"/>
    <mergeCell ref="K204:L204"/>
    <mergeCell ref="C147:K147"/>
    <mergeCell ref="L173:M173"/>
    <mergeCell ref="Q174:S174"/>
    <mergeCell ref="G212:J212"/>
    <mergeCell ref="G211:J211"/>
    <mergeCell ref="G209:J209"/>
    <mergeCell ref="G208:J208"/>
    <mergeCell ref="G207:J207"/>
    <mergeCell ref="G206:J206"/>
    <mergeCell ref="K217:L217"/>
    <mergeCell ref="G213:J213"/>
    <mergeCell ref="V145:W145"/>
    <mergeCell ref="V146:W146"/>
    <mergeCell ref="P274:R274"/>
    <mergeCell ref="D278:F279"/>
    <mergeCell ref="G279:I279"/>
    <mergeCell ref="J279:L279"/>
    <mergeCell ref="H227:J227"/>
    <mergeCell ref="G215:J215"/>
    <mergeCell ref="D231:G231"/>
    <mergeCell ref="K231:M231"/>
    <mergeCell ref="H230:J230"/>
    <mergeCell ref="H231:J231"/>
    <mergeCell ref="D269:F270"/>
    <mergeCell ref="G269:R269"/>
    <mergeCell ref="G270:I270"/>
    <mergeCell ref="J270:L270"/>
    <mergeCell ref="M270:O270"/>
    <mergeCell ref="P270:R270"/>
    <mergeCell ref="D230:G230"/>
    <mergeCell ref="K230:M230"/>
    <mergeCell ref="A250:Y257"/>
    <mergeCell ref="G205:J205"/>
    <mergeCell ref="M24:N24"/>
    <mergeCell ref="M23:N23"/>
    <mergeCell ref="O23:P23"/>
    <mergeCell ref="G58:J58"/>
    <mergeCell ref="V139:W139"/>
    <mergeCell ref="V132:W132"/>
    <mergeCell ref="V133:W133"/>
    <mergeCell ref="V134:W134"/>
    <mergeCell ref="V135:W135"/>
    <mergeCell ref="V136:W136"/>
    <mergeCell ref="V137:W137"/>
    <mergeCell ref="V138:W138"/>
    <mergeCell ref="L139:M139"/>
    <mergeCell ref="L133:M133"/>
    <mergeCell ref="K25:L25"/>
    <mergeCell ref="M25:N25"/>
    <mergeCell ref="O25:P25"/>
    <mergeCell ref="Q25:R25"/>
    <mergeCell ref="G25:J25"/>
    <mergeCell ref="L136:M136"/>
    <mergeCell ref="L137:M137"/>
    <mergeCell ref="L138:M138"/>
    <mergeCell ref="M26:N26"/>
    <mergeCell ref="G44:N45"/>
    <mergeCell ref="M22:N22"/>
    <mergeCell ref="O22:P22"/>
    <mergeCell ref="Q22:R22"/>
    <mergeCell ref="Q23:R23"/>
    <mergeCell ref="E5:Q8"/>
    <mergeCell ref="E9:Q9"/>
    <mergeCell ref="Q21:R21"/>
    <mergeCell ref="K20:L21"/>
    <mergeCell ref="K22:L22"/>
    <mergeCell ref="O21:P21"/>
    <mergeCell ref="A444:Y458"/>
    <mergeCell ref="A499:Y513"/>
    <mergeCell ref="A88:Y111"/>
    <mergeCell ref="A176:Y200"/>
    <mergeCell ref="C146:K146"/>
    <mergeCell ref="L134:M134"/>
    <mergeCell ref="L135:M135"/>
    <mergeCell ref="V131:W131"/>
    <mergeCell ref="L131:M131"/>
    <mergeCell ref="L132:M132"/>
    <mergeCell ref="A128:U129"/>
    <mergeCell ref="V140:W140"/>
    <mergeCell ref="V141:W141"/>
    <mergeCell ref="V142:W142"/>
    <mergeCell ref="V143:W143"/>
    <mergeCell ref="C145:K145"/>
    <mergeCell ref="Q173:S173"/>
    <mergeCell ref="K212:L212"/>
    <mergeCell ref="K211:L211"/>
    <mergeCell ref="C144:K144"/>
    <mergeCell ref="V147:W147"/>
    <mergeCell ref="V144:W144"/>
    <mergeCell ref="A219:Y222"/>
    <mergeCell ref="G217:J21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2825</v>
      </c>
      <c r="B6" t="s">
        <v>51</v>
      </c>
      <c r="C6" t="s">
        <v>65</v>
      </c>
      <c r="D6">
        <v>1</v>
      </c>
    </row>
    <row r="7" spans="1:4" x14ac:dyDescent="0.35">
      <c r="A7">
        <v>20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9</v>
      </c>
      <c r="B9" t="s">
        <v>51</v>
      </c>
      <c r="C9" t="s">
        <v>89</v>
      </c>
      <c r="D9">
        <v>4</v>
      </c>
    </row>
    <row r="10" spans="1:4" x14ac:dyDescent="0.35">
      <c r="A10">
        <v>956</v>
      </c>
      <c r="B10" t="s">
        <v>52</v>
      </c>
      <c r="C10" t="s">
        <v>65</v>
      </c>
      <c r="D10">
        <v>1</v>
      </c>
    </row>
    <row r="11" spans="1:4" x14ac:dyDescent="0.35">
      <c r="A11">
        <v>4</v>
      </c>
      <c r="B11" t="s">
        <v>52</v>
      </c>
      <c r="C11" t="s">
        <v>90</v>
      </c>
      <c r="D11">
        <v>2</v>
      </c>
    </row>
    <row r="12" spans="1:4" x14ac:dyDescent="0.35">
      <c r="A12">
        <v>16</v>
      </c>
      <c r="B12" t="s">
        <v>52</v>
      </c>
      <c r="C12" t="s">
        <v>64</v>
      </c>
      <c r="D12">
        <v>3</v>
      </c>
    </row>
    <row r="13" spans="1:4" x14ac:dyDescent="0.35">
      <c r="A13">
        <v>19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0</v>
      </c>
      <c r="D2">
        <v>3</v>
      </c>
      <c r="E2">
        <v>5</v>
      </c>
      <c r="F2">
        <v>103</v>
      </c>
      <c r="G2">
        <v>15</v>
      </c>
    </row>
    <row r="3" spans="1:7" x14ac:dyDescent="0.35">
      <c r="A3">
        <v>2</v>
      </c>
      <c r="B3" t="s">
        <v>154</v>
      </c>
      <c r="C3">
        <v>3</v>
      </c>
      <c r="D3">
        <v>13</v>
      </c>
      <c r="E3">
        <v>0</v>
      </c>
      <c r="F3">
        <v>0</v>
      </c>
      <c r="G3">
        <v>5</v>
      </c>
    </row>
    <row r="4" spans="1:7" x14ac:dyDescent="0.35">
      <c r="A4">
        <v>3</v>
      </c>
      <c r="B4" t="s">
        <v>122</v>
      </c>
      <c r="C4">
        <v>0</v>
      </c>
      <c r="D4">
        <v>0</v>
      </c>
      <c r="E4">
        <v>0</v>
      </c>
      <c r="F4">
        <v>15</v>
      </c>
      <c r="G4">
        <v>5</v>
      </c>
    </row>
    <row r="5" spans="1:7" x14ac:dyDescent="0.35">
      <c r="A5">
        <v>4</v>
      </c>
      <c r="B5" t="s">
        <v>156</v>
      </c>
      <c r="C5">
        <v>13</v>
      </c>
      <c r="D5">
        <v>0</v>
      </c>
      <c r="E5">
        <v>0</v>
      </c>
      <c r="F5">
        <v>3</v>
      </c>
      <c r="G5">
        <v>0</v>
      </c>
    </row>
    <row r="6" spans="1:7" x14ac:dyDescent="0.35">
      <c r="A6">
        <v>5</v>
      </c>
      <c r="B6" t="s">
        <v>134</v>
      </c>
      <c r="C6">
        <v>0</v>
      </c>
      <c r="D6">
        <v>0</v>
      </c>
      <c r="E6">
        <v>0</v>
      </c>
      <c r="F6">
        <v>11</v>
      </c>
      <c r="G6">
        <v>0</v>
      </c>
    </row>
    <row r="7" spans="1:7" x14ac:dyDescent="0.35">
      <c r="A7">
        <v>6</v>
      </c>
      <c r="B7" t="s">
        <v>102</v>
      </c>
      <c r="C7">
        <v>3</v>
      </c>
      <c r="D7">
        <v>4</v>
      </c>
      <c r="E7">
        <v>0</v>
      </c>
      <c r="F7">
        <v>25</v>
      </c>
      <c r="G7">
        <v>13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15</v>
      </c>
      <c r="D2">
        <v>41</v>
      </c>
      <c r="E2">
        <v>8</v>
      </c>
      <c r="F2">
        <v>1127</v>
      </c>
      <c r="G2">
        <v>696</v>
      </c>
    </row>
    <row r="3" spans="1:7" x14ac:dyDescent="0.35">
      <c r="A3">
        <v>2</v>
      </c>
      <c r="B3" t="s">
        <v>122</v>
      </c>
      <c r="C3">
        <v>3</v>
      </c>
      <c r="D3">
        <v>15</v>
      </c>
      <c r="E3">
        <v>3</v>
      </c>
      <c r="F3">
        <v>251</v>
      </c>
      <c r="G3">
        <v>36</v>
      </c>
    </row>
    <row r="4" spans="1:7" x14ac:dyDescent="0.35">
      <c r="A4">
        <v>3</v>
      </c>
      <c r="B4" t="s">
        <v>136</v>
      </c>
      <c r="C4">
        <v>1</v>
      </c>
      <c r="D4">
        <v>23</v>
      </c>
      <c r="E4">
        <v>0</v>
      </c>
      <c r="F4">
        <v>56</v>
      </c>
      <c r="G4">
        <v>34</v>
      </c>
    </row>
    <row r="5" spans="1:7" x14ac:dyDescent="0.35">
      <c r="A5">
        <v>4</v>
      </c>
      <c r="B5" t="s">
        <v>156</v>
      </c>
      <c r="C5">
        <v>83</v>
      </c>
      <c r="D5">
        <v>0</v>
      </c>
      <c r="E5">
        <v>0</v>
      </c>
      <c r="F5">
        <v>21</v>
      </c>
      <c r="G5">
        <v>10</v>
      </c>
    </row>
    <row r="6" spans="1:7" x14ac:dyDescent="0.35">
      <c r="A6">
        <v>5</v>
      </c>
      <c r="B6" t="s">
        <v>135</v>
      </c>
      <c r="C6">
        <v>0</v>
      </c>
      <c r="D6">
        <v>0</v>
      </c>
      <c r="E6">
        <v>0</v>
      </c>
      <c r="F6">
        <v>57</v>
      </c>
      <c r="G6">
        <v>20</v>
      </c>
    </row>
    <row r="7" spans="1:7" x14ac:dyDescent="0.35">
      <c r="A7">
        <v>6</v>
      </c>
      <c r="B7" t="s">
        <v>102</v>
      </c>
      <c r="C7">
        <v>47</v>
      </c>
      <c r="D7">
        <v>61</v>
      </c>
      <c r="E7">
        <v>5</v>
      </c>
      <c r="F7">
        <v>249</v>
      </c>
      <c r="G7">
        <v>155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804</v>
      </c>
      <c r="B2" t="s">
        <v>108</v>
      </c>
      <c r="C2" t="s">
        <v>161</v>
      </c>
    </row>
    <row r="3" spans="1:3" x14ac:dyDescent="0.35">
      <c r="A3">
        <v>803</v>
      </c>
      <c r="B3" t="s">
        <v>108</v>
      </c>
      <c r="C3" t="s">
        <v>162</v>
      </c>
    </row>
    <row r="4" spans="1:3" x14ac:dyDescent="0.35">
      <c r="A4">
        <v>797</v>
      </c>
      <c r="B4" t="s">
        <v>108</v>
      </c>
      <c r="C4" t="s">
        <v>163</v>
      </c>
    </row>
    <row r="5" spans="1:3" x14ac:dyDescent="0.35">
      <c r="A5">
        <v>802</v>
      </c>
      <c r="B5" t="s">
        <v>108</v>
      </c>
      <c r="C5" t="s">
        <v>164</v>
      </c>
    </row>
    <row r="6" spans="1:3" x14ac:dyDescent="0.35">
      <c r="A6">
        <v>788</v>
      </c>
      <c r="B6" t="s">
        <v>108</v>
      </c>
      <c r="C6" t="s">
        <v>165</v>
      </c>
    </row>
    <row r="7" spans="1:3" x14ac:dyDescent="0.35">
      <c r="A7">
        <v>2226</v>
      </c>
      <c r="B7" t="s">
        <v>5</v>
      </c>
      <c r="C7" t="s">
        <v>161</v>
      </c>
    </row>
    <row r="8" spans="1:3" x14ac:dyDescent="0.35">
      <c r="A8">
        <v>2208</v>
      </c>
      <c r="B8" t="s">
        <v>5</v>
      </c>
      <c r="C8" t="s">
        <v>162</v>
      </c>
    </row>
    <row r="9" spans="1:3" x14ac:dyDescent="0.35">
      <c r="A9">
        <v>2189</v>
      </c>
      <c r="B9" t="s">
        <v>5</v>
      </c>
      <c r="C9" t="s">
        <v>163</v>
      </c>
    </row>
    <row r="10" spans="1:3" x14ac:dyDescent="0.35">
      <c r="A10">
        <v>2165</v>
      </c>
      <c r="B10" t="s">
        <v>5</v>
      </c>
      <c r="C10" t="s">
        <v>164</v>
      </c>
    </row>
    <row r="11" spans="1:3" x14ac:dyDescent="0.35">
      <c r="A11">
        <v>2154</v>
      </c>
      <c r="B11" t="s">
        <v>5</v>
      </c>
      <c r="C11" t="s">
        <v>165</v>
      </c>
    </row>
    <row r="12" spans="1:3" x14ac:dyDescent="0.35">
      <c r="A12">
        <v>1</v>
      </c>
      <c r="B12" t="s">
        <v>6</v>
      </c>
      <c r="C12" t="s">
        <v>161</v>
      </c>
    </row>
    <row r="13" spans="1:3" x14ac:dyDescent="0.35">
      <c r="A13">
        <v>9</v>
      </c>
      <c r="B13" t="s">
        <v>6</v>
      </c>
      <c r="C13" t="s">
        <v>162</v>
      </c>
    </row>
    <row r="14" spans="1:3" x14ac:dyDescent="0.35">
      <c r="A14">
        <v>1</v>
      </c>
      <c r="B14" t="s">
        <v>6</v>
      </c>
      <c r="C14" t="s">
        <v>163</v>
      </c>
    </row>
    <row r="15" spans="1:3" x14ac:dyDescent="0.35">
      <c r="A15">
        <v>11</v>
      </c>
      <c r="B15" t="s">
        <v>6</v>
      </c>
      <c r="C15" t="s">
        <v>164</v>
      </c>
    </row>
    <row r="16" spans="1:3" x14ac:dyDescent="0.35">
      <c r="A16">
        <v>23</v>
      </c>
      <c r="B16" t="s">
        <v>6</v>
      </c>
      <c r="C16" t="s">
        <v>165</v>
      </c>
    </row>
    <row r="17" spans="1:3" x14ac:dyDescent="0.35">
      <c r="A17">
        <v>20</v>
      </c>
      <c r="B17" t="s">
        <v>7</v>
      </c>
      <c r="C17" t="s">
        <v>161</v>
      </c>
    </row>
    <row r="18" spans="1:3" x14ac:dyDescent="0.35">
      <c r="A18">
        <v>34</v>
      </c>
      <c r="B18" t="s">
        <v>7</v>
      </c>
      <c r="C18" t="s">
        <v>162</v>
      </c>
    </row>
    <row r="19" spans="1:3" x14ac:dyDescent="0.35">
      <c r="A19">
        <v>27</v>
      </c>
      <c r="B19" t="s">
        <v>7</v>
      </c>
      <c r="C19" t="s">
        <v>163</v>
      </c>
    </row>
    <row r="20" spans="1:3" x14ac:dyDescent="0.35">
      <c r="A20">
        <v>30</v>
      </c>
      <c r="B20" t="s">
        <v>7</v>
      </c>
      <c r="C20" t="s">
        <v>164</v>
      </c>
    </row>
    <row r="21" spans="1:3" x14ac:dyDescent="0.35">
      <c r="A21" s="2">
        <v>29</v>
      </c>
      <c r="B21" s="2" t="s">
        <v>7</v>
      </c>
      <c r="C21" s="2" t="s">
        <v>165</v>
      </c>
    </row>
    <row r="22" spans="1:3" x14ac:dyDescent="0.35">
      <c r="A22" s="2">
        <v>1</v>
      </c>
      <c r="B22" s="2" t="s">
        <v>132</v>
      </c>
      <c r="C22" s="2" t="s">
        <v>161</v>
      </c>
    </row>
    <row r="23" spans="1:3" x14ac:dyDescent="0.35">
      <c r="A23" s="2">
        <v>1</v>
      </c>
      <c r="B23" s="2" t="s">
        <v>132</v>
      </c>
      <c r="C23" s="2" t="s">
        <v>162</v>
      </c>
    </row>
    <row r="24" spans="1:3" x14ac:dyDescent="0.35">
      <c r="A24" s="2">
        <v>1</v>
      </c>
      <c r="B24" s="2" t="s">
        <v>132</v>
      </c>
      <c r="C24" s="2" t="s">
        <v>163</v>
      </c>
    </row>
    <row r="25" spans="1:3" x14ac:dyDescent="0.35">
      <c r="A25" s="2">
        <v>1</v>
      </c>
      <c r="B25" s="2" t="s">
        <v>132</v>
      </c>
      <c r="C25" s="2" t="s">
        <v>164</v>
      </c>
    </row>
    <row r="26" spans="1:3" x14ac:dyDescent="0.35">
      <c r="A26" s="2">
        <v>1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3175</v>
      </c>
      <c r="C2" t="s">
        <v>34</v>
      </c>
    </row>
    <row r="3" spans="1:3" x14ac:dyDescent="0.35">
      <c r="A3" t="s">
        <v>112</v>
      </c>
      <c r="B3">
        <v>11227</v>
      </c>
      <c r="C3" t="s">
        <v>34</v>
      </c>
    </row>
    <row r="4" spans="1:3" x14ac:dyDescent="0.35">
      <c r="A4" t="s">
        <v>113</v>
      </c>
      <c r="B4">
        <v>627</v>
      </c>
      <c r="C4" t="s">
        <v>34</v>
      </c>
    </row>
    <row r="5" spans="1:3" x14ac:dyDescent="0.35">
      <c r="A5" t="s">
        <v>30</v>
      </c>
      <c r="B5">
        <v>26305</v>
      </c>
      <c r="C5" t="s">
        <v>34</v>
      </c>
    </row>
    <row r="6" spans="1:3" x14ac:dyDescent="0.35">
      <c r="A6" t="s">
        <v>111</v>
      </c>
      <c r="B6">
        <v>50</v>
      </c>
      <c r="C6" t="s">
        <v>24</v>
      </c>
    </row>
    <row r="7" spans="1:3" x14ac:dyDescent="0.35">
      <c r="A7" t="s">
        <v>112</v>
      </c>
      <c r="B7">
        <v>365</v>
      </c>
      <c r="C7" t="s">
        <v>24</v>
      </c>
    </row>
    <row r="8" spans="1:3" x14ac:dyDescent="0.35">
      <c r="A8" t="s">
        <v>113</v>
      </c>
      <c r="B8">
        <v>45</v>
      </c>
      <c r="C8" t="s">
        <v>24</v>
      </c>
    </row>
    <row r="9" spans="1:3" x14ac:dyDescent="0.35">
      <c r="A9" t="s">
        <v>30</v>
      </c>
      <c r="B9">
        <v>509</v>
      </c>
      <c r="C9" t="s">
        <v>24</v>
      </c>
    </row>
    <row r="10" spans="1:3" x14ac:dyDescent="0.35">
      <c r="A10" t="s">
        <v>111</v>
      </c>
      <c r="B10">
        <v>112</v>
      </c>
      <c r="C10" t="s">
        <v>35</v>
      </c>
    </row>
    <row r="11" spans="1:3" x14ac:dyDescent="0.35">
      <c r="A11" t="s">
        <v>112</v>
      </c>
      <c r="B11">
        <v>993</v>
      </c>
      <c r="C11" t="s">
        <v>35</v>
      </c>
    </row>
    <row r="12" spans="1:3" x14ac:dyDescent="0.35">
      <c r="A12" t="s">
        <v>113</v>
      </c>
      <c r="B12">
        <v>51</v>
      </c>
      <c r="C12" t="s">
        <v>35</v>
      </c>
    </row>
    <row r="13" spans="1:3" x14ac:dyDescent="0.35">
      <c r="A13" t="s">
        <v>30</v>
      </c>
      <c r="B13">
        <v>1696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695</v>
      </c>
      <c r="B2" t="s">
        <v>133</v>
      </c>
      <c r="C2" t="s">
        <v>3</v>
      </c>
      <c r="D2">
        <v>1</v>
      </c>
    </row>
    <row r="3" spans="1:4" x14ac:dyDescent="0.35">
      <c r="A3">
        <v>575</v>
      </c>
      <c r="B3" t="s">
        <v>133</v>
      </c>
      <c r="C3" t="s">
        <v>77</v>
      </c>
      <c r="D3">
        <v>1</v>
      </c>
    </row>
    <row r="4" spans="1:4" x14ac:dyDescent="0.35">
      <c r="A4">
        <v>80</v>
      </c>
      <c r="B4" t="s">
        <v>166</v>
      </c>
      <c r="C4" t="s">
        <v>3</v>
      </c>
      <c r="D4">
        <v>2</v>
      </c>
    </row>
    <row r="5" spans="1:4" x14ac:dyDescent="0.35">
      <c r="A5">
        <v>136</v>
      </c>
      <c r="B5" t="s">
        <v>166</v>
      </c>
      <c r="C5" t="s">
        <v>77</v>
      </c>
      <c r="D5">
        <v>2</v>
      </c>
    </row>
    <row r="6" spans="1:4" x14ac:dyDescent="0.35">
      <c r="A6">
        <v>36</v>
      </c>
      <c r="B6" t="s">
        <v>167</v>
      </c>
      <c r="C6" t="s">
        <v>3</v>
      </c>
      <c r="D6">
        <v>3</v>
      </c>
    </row>
    <row r="7" spans="1:4" x14ac:dyDescent="0.35">
      <c r="A7">
        <v>31</v>
      </c>
      <c r="B7" t="s">
        <v>167</v>
      </c>
      <c r="C7" t="s">
        <v>77</v>
      </c>
      <c r="D7">
        <v>3</v>
      </c>
    </row>
    <row r="8" spans="1:4" x14ac:dyDescent="0.35">
      <c r="A8">
        <v>5</v>
      </c>
      <c r="B8" t="s">
        <v>168</v>
      </c>
      <c r="C8" t="s">
        <v>3</v>
      </c>
      <c r="D8">
        <v>4</v>
      </c>
    </row>
    <row r="9" spans="1:4" x14ac:dyDescent="0.35">
      <c r="A9">
        <v>4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32760</v>
      </c>
      <c r="C2" t="s">
        <v>34</v>
      </c>
    </row>
    <row r="3" spans="1:3" x14ac:dyDescent="0.35">
      <c r="A3" t="s">
        <v>112</v>
      </c>
      <c r="B3">
        <v>119888</v>
      </c>
      <c r="C3" t="s">
        <v>34</v>
      </c>
    </row>
    <row r="4" spans="1:3" x14ac:dyDescent="0.35">
      <c r="A4" t="s">
        <v>113</v>
      </c>
      <c r="B4">
        <v>7406</v>
      </c>
      <c r="C4" t="s">
        <v>34</v>
      </c>
    </row>
    <row r="5" spans="1:3" x14ac:dyDescent="0.35">
      <c r="A5" t="s">
        <v>30</v>
      </c>
      <c r="B5">
        <v>209842</v>
      </c>
      <c r="C5" t="s">
        <v>34</v>
      </c>
    </row>
    <row r="6" spans="1:3" x14ac:dyDescent="0.35">
      <c r="A6" t="s">
        <v>111</v>
      </c>
      <c r="B6">
        <v>371</v>
      </c>
      <c r="C6" t="s">
        <v>24</v>
      </c>
    </row>
    <row r="7" spans="1:3" x14ac:dyDescent="0.35">
      <c r="A7" t="s">
        <v>112</v>
      </c>
      <c r="B7">
        <v>1938</v>
      </c>
      <c r="C7" t="s">
        <v>24</v>
      </c>
    </row>
    <row r="8" spans="1:3" x14ac:dyDescent="0.35">
      <c r="A8" t="s">
        <v>113</v>
      </c>
      <c r="B8">
        <v>356</v>
      </c>
      <c r="C8" t="s">
        <v>24</v>
      </c>
    </row>
    <row r="9" spans="1:3" x14ac:dyDescent="0.35">
      <c r="A9" t="s">
        <v>30</v>
      </c>
      <c r="B9">
        <v>4342</v>
      </c>
      <c r="C9" t="s">
        <v>24</v>
      </c>
    </row>
    <row r="10" spans="1:3" x14ac:dyDescent="0.35">
      <c r="A10" t="s">
        <v>111</v>
      </c>
      <c r="B10">
        <v>1414</v>
      </c>
      <c r="C10" t="s">
        <v>35</v>
      </c>
    </row>
    <row r="11" spans="1:3" x14ac:dyDescent="0.35">
      <c r="A11" t="s">
        <v>112</v>
      </c>
      <c r="B11">
        <v>8520</v>
      </c>
      <c r="C11" t="s">
        <v>35</v>
      </c>
    </row>
    <row r="12" spans="1:3" x14ac:dyDescent="0.35">
      <c r="A12" t="s">
        <v>113</v>
      </c>
      <c r="B12">
        <v>576</v>
      </c>
      <c r="C12" t="s">
        <v>35</v>
      </c>
    </row>
    <row r="13" spans="1:3" x14ac:dyDescent="0.35">
      <c r="A13" t="s">
        <v>30</v>
      </c>
      <c r="B13">
        <v>12094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4429</v>
      </c>
      <c r="B2" t="s">
        <v>133</v>
      </c>
      <c r="C2" t="s">
        <v>3</v>
      </c>
      <c r="D2">
        <v>1</v>
      </c>
    </row>
    <row r="3" spans="1:4" x14ac:dyDescent="0.35">
      <c r="A3">
        <v>4126</v>
      </c>
      <c r="B3" t="s">
        <v>133</v>
      </c>
      <c r="C3" t="s">
        <v>77</v>
      </c>
      <c r="D3">
        <v>1</v>
      </c>
    </row>
    <row r="4" spans="1:4" x14ac:dyDescent="0.35">
      <c r="A4">
        <v>555</v>
      </c>
      <c r="B4" t="s">
        <v>166</v>
      </c>
      <c r="C4" t="s">
        <v>3</v>
      </c>
      <c r="D4">
        <v>2</v>
      </c>
    </row>
    <row r="5" spans="1:4" x14ac:dyDescent="0.35">
      <c r="A5">
        <v>1105</v>
      </c>
      <c r="B5" t="s">
        <v>166</v>
      </c>
      <c r="C5" t="s">
        <v>77</v>
      </c>
      <c r="D5">
        <v>2</v>
      </c>
    </row>
    <row r="6" spans="1:4" x14ac:dyDescent="0.35">
      <c r="A6">
        <v>268</v>
      </c>
      <c r="B6" t="s">
        <v>167</v>
      </c>
      <c r="C6" t="s">
        <v>3</v>
      </c>
      <c r="D6">
        <v>3</v>
      </c>
    </row>
    <row r="7" spans="1:4" x14ac:dyDescent="0.35">
      <c r="A7">
        <v>275</v>
      </c>
      <c r="B7" t="s">
        <v>167</v>
      </c>
      <c r="C7" t="s">
        <v>77</v>
      </c>
      <c r="D7">
        <v>3</v>
      </c>
    </row>
    <row r="8" spans="1:4" x14ac:dyDescent="0.35">
      <c r="A8">
        <v>29</v>
      </c>
      <c r="B8" t="s">
        <v>168</v>
      </c>
      <c r="C8" t="s">
        <v>3</v>
      </c>
      <c r="D8">
        <v>4</v>
      </c>
    </row>
    <row r="9" spans="1:4" x14ac:dyDescent="0.35">
      <c r="A9">
        <v>17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08984375" bestFit="1" customWidth="1"/>
    <col min="4" max="4" width="38.36328125" bestFit="1" customWidth="1"/>
    <col min="5" max="5" width="9.453125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15886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511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170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15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2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2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1144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6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0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2184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127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41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2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520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2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2598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65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66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14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1715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84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33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4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33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713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40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19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161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48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101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16107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511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287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3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0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6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1111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4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2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3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4.5" x14ac:dyDescent="0.35"/>
  <cols>
    <col min="1" max="1" width="5" bestFit="1" customWidth="1"/>
    <col min="2" max="2" width="8.089843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10</v>
      </c>
      <c r="C2" t="s">
        <v>85</v>
      </c>
      <c r="D2" t="s">
        <v>3</v>
      </c>
    </row>
    <row r="3" spans="1:4" x14ac:dyDescent="0.35">
      <c r="A3">
        <v>2</v>
      </c>
      <c r="B3">
        <v>14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130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131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95</v>
      </c>
      <c r="B1" t="s">
        <v>126</v>
      </c>
      <c r="C1" t="s">
        <v>30</v>
      </c>
      <c r="D1" t="s">
        <v>127</v>
      </c>
    </row>
    <row r="2" spans="1:4" x14ac:dyDescent="0.35">
      <c r="A2">
        <v>1</v>
      </c>
      <c r="B2" t="s">
        <v>128</v>
      </c>
      <c r="C2">
        <v>0</v>
      </c>
      <c r="D2">
        <v>0</v>
      </c>
    </row>
    <row r="3" spans="1:4" x14ac:dyDescent="0.35">
      <c r="A3">
        <v>2</v>
      </c>
      <c r="B3" t="s">
        <v>129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154</v>
      </c>
      <c r="C2" t="s">
        <v>31</v>
      </c>
      <c r="D2" t="s">
        <v>30</v>
      </c>
      <c r="E2">
        <v>1</v>
      </c>
      <c r="F2">
        <v>71</v>
      </c>
      <c r="G2">
        <v>1</v>
      </c>
    </row>
    <row r="3" spans="1:7" x14ac:dyDescent="0.35">
      <c r="A3">
        <v>2</v>
      </c>
      <c r="B3" t="s">
        <v>123</v>
      </c>
      <c r="C3" t="s">
        <v>31</v>
      </c>
      <c r="D3" t="s">
        <v>30</v>
      </c>
      <c r="E3">
        <v>1</v>
      </c>
      <c r="F3">
        <v>20</v>
      </c>
      <c r="G3">
        <v>1</v>
      </c>
    </row>
    <row r="4" spans="1:7" x14ac:dyDescent="0.35">
      <c r="A4">
        <v>3</v>
      </c>
      <c r="B4" t="s">
        <v>122</v>
      </c>
      <c r="C4" t="s">
        <v>31</v>
      </c>
      <c r="D4" t="s">
        <v>30</v>
      </c>
      <c r="E4">
        <v>1</v>
      </c>
      <c r="F4">
        <v>6</v>
      </c>
      <c r="G4">
        <v>1</v>
      </c>
    </row>
    <row r="5" spans="1:7" x14ac:dyDescent="0.35">
      <c r="A5">
        <v>4</v>
      </c>
      <c r="B5" t="s">
        <v>155</v>
      </c>
      <c r="C5" t="s">
        <v>31</v>
      </c>
      <c r="D5" t="s">
        <v>30</v>
      </c>
      <c r="E5">
        <v>1</v>
      </c>
      <c r="F5">
        <v>24</v>
      </c>
      <c r="G5">
        <v>1</v>
      </c>
    </row>
    <row r="6" spans="1:7" x14ac:dyDescent="0.35">
      <c r="A6">
        <v>5</v>
      </c>
      <c r="B6" t="s">
        <v>136</v>
      </c>
      <c r="C6" t="s">
        <v>31</v>
      </c>
      <c r="D6" t="s">
        <v>30</v>
      </c>
      <c r="E6">
        <v>1</v>
      </c>
      <c r="F6">
        <v>1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33</v>
      </c>
      <c r="G7">
        <v>1</v>
      </c>
    </row>
    <row r="8" spans="1:7" x14ac:dyDescent="0.35">
      <c r="A8">
        <v>1</v>
      </c>
      <c r="B8" t="s">
        <v>154</v>
      </c>
      <c r="C8" t="s">
        <v>31</v>
      </c>
      <c r="D8" t="s">
        <v>10</v>
      </c>
      <c r="E8">
        <v>2</v>
      </c>
      <c r="F8">
        <v>96</v>
      </c>
      <c r="G8">
        <v>1</v>
      </c>
    </row>
    <row r="9" spans="1:7" x14ac:dyDescent="0.35">
      <c r="A9">
        <v>2</v>
      </c>
      <c r="B9" t="s">
        <v>123</v>
      </c>
      <c r="C9" t="s">
        <v>31</v>
      </c>
      <c r="D9" t="s">
        <v>10</v>
      </c>
      <c r="E9">
        <v>2</v>
      </c>
      <c r="F9">
        <v>30</v>
      </c>
      <c r="G9">
        <v>1</v>
      </c>
    </row>
    <row r="10" spans="1:7" x14ac:dyDescent="0.3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6</v>
      </c>
      <c r="G10">
        <v>1</v>
      </c>
    </row>
    <row r="11" spans="1:7" x14ac:dyDescent="0.35">
      <c r="A11">
        <v>4</v>
      </c>
      <c r="B11" t="s">
        <v>155</v>
      </c>
      <c r="C11" t="s">
        <v>31</v>
      </c>
      <c r="D11" t="s">
        <v>10</v>
      </c>
      <c r="E11">
        <v>2</v>
      </c>
      <c r="F11">
        <v>24</v>
      </c>
      <c r="G11">
        <v>1</v>
      </c>
    </row>
    <row r="12" spans="1:7" x14ac:dyDescent="0.35">
      <c r="A12">
        <v>5</v>
      </c>
      <c r="B12" t="s">
        <v>136</v>
      </c>
      <c r="C12" t="s">
        <v>31</v>
      </c>
      <c r="D12" t="s">
        <v>10</v>
      </c>
      <c r="E12">
        <v>2</v>
      </c>
      <c r="F12">
        <v>1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34</v>
      </c>
      <c r="G13">
        <v>1</v>
      </c>
    </row>
    <row r="14" spans="1:7" x14ac:dyDescent="0.35">
      <c r="A14">
        <v>1</v>
      </c>
      <c r="B14" t="s">
        <v>154</v>
      </c>
      <c r="C14" t="s">
        <v>55</v>
      </c>
      <c r="D14" t="s">
        <v>30</v>
      </c>
      <c r="E14">
        <v>1</v>
      </c>
      <c r="F14">
        <v>71</v>
      </c>
      <c r="G14">
        <v>2</v>
      </c>
    </row>
    <row r="15" spans="1:7" x14ac:dyDescent="0.3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36</v>
      </c>
      <c r="G15">
        <v>2</v>
      </c>
    </row>
    <row r="16" spans="1:7" x14ac:dyDescent="0.3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19</v>
      </c>
      <c r="G16">
        <v>2</v>
      </c>
    </row>
    <row r="17" spans="1:7" x14ac:dyDescent="0.35">
      <c r="A17">
        <v>4</v>
      </c>
      <c r="B17" t="s">
        <v>155</v>
      </c>
      <c r="C17" s="2" t="s">
        <v>55</v>
      </c>
      <c r="D17" t="s">
        <v>30</v>
      </c>
      <c r="E17">
        <v>1</v>
      </c>
      <c r="F17" s="2">
        <v>24</v>
      </c>
      <c r="G17">
        <v>2</v>
      </c>
    </row>
    <row r="18" spans="1:7" x14ac:dyDescent="0.35">
      <c r="A18">
        <v>5</v>
      </c>
      <c r="B18" t="s">
        <v>136</v>
      </c>
      <c r="C18" s="2" t="s">
        <v>55</v>
      </c>
      <c r="D18" t="s">
        <v>30</v>
      </c>
      <c r="E18">
        <v>1</v>
      </c>
      <c r="F18" s="2">
        <v>6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43</v>
      </c>
      <c r="G19">
        <v>2</v>
      </c>
    </row>
    <row r="20" spans="1:7" x14ac:dyDescent="0.35">
      <c r="A20">
        <v>1</v>
      </c>
      <c r="B20" t="s">
        <v>154</v>
      </c>
      <c r="C20" s="2" t="s">
        <v>55</v>
      </c>
      <c r="D20" t="s">
        <v>10</v>
      </c>
      <c r="E20">
        <v>2</v>
      </c>
      <c r="F20" s="2">
        <v>96</v>
      </c>
      <c r="G20">
        <v>2</v>
      </c>
    </row>
    <row r="21" spans="1:7" x14ac:dyDescent="0.3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78</v>
      </c>
      <c r="G21">
        <v>2</v>
      </c>
    </row>
    <row r="22" spans="1:7" x14ac:dyDescent="0.3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31</v>
      </c>
      <c r="G22">
        <v>2</v>
      </c>
    </row>
    <row r="23" spans="1:7" x14ac:dyDescent="0.35">
      <c r="A23">
        <v>4</v>
      </c>
      <c r="B23" t="s">
        <v>155</v>
      </c>
      <c r="C23" s="2" t="s">
        <v>55</v>
      </c>
      <c r="D23" t="s">
        <v>10</v>
      </c>
      <c r="E23">
        <v>2</v>
      </c>
      <c r="F23" s="2">
        <v>24</v>
      </c>
      <c r="G23">
        <v>2</v>
      </c>
    </row>
    <row r="24" spans="1:7" x14ac:dyDescent="0.35">
      <c r="A24">
        <v>5</v>
      </c>
      <c r="B24" t="s">
        <v>136</v>
      </c>
      <c r="C24" s="2" t="s">
        <v>55</v>
      </c>
      <c r="D24" t="s">
        <v>10</v>
      </c>
      <c r="E24">
        <v>2</v>
      </c>
      <c r="F24" s="2">
        <v>12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61</v>
      </c>
      <c r="G25">
        <v>2</v>
      </c>
    </row>
    <row r="26" spans="1:7" x14ac:dyDescent="0.35">
      <c r="A26">
        <v>1</v>
      </c>
      <c r="B26" t="s">
        <v>154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3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3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2</v>
      </c>
      <c r="G28">
        <v>3</v>
      </c>
    </row>
    <row r="29" spans="1:7" x14ac:dyDescent="0.35">
      <c r="A29">
        <v>4</v>
      </c>
      <c r="B29" t="s">
        <v>155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136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35">
      <c r="A32">
        <v>1</v>
      </c>
      <c r="B32" t="s">
        <v>154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3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3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4</v>
      </c>
      <c r="G34">
        <v>3</v>
      </c>
    </row>
    <row r="35" spans="1:7" x14ac:dyDescent="0.35">
      <c r="A35">
        <v>4</v>
      </c>
      <c r="B35" t="s">
        <v>155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136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123</v>
      </c>
      <c r="C2" t="s">
        <v>31</v>
      </c>
      <c r="D2" t="s">
        <v>30</v>
      </c>
      <c r="E2">
        <v>1</v>
      </c>
      <c r="F2">
        <v>184</v>
      </c>
      <c r="G2">
        <v>1</v>
      </c>
    </row>
    <row r="3" spans="1:7" x14ac:dyDescent="0.35">
      <c r="A3">
        <v>2</v>
      </c>
      <c r="B3" t="s">
        <v>122</v>
      </c>
      <c r="C3" t="s">
        <v>31</v>
      </c>
      <c r="D3" t="s">
        <v>30</v>
      </c>
      <c r="E3">
        <v>1</v>
      </c>
      <c r="F3">
        <v>69</v>
      </c>
      <c r="G3">
        <v>1</v>
      </c>
    </row>
    <row r="4" spans="1:7" x14ac:dyDescent="0.35">
      <c r="A4">
        <v>3</v>
      </c>
      <c r="B4" t="s">
        <v>154</v>
      </c>
      <c r="C4" t="s">
        <v>31</v>
      </c>
      <c r="D4" t="s">
        <v>30</v>
      </c>
      <c r="E4">
        <v>1</v>
      </c>
      <c r="F4">
        <v>183</v>
      </c>
      <c r="G4">
        <v>1</v>
      </c>
    </row>
    <row r="5" spans="1:7" x14ac:dyDescent="0.35">
      <c r="A5">
        <v>4</v>
      </c>
      <c r="B5" t="s">
        <v>136</v>
      </c>
      <c r="C5" t="s">
        <v>31</v>
      </c>
      <c r="D5" t="s">
        <v>30</v>
      </c>
      <c r="E5">
        <v>1</v>
      </c>
      <c r="F5">
        <v>19</v>
      </c>
      <c r="G5">
        <v>1</v>
      </c>
    </row>
    <row r="6" spans="1:7" x14ac:dyDescent="0.35">
      <c r="A6">
        <v>5</v>
      </c>
      <c r="B6" t="s">
        <v>156</v>
      </c>
      <c r="C6" t="s">
        <v>31</v>
      </c>
      <c r="D6" t="s">
        <v>30</v>
      </c>
      <c r="E6">
        <v>1</v>
      </c>
      <c r="F6">
        <v>41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257</v>
      </c>
      <c r="G7">
        <v>1</v>
      </c>
    </row>
    <row r="8" spans="1:7" x14ac:dyDescent="0.35">
      <c r="A8">
        <v>1</v>
      </c>
      <c r="B8" t="s">
        <v>123</v>
      </c>
      <c r="C8" t="s">
        <v>31</v>
      </c>
      <c r="D8" t="s">
        <v>10</v>
      </c>
      <c r="E8">
        <v>2</v>
      </c>
      <c r="F8">
        <v>460</v>
      </c>
      <c r="G8">
        <v>1</v>
      </c>
    </row>
    <row r="9" spans="1:7" x14ac:dyDescent="0.35">
      <c r="A9">
        <v>2</v>
      </c>
      <c r="B9" t="s">
        <v>122</v>
      </c>
      <c r="C9" t="s">
        <v>31</v>
      </c>
      <c r="D9" t="s">
        <v>10</v>
      </c>
      <c r="E9">
        <v>2</v>
      </c>
      <c r="F9">
        <v>77</v>
      </c>
      <c r="G9">
        <v>1</v>
      </c>
    </row>
    <row r="10" spans="1:7" x14ac:dyDescent="0.35">
      <c r="A10">
        <v>3</v>
      </c>
      <c r="B10" t="s">
        <v>154</v>
      </c>
      <c r="C10" t="s">
        <v>31</v>
      </c>
      <c r="D10" t="s">
        <v>10</v>
      </c>
      <c r="E10">
        <v>2</v>
      </c>
      <c r="F10">
        <v>235</v>
      </c>
      <c r="G10">
        <v>1</v>
      </c>
    </row>
    <row r="11" spans="1:7" x14ac:dyDescent="0.35">
      <c r="A11">
        <v>4</v>
      </c>
      <c r="B11" t="s">
        <v>136</v>
      </c>
      <c r="C11" t="s">
        <v>31</v>
      </c>
      <c r="D11" t="s">
        <v>10</v>
      </c>
      <c r="E11">
        <v>2</v>
      </c>
      <c r="F11">
        <v>43</v>
      </c>
      <c r="G11">
        <v>1</v>
      </c>
    </row>
    <row r="12" spans="1:7" x14ac:dyDescent="0.35">
      <c r="A12">
        <v>5</v>
      </c>
      <c r="B12" t="s">
        <v>156</v>
      </c>
      <c r="C12" t="s">
        <v>31</v>
      </c>
      <c r="D12" t="s">
        <v>10</v>
      </c>
      <c r="E12">
        <v>2</v>
      </c>
      <c r="F12">
        <v>58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301</v>
      </c>
      <c r="G13">
        <v>1</v>
      </c>
    </row>
    <row r="14" spans="1:7" x14ac:dyDescent="0.3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406</v>
      </c>
      <c r="G14">
        <v>2</v>
      </c>
    </row>
    <row r="15" spans="1:7" x14ac:dyDescent="0.3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168</v>
      </c>
      <c r="G15">
        <v>2</v>
      </c>
    </row>
    <row r="16" spans="1:7" x14ac:dyDescent="0.35">
      <c r="A16">
        <v>3</v>
      </c>
      <c r="B16" t="s">
        <v>154</v>
      </c>
      <c r="C16" s="2" t="s">
        <v>55</v>
      </c>
      <c r="D16" t="s">
        <v>30</v>
      </c>
      <c r="E16">
        <v>1</v>
      </c>
      <c r="F16" s="2">
        <v>189</v>
      </c>
      <c r="G16">
        <v>2</v>
      </c>
    </row>
    <row r="17" spans="1:7" x14ac:dyDescent="0.35">
      <c r="A17">
        <v>4</v>
      </c>
      <c r="B17" t="s">
        <v>136</v>
      </c>
      <c r="C17" s="2" t="s">
        <v>55</v>
      </c>
      <c r="D17" t="s">
        <v>30</v>
      </c>
      <c r="E17">
        <v>1</v>
      </c>
      <c r="F17" s="2">
        <v>36</v>
      </c>
      <c r="G17">
        <v>2</v>
      </c>
    </row>
    <row r="18" spans="1:7" x14ac:dyDescent="0.35">
      <c r="A18">
        <v>5</v>
      </c>
      <c r="B18" t="s">
        <v>156</v>
      </c>
      <c r="C18" s="2" t="s">
        <v>55</v>
      </c>
      <c r="D18" t="s">
        <v>30</v>
      </c>
      <c r="E18">
        <v>1</v>
      </c>
      <c r="F18" s="2">
        <v>42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354</v>
      </c>
      <c r="G19">
        <v>2</v>
      </c>
    </row>
    <row r="20" spans="1:7" x14ac:dyDescent="0.3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1047</v>
      </c>
      <c r="G20">
        <v>2</v>
      </c>
    </row>
    <row r="21" spans="1:7" x14ac:dyDescent="0.3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251</v>
      </c>
      <c r="G21">
        <v>2</v>
      </c>
    </row>
    <row r="22" spans="1:7" x14ac:dyDescent="0.35">
      <c r="A22">
        <v>3</v>
      </c>
      <c r="B22" t="s">
        <v>154</v>
      </c>
      <c r="C22" s="2" t="s">
        <v>55</v>
      </c>
      <c r="D22" t="s">
        <v>10</v>
      </c>
      <c r="E22">
        <v>2</v>
      </c>
      <c r="F22" s="2">
        <v>248</v>
      </c>
      <c r="G22">
        <v>2</v>
      </c>
    </row>
    <row r="23" spans="1:7" x14ac:dyDescent="0.35">
      <c r="A23">
        <v>4</v>
      </c>
      <c r="B23" t="s">
        <v>136</v>
      </c>
      <c r="C23" s="2" t="s">
        <v>55</v>
      </c>
      <c r="D23" t="s">
        <v>10</v>
      </c>
      <c r="E23">
        <v>2</v>
      </c>
      <c r="F23" s="2">
        <v>87</v>
      </c>
      <c r="G23">
        <v>2</v>
      </c>
    </row>
    <row r="24" spans="1:7" x14ac:dyDescent="0.35">
      <c r="A24">
        <v>5</v>
      </c>
      <c r="B24" t="s">
        <v>156</v>
      </c>
      <c r="C24" s="2" t="s">
        <v>55</v>
      </c>
      <c r="D24" t="s">
        <v>10</v>
      </c>
      <c r="E24">
        <v>2</v>
      </c>
      <c r="F24" s="2">
        <v>62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467</v>
      </c>
      <c r="G25">
        <v>2</v>
      </c>
    </row>
    <row r="26" spans="1:7" x14ac:dyDescent="0.3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27</v>
      </c>
      <c r="G26">
        <v>3</v>
      </c>
    </row>
    <row r="27" spans="1:7" x14ac:dyDescent="0.3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13</v>
      </c>
      <c r="G27">
        <v>3</v>
      </c>
    </row>
    <row r="28" spans="1:7" x14ac:dyDescent="0.35">
      <c r="A28">
        <v>3</v>
      </c>
      <c r="B28" t="s">
        <v>154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35">
      <c r="A29">
        <v>4</v>
      </c>
      <c r="B29" t="s">
        <v>136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156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18</v>
      </c>
      <c r="G31">
        <v>3</v>
      </c>
    </row>
    <row r="32" spans="1:7" x14ac:dyDescent="0.3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63</v>
      </c>
      <c r="G32">
        <v>3</v>
      </c>
    </row>
    <row r="33" spans="1:7" x14ac:dyDescent="0.3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15</v>
      </c>
      <c r="G33">
        <v>3</v>
      </c>
    </row>
    <row r="34" spans="1:7" x14ac:dyDescent="0.35">
      <c r="A34">
        <v>3</v>
      </c>
      <c r="B34" t="s">
        <v>154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35">
      <c r="A35">
        <v>4</v>
      </c>
      <c r="B35" t="s">
        <v>136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156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6328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998</v>
      </c>
      <c r="D2">
        <v>903</v>
      </c>
      <c r="E2">
        <v>103</v>
      </c>
    </row>
    <row r="3" spans="1:5" x14ac:dyDescent="0.35">
      <c r="A3">
        <v>2</v>
      </c>
      <c r="B3" t="s">
        <v>125</v>
      </c>
      <c r="C3">
        <v>500</v>
      </c>
      <c r="D3">
        <v>399</v>
      </c>
      <c r="E3">
        <v>21</v>
      </c>
    </row>
    <row r="4" spans="1:5" x14ac:dyDescent="0.35">
      <c r="A4">
        <v>3</v>
      </c>
      <c r="B4" t="s">
        <v>138</v>
      </c>
      <c r="C4">
        <v>122</v>
      </c>
      <c r="D4">
        <v>100</v>
      </c>
      <c r="E4">
        <v>3</v>
      </c>
    </row>
    <row r="5" spans="1:5" x14ac:dyDescent="0.35">
      <c r="A5" s="2">
        <v>4</v>
      </c>
      <c r="B5" s="2" t="s">
        <v>139</v>
      </c>
      <c r="C5" s="2">
        <v>109</v>
      </c>
      <c r="D5" s="2">
        <v>92</v>
      </c>
      <c r="E5" s="2">
        <v>22</v>
      </c>
    </row>
    <row r="6" spans="1:5" x14ac:dyDescent="0.35">
      <c r="A6" s="2">
        <v>5</v>
      </c>
      <c r="B6" s="2" t="s">
        <v>157</v>
      </c>
      <c r="C6" s="2">
        <v>61</v>
      </c>
      <c r="D6" s="2">
        <v>54</v>
      </c>
      <c r="E6" s="2">
        <v>9</v>
      </c>
    </row>
    <row r="7" spans="1:5" x14ac:dyDescent="0.35">
      <c r="A7" s="2">
        <v>6</v>
      </c>
      <c r="B7" s="2" t="s">
        <v>102</v>
      </c>
      <c r="C7" s="2">
        <v>156</v>
      </c>
      <c r="D7" s="2">
        <v>111</v>
      </c>
      <c r="E7" s="2">
        <v>22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158</v>
      </c>
      <c r="C2" s="2">
        <v>34</v>
      </c>
      <c r="D2" s="2">
        <v>0</v>
      </c>
      <c r="E2" s="2">
        <v>0</v>
      </c>
    </row>
    <row r="3" spans="1:5" x14ac:dyDescent="0.35">
      <c r="A3" s="2">
        <v>2</v>
      </c>
      <c r="B3" s="2" t="s">
        <v>124</v>
      </c>
      <c r="C3" s="2">
        <v>28</v>
      </c>
      <c r="D3" s="2">
        <v>35</v>
      </c>
      <c r="E3" s="2">
        <v>6</v>
      </c>
    </row>
    <row r="4" spans="1:5" x14ac:dyDescent="0.35">
      <c r="A4" s="2">
        <v>3</v>
      </c>
      <c r="B4" s="2" t="s">
        <v>159</v>
      </c>
      <c r="C4" s="2">
        <v>16</v>
      </c>
      <c r="D4" s="2">
        <v>25</v>
      </c>
      <c r="E4" s="2">
        <v>1</v>
      </c>
    </row>
    <row r="5" spans="1:5" x14ac:dyDescent="0.35">
      <c r="A5" s="2">
        <v>4</v>
      </c>
      <c r="B5" s="2" t="s">
        <v>125</v>
      </c>
      <c r="C5" s="2">
        <v>14</v>
      </c>
      <c r="D5" s="2">
        <v>15</v>
      </c>
      <c r="E5" s="2">
        <v>5</v>
      </c>
    </row>
    <row r="6" spans="1:5" x14ac:dyDescent="0.35">
      <c r="A6" s="2">
        <v>5</v>
      </c>
      <c r="B6" s="2" t="s">
        <v>160</v>
      </c>
      <c r="C6" s="2">
        <v>7</v>
      </c>
      <c r="D6" s="2">
        <v>9</v>
      </c>
      <c r="E6" s="2">
        <v>0</v>
      </c>
    </row>
    <row r="7" spans="1:5" x14ac:dyDescent="0.35">
      <c r="A7" s="2">
        <v>6</v>
      </c>
      <c r="B7" s="2" t="s">
        <v>102</v>
      </c>
      <c r="C7" s="2">
        <v>40</v>
      </c>
      <c r="D7" s="2">
        <v>27</v>
      </c>
      <c r="E7" s="2">
        <v>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151</v>
      </c>
      <c r="B2" s="1" t="s">
        <v>152</v>
      </c>
      <c r="C2" s="1" t="s">
        <v>153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20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5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2020-11-19T16:36:11Z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