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t08\dda\DDP.5\FDS-nowe\NABORY _BRD\nabór 2021 na 2021 uzupełniający\listy do PRM\"/>
    </mc:Choice>
  </mc:AlternateContent>
  <bookViews>
    <workbookView xWindow="-120" yWindow="-120" windowWidth="20730" windowHeight="11310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podst'!$A$1:$AA$29</definedName>
    <definedName name="_xlnm._FilterDatabase" localSheetId="1" hidden="1">'pow podst'!$A$1:$Z$34</definedName>
    <definedName name="_xlnm.Print_Area" localSheetId="2">'gm podst'!$A$1:$W$32</definedName>
    <definedName name="_xlnm.Print_Area" localSheetId="4">'gm rez'!$A$1:$W$9</definedName>
    <definedName name="_xlnm.Print_Area" localSheetId="1">'pow podst'!$A$1:$V$37</definedName>
    <definedName name="_xlnm.Print_Area" localSheetId="3">'pow rez'!$A$1:$V$9</definedName>
    <definedName name="_xlnm.Print_Area" localSheetId="0">'TERC - "nazwa woj"'!$A$1:$M$19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7" l="1"/>
  <c r="X4" i="5"/>
  <c r="X12" i="5"/>
  <c r="X20" i="5"/>
  <c r="X28" i="5"/>
  <c r="AA28" i="5" l="1"/>
  <c r="AA26" i="5"/>
  <c r="X26" i="5"/>
  <c r="AA24" i="5"/>
  <c r="AA22" i="5"/>
  <c r="X22" i="5"/>
  <c r="AA20" i="5"/>
  <c r="AA18" i="5"/>
  <c r="X18" i="5"/>
  <c r="AA16" i="5"/>
  <c r="AA14" i="5"/>
  <c r="X14" i="5"/>
  <c r="AA12" i="5"/>
  <c r="AA10" i="5"/>
  <c r="X10" i="5"/>
  <c r="AA8" i="5"/>
  <c r="AA6" i="5"/>
  <c r="X6" i="5"/>
  <c r="AA4" i="5"/>
  <c r="X24" i="5"/>
  <c r="X16" i="5"/>
  <c r="X8" i="5"/>
  <c r="AA27" i="5"/>
  <c r="X27" i="5"/>
  <c r="Y27" i="5"/>
  <c r="Z27" i="5" s="1"/>
  <c r="AA25" i="5"/>
  <c r="X25" i="5"/>
  <c r="Y25" i="5"/>
  <c r="Z25" i="5" s="1"/>
  <c r="AA23" i="5"/>
  <c r="X23" i="5"/>
  <c r="Y23" i="5"/>
  <c r="Z23" i="5" s="1"/>
  <c r="AA21" i="5"/>
  <c r="X21" i="5"/>
  <c r="Y21" i="5"/>
  <c r="Z21" i="5" s="1"/>
  <c r="AA19" i="5"/>
  <c r="X19" i="5"/>
  <c r="Y19" i="5"/>
  <c r="Z19" i="5" s="1"/>
  <c r="AA17" i="5"/>
  <c r="X17" i="5"/>
  <c r="Y17" i="5"/>
  <c r="Z17" i="5" s="1"/>
  <c r="AA15" i="5"/>
  <c r="X15" i="5"/>
  <c r="Y15" i="5"/>
  <c r="Z15" i="5" s="1"/>
  <c r="AA13" i="5"/>
  <c r="X13" i="5"/>
  <c r="Y13" i="5"/>
  <c r="Z13" i="5" s="1"/>
  <c r="AA11" i="5"/>
  <c r="X11" i="5"/>
  <c r="Y11" i="5"/>
  <c r="Z11" i="5" s="1"/>
  <c r="AA9" i="5"/>
  <c r="X9" i="5"/>
  <c r="Y9" i="5"/>
  <c r="Z9" i="5" s="1"/>
  <c r="AA7" i="5"/>
  <c r="X7" i="5"/>
  <c r="Y7" i="5"/>
  <c r="Z7" i="5" s="1"/>
  <c r="AA5" i="5"/>
  <c r="X5" i="5"/>
  <c r="Y5" i="5"/>
  <c r="Z5" i="5" s="1"/>
  <c r="Y28" i="5"/>
  <c r="Z28" i="5" s="1"/>
  <c r="Y26" i="5"/>
  <c r="Z26" i="5" s="1"/>
  <c r="Y24" i="5"/>
  <c r="Z24" i="5" s="1"/>
  <c r="Y22" i="5"/>
  <c r="Z22" i="5" s="1"/>
  <c r="Y20" i="5"/>
  <c r="Z20" i="5" s="1"/>
  <c r="Y18" i="5"/>
  <c r="Z18" i="5" s="1"/>
  <c r="Y16" i="5"/>
  <c r="Z16" i="5" s="1"/>
  <c r="Y14" i="5"/>
  <c r="Z14" i="5" s="1"/>
  <c r="Y12" i="5"/>
  <c r="Z12" i="5" s="1"/>
  <c r="Y10" i="5"/>
  <c r="Z10" i="5" s="1"/>
  <c r="Y8" i="5"/>
  <c r="Z8" i="5" s="1"/>
  <c r="Y6" i="5"/>
  <c r="Z6" i="5" s="1"/>
  <c r="Y4" i="5"/>
  <c r="Z4" i="5" s="1"/>
  <c r="L34" i="3"/>
  <c r="O34" i="3"/>
  <c r="P34" i="3"/>
  <c r="X23" i="3" l="1"/>
  <c r="Y23" i="3" s="1"/>
  <c r="X24" i="3"/>
  <c r="Y24" i="3" s="1"/>
  <c r="X29" i="3"/>
  <c r="Y29" i="3" s="1"/>
  <c r="X32" i="3"/>
  <c r="Y32" i="3" s="1"/>
  <c r="W23" i="3"/>
  <c r="W24" i="3"/>
  <c r="W29" i="3"/>
  <c r="W32" i="3"/>
  <c r="Z23" i="3" l="1"/>
  <c r="Z29" i="3"/>
  <c r="Z24" i="3"/>
  <c r="Z32" i="3"/>
  <c r="Z30" i="3" l="1"/>
  <c r="X30" i="3"/>
  <c r="Y30" i="3" s="1"/>
  <c r="W30" i="3"/>
  <c r="W27" i="3"/>
  <c r="Z27" i="3"/>
  <c r="X27" i="3"/>
  <c r="Y27" i="3" s="1"/>
  <c r="W25" i="3"/>
  <c r="Z25" i="3"/>
  <c r="X25" i="3"/>
  <c r="Y25" i="3" s="1"/>
  <c r="Z22" i="3"/>
  <c r="X22" i="3"/>
  <c r="Y22" i="3" s="1"/>
  <c r="W22" i="3"/>
  <c r="Z20" i="3"/>
  <c r="X20" i="3"/>
  <c r="Y20" i="3" s="1"/>
  <c r="W20" i="3"/>
  <c r="Z18" i="3"/>
  <c r="X18" i="3"/>
  <c r="Y18" i="3" s="1"/>
  <c r="W18" i="3"/>
  <c r="Z16" i="3"/>
  <c r="X16" i="3"/>
  <c r="Y16" i="3" s="1"/>
  <c r="W16" i="3"/>
  <c r="Z14" i="3"/>
  <c r="X14" i="3"/>
  <c r="Y14" i="3" s="1"/>
  <c r="W14" i="3"/>
  <c r="Z12" i="3"/>
  <c r="X12" i="3"/>
  <c r="Y12" i="3" s="1"/>
  <c r="W12" i="3"/>
  <c r="Z10" i="3"/>
  <c r="X10" i="3"/>
  <c r="Y10" i="3" s="1"/>
  <c r="W10" i="3"/>
  <c r="Z8" i="3"/>
  <c r="X8" i="3"/>
  <c r="Y8" i="3" s="1"/>
  <c r="W8" i="3"/>
  <c r="Z6" i="3"/>
  <c r="X6" i="3"/>
  <c r="Y6" i="3" s="1"/>
  <c r="W6" i="3"/>
  <c r="Z4" i="3"/>
  <c r="X4" i="3"/>
  <c r="Y4" i="3" s="1"/>
  <c r="W4" i="3"/>
  <c r="Z33" i="3"/>
  <c r="W33" i="3"/>
  <c r="X33" i="3"/>
  <c r="Y33" i="3" s="1"/>
  <c r="W31" i="3"/>
  <c r="Z31" i="3"/>
  <c r="X31" i="3"/>
  <c r="Y31" i="3" s="1"/>
  <c r="Z28" i="3"/>
  <c r="X28" i="3"/>
  <c r="Y28" i="3" s="1"/>
  <c r="W28" i="3"/>
  <c r="Z26" i="3"/>
  <c r="X26" i="3"/>
  <c r="Y26" i="3" s="1"/>
  <c r="W26" i="3"/>
  <c r="W21" i="3"/>
  <c r="Z21" i="3"/>
  <c r="X21" i="3"/>
  <c r="Y21" i="3" s="1"/>
  <c r="W19" i="3"/>
  <c r="Z19" i="3"/>
  <c r="X19" i="3"/>
  <c r="Y19" i="3" s="1"/>
  <c r="W17" i="3"/>
  <c r="Z17" i="3"/>
  <c r="X17" i="3"/>
  <c r="Y17" i="3" s="1"/>
  <c r="W15" i="3"/>
  <c r="Z15" i="3"/>
  <c r="X15" i="3"/>
  <c r="Y15" i="3" s="1"/>
  <c r="W13" i="3"/>
  <c r="Z13" i="3"/>
  <c r="X13" i="3"/>
  <c r="Y13" i="3" s="1"/>
  <c r="W11" i="3"/>
  <c r="Z11" i="3"/>
  <c r="X11" i="3"/>
  <c r="Y11" i="3" s="1"/>
  <c r="W9" i="3"/>
  <c r="Z9" i="3"/>
  <c r="X9" i="3"/>
  <c r="Y9" i="3" s="1"/>
  <c r="W7" i="3"/>
  <c r="Z7" i="3"/>
  <c r="X7" i="3"/>
  <c r="Y7" i="3" s="1"/>
  <c r="W5" i="3"/>
  <c r="Z5" i="3"/>
  <c r="X5" i="3"/>
  <c r="Y5" i="3" s="1"/>
  <c r="M13" i="7" l="1"/>
  <c r="L13" i="7"/>
  <c r="K13" i="7"/>
  <c r="H6" i="6"/>
  <c r="K6" i="4"/>
  <c r="I6" i="4"/>
  <c r="H6" i="4"/>
  <c r="G6" i="4"/>
  <c r="I6" i="6" l="1"/>
  <c r="J6" i="6"/>
  <c r="O6" i="4"/>
  <c r="P6" i="4"/>
  <c r="Q6" i="4"/>
  <c r="R6" i="4"/>
  <c r="S6" i="4"/>
  <c r="T6" i="4"/>
  <c r="U6" i="4"/>
  <c r="V6" i="4"/>
  <c r="N6" i="4"/>
  <c r="I29" i="5"/>
  <c r="J29" i="5"/>
  <c r="H34" i="3"/>
  <c r="I34" i="3"/>
  <c r="G34" i="3"/>
  <c r="B13" i="7" l="1"/>
  <c r="B14" i="7" l="1"/>
  <c r="B15" i="7" s="1"/>
  <c r="B17" i="7"/>
  <c r="B18" i="7" s="1"/>
  <c r="D16" i="7"/>
  <c r="M17" i="7"/>
  <c r="L17" i="7"/>
  <c r="K17" i="7"/>
  <c r="J17" i="7"/>
  <c r="I17" i="7"/>
  <c r="H17" i="7"/>
  <c r="G17" i="7"/>
  <c r="F17" i="7"/>
  <c r="E17" i="7"/>
  <c r="D17" i="7"/>
  <c r="C17" i="7"/>
  <c r="M16" i="7"/>
  <c r="L16" i="7"/>
  <c r="K16" i="7"/>
  <c r="J16" i="7"/>
  <c r="I16" i="7"/>
  <c r="H16" i="7"/>
  <c r="G16" i="7"/>
  <c r="F16" i="7"/>
  <c r="E16" i="7"/>
  <c r="C16" i="7"/>
  <c r="C18" i="7" s="1"/>
  <c r="W6" i="6"/>
  <c r="V6" i="6"/>
  <c r="U6" i="6"/>
  <c r="T6" i="6"/>
  <c r="S6" i="6"/>
  <c r="R6" i="6"/>
  <c r="Q6" i="6"/>
  <c r="P6" i="6"/>
  <c r="N6" i="6"/>
  <c r="M6" i="6"/>
  <c r="L6" i="6"/>
  <c r="E18" i="7" l="1"/>
  <c r="G18" i="7"/>
  <c r="I18" i="7"/>
  <c r="K18" i="7"/>
  <c r="M18" i="7"/>
  <c r="B19" i="7"/>
  <c r="F18" i="7"/>
  <c r="H18" i="7"/>
  <c r="J18" i="7"/>
  <c r="L18" i="7"/>
  <c r="D18" i="7"/>
  <c r="N16" i="7"/>
  <c r="O16" i="7"/>
  <c r="N17" i="7"/>
  <c r="O17" i="7"/>
  <c r="M6" i="4"/>
  <c r="L6" i="4"/>
  <c r="M14" i="7"/>
  <c r="M15" i="7" s="1"/>
  <c r="L14" i="7"/>
  <c r="L15" i="7" s="1"/>
  <c r="K14" i="7"/>
  <c r="K15" i="7" s="1"/>
  <c r="J14" i="7"/>
  <c r="I14" i="7"/>
  <c r="H14" i="7"/>
  <c r="G14" i="7"/>
  <c r="F14" i="7"/>
  <c r="J13" i="7"/>
  <c r="I13" i="7"/>
  <c r="H13" i="7"/>
  <c r="G13" i="7"/>
  <c r="F13" i="7"/>
  <c r="X4" i="6"/>
  <c r="Y4" i="6"/>
  <c r="Z4" i="6" s="1"/>
  <c r="AA4" i="6"/>
  <c r="X5" i="6"/>
  <c r="Y5" i="6"/>
  <c r="Z5" i="6" s="1"/>
  <c r="AA5" i="6"/>
  <c r="Y6" i="6"/>
  <c r="AA6" i="6"/>
  <c r="AA3" i="6"/>
  <c r="Y3" i="6"/>
  <c r="Z3" i="6" s="1"/>
  <c r="X3" i="6"/>
  <c r="W4" i="4"/>
  <c r="X4" i="4"/>
  <c r="Y4" i="4" s="1"/>
  <c r="Z4" i="4"/>
  <c r="W5" i="4"/>
  <c r="X5" i="4"/>
  <c r="Y5" i="4" s="1"/>
  <c r="Z5" i="4"/>
  <c r="Z3" i="4"/>
  <c r="X3" i="4"/>
  <c r="Y3" i="4" s="1"/>
  <c r="W3" i="4"/>
  <c r="AA3" i="5"/>
  <c r="Y3" i="5"/>
  <c r="Z3" i="5" s="1"/>
  <c r="X3" i="5"/>
  <c r="G15" i="7" l="1"/>
  <c r="G19" i="7" s="1"/>
  <c r="I15" i="7"/>
  <c r="I19" i="7" s="1"/>
  <c r="Z6" i="4"/>
  <c r="W6" i="4"/>
  <c r="X6" i="4"/>
  <c r="F15" i="7"/>
  <c r="F19" i="7" s="1"/>
  <c r="H15" i="7"/>
  <c r="H19" i="7" s="1"/>
  <c r="J15" i="7"/>
  <c r="J19" i="7" s="1"/>
  <c r="L19" i="7"/>
  <c r="K19" i="7"/>
  <c r="N18" i="7"/>
  <c r="X6" i="6"/>
  <c r="M19" i="7"/>
  <c r="O18" i="7"/>
  <c r="X3" i="3" l="1"/>
  <c r="W3" i="3"/>
  <c r="E14" i="7" l="1"/>
  <c r="E13" i="7"/>
  <c r="E15" i="7" l="1"/>
  <c r="E19" i="7" s="1"/>
  <c r="C14" i="7"/>
  <c r="C13" i="7"/>
  <c r="W29" i="5"/>
  <c r="V29" i="5"/>
  <c r="U29" i="5"/>
  <c r="T29" i="5"/>
  <c r="S29" i="5"/>
  <c r="R29" i="5"/>
  <c r="Q29" i="5"/>
  <c r="P29" i="5"/>
  <c r="M29" i="5"/>
  <c r="L29" i="5"/>
  <c r="H29" i="5"/>
  <c r="V34" i="3"/>
  <c r="U34" i="3"/>
  <c r="T34" i="3"/>
  <c r="S34" i="3"/>
  <c r="R34" i="3"/>
  <c r="Q34" i="3"/>
  <c r="K34" i="3"/>
  <c r="Z3" i="3"/>
  <c r="W34" i="3" l="1"/>
  <c r="C15" i="7"/>
  <c r="C19" i="7" s="1"/>
  <c r="O14" i="7"/>
  <c r="Y29" i="5"/>
  <c r="X29" i="5"/>
  <c r="X34" i="3"/>
  <c r="Y3" i="3"/>
  <c r="D14" i="7"/>
  <c r="N14" i="7" s="1"/>
  <c r="M34" i="3"/>
  <c r="Z34" i="3" s="1"/>
  <c r="N29" i="5"/>
  <c r="AA29" i="5" s="1"/>
  <c r="D13" i="7"/>
  <c r="O13" i="7"/>
  <c r="D15" i="7" l="1"/>
  <c r="D19" i="7" s="1"/>
  <c r="O15" i="7"/>
  <c r="O19" i="7"/>
  <c r="N13" i="7"/>
  <c r="N15" i="7" l="1"/>
  <c r="N19" i="7"/>
</calcChain>
</file>

<file path=xl/sharedStrings.xml><?xml version="1.0" encoding="utf-8"?>
<sst xmlns="http://schemas.openxmlformats.org/spreadsheetml/2006/main" count="488" uniqueCount="216">
  <si>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</si>
  <si>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</si>
  <si>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</si>
  <si>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</si>
  <si>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</si>
  <si>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</si>
  <si>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</si>
  <si>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</si>
  <si>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</si>
  <si>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</si>
  <si>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</si>
  <si>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</si>
  <si>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</si>
  <si>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</si>
  <si>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</si>
  <si>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</si>
  <si>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</si>
  <si>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</si>
  <si>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</si>
  <si>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</si>
  <si>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</si>
  <si>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</si>
  <si>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</si>
  <si>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</si>
  <si>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</si>
  <si>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</si>
  <si>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</si>
  <si>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</si>
  <si>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</si>
  <si>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</si>
  <si>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</si>
  <si>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</si>
  <si>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</si>
  <si>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RAZEM listy podstawowe, z tego:</t>
  </si>
  <si>
    <t>RAZEM,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</si>
  <si>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</si>
  <si>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B - budowa (rozbudowa), P - przebudowa</t>
  </si>
  <si>
    <t>powiatowe - lista podstawowa</t>
  </si>
  <si>
    <t>gminne - lista podstawowa</t>
  </si>
  <si>
    <t>w tym liczba przejść:</t>
  </si>
  <si>
    <t>nowoprojektowanych</t>
  </si>
  <si>
    <t>istniejących</t>
  </si>
  <si>
    <t>Liczba przejść dla pieszych realizowanych w ramach zadania</t>
  </si>
  <si>
    <t>Lista zadań rekomendowanych do dofinansowania mających na celu wyłącznie poprawę bezpieczeństwa ruchu pieszych w obszarze oddziaływania przejść dla pieszych</t>
  </si>
  <si>
    <t>2205000</t>
  </si>
  <si>
    <t>2206000</t>
  </si>
  <si>
    <t>2215000</t>
  </si>
  <si>
    <t>2203000</t>
  </si>
  <si>
    <t>2211000</t>
  </si>
  <si>
    <t>2212062</t>
  </si>
  <si>
    <t>2205083</t>
  </si>
  <si>
    <t>2215102</t>
  </si>
  <si>
    <t>2204011</t>
  </si>
  <si>
    <t>2209011</t>
  </si>
  <si>
    <t>2206022</t>
  </si>
  <si>
    <t>Powiat człuchowski</t>
  </si>
  <si>
    <t>Powiat kartuski</t>
  </si>
  <si>
    <t>Powiat kościerski</t>
  </si>
  <si>
    <t>Powiat pucki</t>
  </si>
  <si>
    <t>Powiat wejherowski</t>
  </si>
  <si>
    <t>2204032</t>
  </si>
  <si>
    <t>2205052</t>
  </si>
  <si>
    <t>2211052</t>
  </si>
  <si>
    <t>2212011</t>
  </si>
  <si>
    <t>2212082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</si>
  <si>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na rok 2021</t>
    </r>
  </si>
  <si>
    <t>Województwo: Pomorskie</t>
  </si>
  <si>
    <t>w ramach Rządowego Funduszu Rozwoju Dróg (nabór uzupełniający nr 1)</t>
  </si>
  <si>
    <t>WI-VII.805.150.2021</t>
  </si>
  <si>
    <t>WI-VII.805.151.2021</t>
  </si>
  <si>
    <t>WI-VII.805.152.2021</t>
  </si>
  <si>
    <t>WI-VII.805.153.2021</t>
  </si>
  <si>
    <t>WI-VII.805.155.2021</t>
  </si>
  <si>
    <t>WI-VII.805.156.2021</t>
  </si>
  <si>
    <t>WI-VII.805.157.2021</t>
  </si>
  <si>
    <t>WI-VII.805.158.2021</t>
  </si>
  <si>
    <t>WI-VII.805.159.2021</t>
  </si>
  <si>
    <t>WI-VII.805.160.2021</t>
  </si>
  <si>
    <t>WI-VII.805.161.2021</t>
  </si>
  <si>
    <t>WI-VII.805.162.2021</t>
  </si>
  <si>
    <t>WI-VII.805.163.2021</t>
  </si>
  <si>
    <t>WI-VII.805.164.2021</t>
  </si>
  <si>
    <t>WI-VII.805.165.2021</t>
  </si>
  <si>
    <t>WI-VII.805.166.2021</t>
  </si>
  <si>
    <t>WI-VII.805.167.2021</t>
  </si>
  <si>
    <t>WI-VII.805.168.2021</t>
  </si>
  <si>
    <t>WI-VII.805.169.2021</t>
  </si>
  <si>
    <t>WI-VII.805.170.2021</t>
  </si>
  <si>
    <t>WI-VII.805.171.2021</t>
  </si>
  <si>
    <t>WI-VII.805.172.2021</t>
  </si>
  <si>
    <t>WI-VII.805.174.2021</t>
  </si>
  <si>
    <t>WI-VII.805.175.2021</t>
  </si>
  <si>
    <t>WI-VII.805.178.2021</t>
  </si>
  <si>
    <t>WI-VII.805.179.2021</t>
  </si>
  <si>
    <t>WI-VII.805.183.2021</t>
  </si>
  <si>
    <t>WI-VII.805.196.2021</t>
  </si>
  <si>
    <t>WI-VII.805.200.2021</t>
  </si>
  <si>
    <t>WI-VII.805.201.2021</t>
  </si>
  <si>
    <t>Wi-VII.805.202.2021</t>
  </si>
  <si>
    <t>Miasto Gdynia</t>
  </si>
  <si>
    <t>Przebudowa przejścia dla pieszych w ciągu drogi powiatowej nr 1514G w miejscowości Smolno w km 1+767</t>
  </si>
  <si>
    <t>Przebudowa drogi powiatowej, w zakresie poprawy bezpieczeństwa na przejściu dla pieszych, znajdującym się w pasie ul. Pomorskiej w miejscowości Dębogórze wraz z budową kanału technologicznego oraz doświetleniem przejścia dla pieszych</t>
  </si>
  <si>
    <t>Przebudowa przejścia dla pieszych w ciągu drogi powiatowej nr 1514G w miejscowości Smolno w km ok. 0+910</t>
  </si>
  <si>
    <t>Przebudowa przejścia dla pieszych w ciągu drogi powiatowej nr 1514G w miejscowości Mrzezino w km ok. 2+450</t>
  </si>
  <si>
    <t>Przebudowa przejścia dla pieszych w ciągu drogi powiatowej nr 1336G w Wejherowie w km ok. 45+240</t>
  </si>
  <si>
    <t>Przebudowa przejścia dla pieszych w ciągu drogi powiatowej nr 1336G w Wejherowie w km ok. 45+460</t>
  </si>
  <si>
    <t>Przebudowa przejścia dla pieszych w ciągu drogi powiatowej nr 1488G w Wejherowie w km ok. 0+400</t>
  </si>
  <si>
    <t>Przebudowa przejścia dla pieszych w ciągu drogi powiatowej nr 1478G w Wejherowie w km ok. 2+530</t>
  </si>
  <si>
    <t>Przebudowa przejścia dla pieszych w ciągu drogi powiatowej nr 1478G w Wejherowie w km ok. 3+440</t>
  </si>
  <si>
    <t>Przebudowa przejścia dla pieszych w ciągu drogi powiatowej nr 1478G w Wejherowie w km ok. 2+780</t>
  </si>
  <si>
    <t>Budowa przejścia dla pieszych na drodze powiatowej nr 1336G w miejscowości Linia</t>
  </si>
  <si>
    <t>Przebudowa przejścia dla pieszych w ciągu drogi powiatowej nr 1485G w Wejherowie w km ok. 0+410</t>
  </si>
  <si>
    <t>Przebudowa przejścia dla pieszych w ciągu drogi powiatowej nr 1336G w Wejherowie w km ok. 45+580</t>
  </si>
  <si>
    <t>Przebudowa przejścia dla pieszych w ciągu drogi powiatowej nr 1336G w miejscowości Linia w km ok. 12+440</t>
  </si>
  <si>
    <t>Przebudowa przejścia dla pieszych w ciągu drogi powiatowej nr 1438G w miejscowości Kostkowo</t>
  </si>
  <si>
    <t>Przebudowa przejścia dla pieszych w ciągu drogi powiatowej nr 1429G w miejscowości Lubiatowo</t>
  </si>
  <si>
    <t>Przebudowa przejścia dla pieszych w ciągu drogi powiatowej nr 1322G w miejscowości Brzeźno Lęborskie</t>
  </si>
  <si>
    <t>Przebudowa przejścia dla pieszych w ciągu drogi powiatowej nr 1318G w miejscowości Łęczyce w km ok. 11+450</t>
  </si>
  <si>
    <t>Przebudowa istniejącego przejścia dla pieszych, poprzez jego wyniesienie z jednoczesnym doświetleniem, oznakowaniem pionowym i poziomym uzupełnionym o punktowe elementy odblaskowe na drodze powiatowej nr 1900G w m. Przodkowo</t>
  </si>
  <si>
    <t>Przebudowa przejścia dla pieszych w ciągu drogi powiatowej nr 1932 G w miejscowości Stężyca</t>
  </si>
  <si>
    <t>Przebudowa istniejącego przejścia dla pieszych, poprzez jego wyniesienie z jednoczesnym doświetleniem, oznakowaniem pionowym i poziomym uzupełnionym o punktowe elementy odblaskowe na drodze powiatowej nr 1917G w miejscowości Bącz</t>
  </si>
  <si>
    <t>Przebudowa przejścia dla pieszych w ciągu drogi powiatowej nr 1909G w miejscowości Kamienica Królewska</t>
  </si>
  <si>
    <t xml:space="preserve">Przebudowa istniejącego przejścia dla pieszych, poprzez jego wyniesienie z jednoczesnym doświetleniem, oznakowaniem pionowym i poziomym uzupełnionym o punktowe elementy odblaskowe na drodze powiatowej nr 1416G w miejscowości Czeczewo </t>
  </si>
  <si>
    <t>Przebudowa przejścia dla pieszych w ciągu drogi powiatowej nr 1916G w miejscowości Wygoda Łączyńska</t>
  </si>
  <si>
    <t>Przebudowa skrzyżowania dróg powiatowych nr 2546G ul. Miodowej i 2550G ul. Królewskiej w m. Debrzno obejmującą przebudowę
przejść dla pieszych</t>
  </si>
  <si>
    <t>Budowa przejścia dla pieszych na drodze powiatowej nr 2512G ul. Przechlewskiej w m. Rzeczenica</t>
  </si>
  <si>
    <t>Budowa bezpiecznego przejścia dla pieszych na drodze powiatowej nr 1934G w Lipuszu</t>
  </si>
  <si>
    <t>Przebudowa przejścia dla pieszych na drodze powiatowej nr 1627G (ul. Wielkokacka) w Gdyni</t>
  </si>
  <si>
    <t>Przebudowa istniejącego przejścia dla pieszych, poprzez jego wyniesienie z jednoczesnym doświetleniem, oznakowaniem pionowym i poziomym uzupełnionym o punktowe elementy odblaskowe na drodze powiatowej nr 1922G w m. Ostrzyce</t>
  </si>
  <si>
    <t>Przebudowa przejścia dla pieszych w ciągu drogi powiatowej nr 1924G w miejscowości Kiełpino</t>
  </si>
  <si>
    <t>Przebudowa przejścia dla pieszych w ciągu drogi powiatowej nr 1914G w miejscowości Szklana</t>
  </si>
  <si>
    <t>P</t>
  </si>
  <si>
    <t>B</t>
  </si>
  <si>
    <t>10.2021-12.2021</t>
  </si>
  <si>
    <t>10.2021-08.2022</t>
  </si>
  <si>
    <t>11.2021-10.2022</t>
  </si>
  <si>
    <t>12.2021-10.2022</t>
  </si>
  <si>
    <t>09.2021-12.2021</t>
  </si>
  <si>
    <t>10.2021-09.2022</t>
  </si>
  <si>
    <t>11.2021-12.2021</t>
  </si>
  <si>
    <t>WI-VII.805.140.2021</t>
  </si>
  <si>
    <t>WI-VII.805.141.2021</t>
  </si>
  <si>
    <t>WI-VII.805.142.2021</t>
  </si>
  <si>
    <t>WI-VII.805.143.2021</t>
  </si>
  <si>
    <t>WI-VII.805.144.2021</t>
  </si>
  <si>
    <t>WI-VII.805.145.2021</t>
  </si>
  <si>
    <t>WI-VII.805.146.2021</t>
  </si>
  <si>
    <t>WI-VII.805.147.2021</t>
  </si>
  <si>
    <t>WI-VII.805.148.2021</t>
  </si>
  <si>
    <t>WI-VII.805.149.2021</t>
  </si>
  <si>
    <t>WI-VII.805.176.2021</t>
  </si>
  <si>
    <t>WI-VII.805.177.2021</t>
  </si>
  <si>
    <t>WI-VII.805.180.2021</t>
  </si>
  <si>
    <t>WI-VII.805.181.2021</t>
  </si>
  <si>
    <t>WI-VII.805.182.2021</t>
  </si>
  <si>
    <t>WI-VII.805.184.2021</t>
  </si>
  <si>
    <t>WI-VII.805.185.2021</t>
  </si>
  <si>
    <t>WI-VII.805.186.2021</t>
  </si>
  <si>
    <t>WI-VII.805.187.2021</t>
  </si>
  <si>
    <t>WI-VII.805.188.2021</t>
  </si>
  <si>
    <t>WI-VII.805.189.2021</t>
  </si>
  <si>
    <t>WI-VII.805.190.2021</t>
  </si>
  <si>
    <t>WI-VII.805.192.2021</t>
  </si>
  <si>
    <t>WI-VII.805.193.2021</t>
  </si>
  <si>
    <t>WI-VII.805.197.2021</t>
  </si>
  <si>
    <t>WI-VII.805.199.2021</t>
  </si>
  <si>
    <t>Gmina Słupsk</t>
  </si>
  <si>
    <t>Gmina Żukowo</t>
  </si>
  <si>
    <t>Gmina Kosakowo</t>
  </si>
  <si>
    <t>Gmina Wejherowo</t>
  </si>
  <si>
    <t>Gmina Dziemiany</t>
  </si>
  <si>
    <t>Gmina Miasta Ustka</t>
  </si>
  <si>
    <t xml:space="preserve">Gmina Kolbudy </t>
  </si>
  <si>
    <t>Gmina Miasta Malbork</t>
  </si>
  <si>
    <t>Gmina Kobylnica</t>
  </si>
  <si>
    <t>Gmina Miasta Pruszcz Gdański</t>
  </si>
  <si>
    <t>Gmina Somonino</t>
  </si>
  <si>
    <t>słupski</t>
  </si>
  <si>
    <t>kartuski</t>
  </si>
  <si>
    <t>pucki</t>
  </si>
  <si>
    <t>wejherowski</t>
  </si>
  <si>
    <t>kościerski</t>
  </si>
  <si>
    <t>gdański</t>
  </si>
  <si>
    <t>malborski</t>
  </si>
  <si>
    <t>Budowa przejścia dla pieszych w ciągu drogi gminnej 119057G, ul. Spacerowa w m. Siemianice (gmina Słupsk )</t>
  </si>
  <si>
    <t>Przebudowa przejścia dla pieszych w mieście Żukowo ul. Armii Krajowej na drodze gminnej publicznej nr 157871G - numer 1</t>
  </si>
  <si>
    <t>Przebudowa przejścia dla pieszych w mieście Żukowo ul. Armii Krajowej na drodze gminnej publicznej nr 157871G - numer 2</t>
  </si>
  <si>
    <t>Przebudowa przejścia dla pieszych w mieście Żukowo ul. Armii Krajowej na drodze gminnej publicznej nr 157871G - numer 3</t>
  </si>
  <si>
    <t>Przebudowa przejścia dla pieszych w mieście Żukowo ul. Armii Krajowej na drodze gminnej publicznej nr 157871G - numer 4</t>
  </si>
  <si>
    <t>Przebudowa przejścia dla pieszych w mieście Żukowo ul. Armii Krajowej na drodze gminnej publicznej nr 157871G - numer 5</t>
  </si>
  <si>
    <t>Przebudowa przejścia dla pieszych w mieście Żukowo ul. Armii Krajowej na drodze gminnej publicznej nr 157871G - numer 6</t>
  </si>
  <si>
    <t>Przebudowa przejścia dla pieszych w mieście Żukowo ul. Armii Krajowej na drodze gminnej publicznej nr 157871G - numer 7</t>
  </si>
  <si>
    <t>Przebudowa przejścia dla pieszych w mieście Żukowo ul. Armii Krajowej na drodze gminnej publicznej nr 157871G - numer 8</t>
  </si>
  <si>
    <t>Przebudowa przejścia dla pieszych w mieście Żukowo ul. Armii Krajowej na drodze gminnej publicznej nr 157871G - numer 9</t>
  </si>
  <si>
    <t>Przebudowa przejścia na drodze gminnej nr 134708G - ul. Czechowicza w obrębie skrzyżowania z drogą gminną nr 134731 G (ul. Czarnieckiego) w Pogórzu</t>
  </si>
  <si>
    <t>Budowa przejścia dla pieszych na drodze gminnej nr 134312G - ul. Kalinowa w miejscowości Kosakowo</t>
  </si>
  <si>
    <t>Przebudowa przejścia dla pieszych na drodze gminnej nr 129020G (ul. Szkolna) w Bolszewie</t>
  </si>
  <si>
    <t>Przebudowa przejścia dla pieszych na drodze gminnej nr 129011G (ul. Leśna) w Bolszewie</t>
  </si>
  <si>
    <t xml:space="preserve"> Przebudowa przejścia dla pieszych przy ul. Wyzwolenia w m. Dziemiany - pierwszego na wjeździe z DW 235 Korne-Chojnice</t>
  </si>
  <si>
    <t>Przebudowa przejścia dla pieszych w ciągu ulicy Ks. Kard. Stefana Wyszyńskeigo w Ustce</t>
  </si>
  <si>
    <t>Budowa przejścia dla pieszych w ciągu ulicy Piłsudskiego w Ustce, przy budynku Przedszkola Miejskiego nr 3 oraz Urzędu Miasta Ustka.</t>
  </si>
  <si>
    <t>Przebudowa przejścia dla pieszych na drodze gminnej nr 170040G  (ul. Zeusa) w Kowalach</t>
  </si>
  <si>
    <t>Budowa i przebudowa przejść dla pieszych w obrębie skrzyżowania ul. Zamkowej i ul. Tczewskiej w Malborku (drogi gminne 201160 G, 201177 G).</t>
  </si>
  <si>
    <t>Przebudowa przejścia dla pieszych w ciągu drogi nr 1153 G zlokalizowanego przy Szkole Podstawowej na działce nr 32 w miejscowości Słonowice</t>
  </si>
  <si>
    <t>Przebudowa przejścia dla pieszych na drodze gminnej nr 135058G (ul. Brzechwy) w Gdyni</t>
  </si>
  <si>
    <t>Przebudowa przejścia dla pieszych na drodze gminnej nr 135330G (ul. Nałkowskiej) w Gdyni</t>
  </si>
  <si>
    <t xml:space="preserve">Przebudowa skrzyżowania ulicy Kasprowicza 171502 G z ulicami Beniowskiego 171058 G i  Sienkiewicza 171853 G w Pruszczu Gdańskim  wraz z trzema przejściami dla pieszych </t>
  </si>
  <si>
    <t>Przebudowa przejścia dla pieszych, poprzez montaż sygnalizacji świetlnej przy drodze gminnej nr 171106 G (Cicha) w Pruszczu Gdańskim - przejście pierwsze</t>
  </si>
  <si>
    <t>Przebudowa przejścia dla pieszych na drodze gminnej nr 135612G (ul. Wolności) w Gdyni</t>
  </si>
  <si>
    <t>Budowa przejść dla pieszych na skrzyżowaniu dróg gminnych nr 168007G ul. Siemiana oraz nr 168009G ul. Witosławy w Somoninie.</t>
  </si>
  <si>
    <t>12.2021-11.2022</t>
  </si>
  <si>
    <t>10.2021-05.2022</t>
  </si>
  <si>
    <t>08.2021-12.2021</t>
  </si>
  <si>
    <t>07.2021-06.2022</t>
  </si>
  <si>
    <t>09.2021-05.2022</t>
  </si>
  <si>
    <t>04.2021-03.2022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</si>
</sst>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0" xfId="1" applyFont="1" applyFill="1" applyAlignment="1">
      <alignment vertical="center"/>
    </xf>
    <xf numFmtId="0" fontId="16" fillId="0" borderId="0" xfId="0" applyFont="1"/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6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vertical="center" wrapText="1"/>
    </xf>
    <xf numFmtId="167" fontId="19" fillId="0" borderId="1" xfId="0" applyNumberFormat="1" applyFont="1" applyFill="1" applyBorder="1" applyAlignment="1">
      <alignment vertical="center"/>
    </xf>
    <xf numFmtId="165" fontId="19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9" fontId="1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right" vertical="center" wrapText="1"/>
    </xf>
    <xf numFmtId="49" fontId="19" fillId="0" borderId="1" xfId="0" applyNumberFormat="1" applyFont="1" applyFill="1" applyBorder="1" applyAlignment="1">
      <alignment horizontal="right" vertical="center" wrapText="1"/>
    </xf>
    <xf numFmtId="167" fontId="19" fillId="0" borderId="1" xfId="0" applyNumberFormat="1" applyFont="1" applyFill="1" applyBorder="1" applyAlignment="1">
      <alignment horizontal="right" vertical="center"/>
    </xf>
    <xf numFmtId="165" fontId="19" fillId="0" borderId="1" xfId="0" applyNumberFormat="1" applyFont="1" applyFill="1" applyBorder="1" applyAlignment="1">
      <alignment horizontal="right" vertical="center" wrapText="1"/>
    </xf>
    <xf numFmtId="9" fontId="19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9" fontId="23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right" vertical="center" wrapText="1"/>
    </xf>
    <xf numFmtId="49" fontId="15" fillId="0" borderId="1" xfId="0" applyNumberFormat="1" applyFont="1" applyFill="1" applyBorder="1" applyAlignment="1">
      <alignment horizontal="right" vertical="center" wrapText="1"/>
    </xf>
    <xf numFmtId="167" fontId="15" fillId="0" borderId="1" xfId="0" applyNumberFormat="1" applyFont="1" applyFill="1" applyBorder="1" applyAlignment="1">
      <alignment horizontal="right" vertical="center"/>
    </xf>
    <xf numFmtId="165" fontId="15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Fill="1" applyBorder="1" applyAlignment="1">
      <alignment horizontal="right" vertical="center"/>
    </xf>
    <xf numFmtId="4" fontId="23" fillId="0" borderId="1" xfId="0" applyNumberFormat="1" applyFont="1" applyFill="1" applyBorder="1" applyAlignment="1">
      <alignment horizontal="right" vertical="center" wrapText="1"/>
    </xf>
    <xf numFmtId="9" fontId="15" fillId="0" borderId="1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right" vertical="center" wrapText="1"/>
    </xf>
    <xf numFmtId="4" fontId="22" fillId="0" borderId="1" xfId="0" applyNumberFormat="1" applyFont="1" applyBorder="1" applyAlignment="1">
      <alignment vertical="center" wrapText="1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3" fillId="0" borderId="26" xfId="0" applyFont="1" applyFill="1" applyBorder="1" applyAlignment="1">
      <alignment vertical="center"/>
    </xf>
    <xf numFmtId="0" fontId="13" fillId="0" borderId="27" xfId="0" applyNumberFormat="1" applyFont="1" applyFill="1" applyBorder="1" applyAlignment="1">
      <alignment vertical="center"/>
    </xf>
    <xf numFmtId="166" fontId="13" fillId="0" borderId="28" xfId="0" applyNumberFormat="1" applyFont="1" applyFill="1" applyBorder="1" applyAlignment="1">
      <alignment vertical="center"/>
    </xf>
    <xf numFmtId="166" fontId="13" fillId="0" borderId="29" xfId="0" applyNumberFormat="1" applyFont="1" applyFill="1" applyBorder="1" applyAlignment="1">
      <alignment vertical="center"/>
    </xf>
    <xf numFmtId="166" fontId="13" fillId="4" borderId="30" xfId="0" applyNumberFormat="1" applyFont="1" applyFill="1" applyBorder="1" applyAlignment="1">
      <alignment vertical="center"/>
    </xf>
    <xf numFmtId="166" fontId="13" fillId="0" borderId="31" xfId="0" applyNumberFormat="1" applyFont="1" applyFill="1" applyBorder="1" applyAlignment="1">
      <alignment vertical="center"/>
    </xf>
    <xf numFmtId="0" fontId="18" fillId="3" borderId="26" xfId="0" applyFont="1" applyFill="1" applyBorder="1" applyAlignment="1">
      <alignment vertical="center"/>
    </xf>
    <xf numFmtId="0" fontId="18" fillId="3" borderId="27" xfId="0" applyNumberFormat="1" applyFont="1" applyFill="1" applyBorder="1" applyAlignment="1">
      <alignment vertical="center"/>
    </xf>
    <xf numFmtId="166" fontId="18" fillId="3" borderId="28" xfId="0" applyNumberFormat="1" applyFont="1" applyFill="1" applyBorder="1" applyAlignment="1">
      <alignment vertical="center"/>
    </xf>
    <xf numFmtId="166" fontId="18" fillId="3" borderId="29" xfId="0" applyNumberFormat="1" applyFont="1" applyFill="1" applyBorder="1" applyAlignment="1">
      <alignment vertical="center"/>
    </xf>
    <xf numFmtId="166" fontId="18" fillId="4" borderId="30" xfId="0" applyNumberFormat="1" applyFont="1" applyFill="1" applyBorder="1" applyAlignment="1">
      <alignment vertical="center"/>
    </xf>
    <xf numFmtId="166" fontId="18" fillId="3" borderId="31" xfId="0" applyNumberFormat="1" applyFont="1" applyFill="1" applyBorder="1" applyAlignment="1">
      <alignment vertical="center"/>
    </xf>
    <xf numFmtId="0" fontId="13" fillId="5" borderId="26" xfId="0" applyFont="1" applyFill="1" applyBorder="1" applyAlignment="1">
      <alignment vertical="center"/>
    </xf>
    <xf numFmtId="0" fontId="14" fillId="5" borderId="27" xfId="0" applyNumberFormat="1" applyFont="1" applyFill="1" applyBorder="1" applyAlignment="1">
      <alignment vertical="center"/>
    </xf>
    <xf numFmtId="166" fontId="14" fillId="5" borderId="28" xfId="0" applyNumberFormat="1" applyFont="1" applyFill="1" applyBorder="1" applyAlignment="1">
      <alignment vertical="center"/>
    </xf>
    <xf numFmtId="166" fontId="14" fillId="5" borderId="29" xfId="0" applyNumberFormat="1" applyFont="1" applyFill="1" applyBorder="1" applyAlignment="1">
      <alignment vertical="center"/>
    </xf>
    <xf numFmtId="166" fontId="14" fillId="4" borderId="30" xfId="0" applyNumberFormat="1" applyFont="1" applyFill="1" applyBorder="1" applyAlignment="1">
      <alignment vertical="center"/>
    </xf>
    <xf numFmtId="166" fontId="14" fillId="5" borderId="31" xfId="0" applyNumberFormat="1" applyFont="1" applyFill="1" applyBorder="1" applyAlignment="1">
      <alignment vertical="center"/>
    </xf>
    <xf numFmtId="166" fontId="13" fillId="2" borderId="28" xfId="0" applyNumberFormat="1" applyFont="1" applyFill="1" applyBorder="1" applyAlignment="1">
      <alignment vertical="center"/>
    </xf>
    <xf numFmtId="166" fontId="13" fillId="2" borderId="3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left" vertical="top"/>
    </xf>
    <xf numFmtId="3" fontId="23" fillId="2" borderId="1" xfId="0" applyNumberFormat="1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65" fontId="19" fillId="0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9" fontId="19" fillId="0" borderId="1" xfId="5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0" xfId="2" applyFont="1" applyFill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9" fontId="23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9" fontId="19" fillId="6" borderId="1" xfId="5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1" fontId="19" fillId="0" borderId="1" xfId="5" applyNumberFormat="1" applyFont="1" applyFill="1" applyBorder="1" applyAlignment="1">
      <alignment horizontal="center" vertical="center" wrapText="1"/>
    </xf>
    <xf numFmtId="1" fontId="19" fillId="0" borderId="4" xfId="5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</cellXfs>
  <cellStyles count="6">
    <cellStyle name="Dziesiętny 2" xfId="4"/>
    <cellStyle name="Normalny" xfId="0" builtinId="0"/>
    <cellStyle name="Normalny 2" xfId="3"/>
    <cellStyle name="Normalny 3" xfId="1"/>
    <cellStyle name="Procentowy 2" xfId="2"/>
    <cellStyle name="Walutowy" xfId="5" builtinId="4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26"/>
  <sheetViews>
    <sheetView tabSelected="1" view="pageBreakPreview" zoomScale="85" zoomScaleNormal="100" zoomScaleSheetLayoutView="85" workbookViewId="0"/>
  </sheetViews>
  <sheetFormatPr defaultColWidth="9.28515625" defaultRowHeight="15" x14ac:dyDescent="0.25"/>
  <cols>
    <col min="1" max="1" width="32.28515625" style="10" customWidth="1"/>
    <col min="2" max="2" width="10.7109375" style="10" customWidth="1"/>
    <col min="3" max="5" width="20.7109375" style="10" customWidth="1"/>
    <col min="6" max="15" width="15.7109375" style="10" customWidth="1"/>
    <col min="16" max="16" width="9.28515625" style="10"/>
    <col min="17" max="17" width="11.7109375" style="10" bestFit="1" customWidth="1"/>
    <col min="18" max="16384" width="9.28515625" style="3"/>
  </cols>
  <sheetData>
    <row r="1" spans="1:24" s="6" customFormat="1" ht="22.9" customHeight="1" x14ac:dyDescent="0.3">
      <c r="A1" s="102" t="s">
        <v>43</v>
      </c>
      <c r="B1" s="100"/>
      <c r="C1" s="100"/>
      <c r="D1" s="100"/>
      <c r="E1" s="100"/>
      <c r="F1" s="100"/>
      <c r="G1" s="100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</row>
    <row r="2" spans="1:24" s="6" customFormat="1" ht="22.9" customHeight="1" thickBot="1" x14ac:dyDescent="0.35">
      <c r="A2" s="103" t="s">
        <v>67</v>
      </c>
      <c r="B2" s="101"/>
      <c r="C2" s="101"/>
      <c r="D2" s="101"/>
      <c r="E2" s="101"/>
      <c r="F2" s="101"/>
      <c r="G2" s="101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</row>
    <row r="3" spans="1:24" x14ac:dyDescent="0.25">
      <c r="A3" s="7"/>
      <c r="B3" s="7"/>
      <c r="C3" s="7"/>
      <c r="D3" s="133" t="s">
        <v>17</v>
      </c>
      <c r="E3" s="134"/>
      <c r="F3" s="134"/>
      <c r="G3" s="134"/>
      <c r="H3" s="134"/>
      <c r="I3" s="134"/>
      <c r="J3" s="134"/>
      <c r="K3" s="134"/>
      <c r="L3" s="135"/>
      <c r="M3" s="7"/>
      <c r="N3" s="7"/>
      <c r="O3" s="7"/>
      <c r="P3" s="8"/>
      <c r="Q3" s="8"/>
      <c r="R3" s="8"/>
      <c r="S3" s="8"/>
      <c r="T3" s="8"/>
      <c r="U3" s="8"/>
      <c r="V3" s="8"/>
    </row>
    <row r="4" spans="1:24" x14ac:dyDescent="0.25">
      <c r="A4" s="9"/>
      <c r="B4" s="7"/>
      <c r="C4" s="7"/>
      <c r="D4" s="136"/>
      <c r="E4" s="137"/>
      <c r="F4" s="137"/>
      <c r="G4" s="137"/>
      <c r="H4" s="137"/>
      <c r="I4" s="137"/>
      <c r="J4" s="137"/>
      <c r="K4" s="137"/>
      <c r="L4" s="138"/>
      <c r="P4" s="3"/>
      <c r="Q4" s="3"/>
      <c r="V4" s="8"/>
    </row>
    <row r="5" spans="1:24" x14ac:dyDescent="0.25">
      <c r="A5" s="11" t="s">
        <v>65</v>
      </c>
      <c r="B5" s="12"/>
      <c r="C5" s="12"/>
      <c r="D5" s="136"/>
      <c r="E5" s="137"/>
      <c r="F5" s="137"/>
      <c r="G5" s="137"/>
      <c r="H5" s="137"/>
      <c r="I5" s="137"/>
      <c r="J5" s="137"/>
      <c r="K5" s="137"/>
      <c r="L5" s="138"/>
      <c r="P5" s="3"/>
      <c r="Q5" s="3"/>
      <c r="V5" s="13"/>
    </row>
    <row r="6" spans="1:24" x14ac:dyDescent="0.25">
      <c r="A6" s="12"/>
      <c r="B6" s="12"/>
      <c r="C6" s="12"/>
      <c r="D6" s="136"/>
      <c r="E6" s="137"/>
      <c r="F6" s="137"/>
      <c r="G6" s="137"/>
      <c r="H6" s="137"/>
      <c r="I6" s="137"/>
      <c r="J6" s="137"/>
      <c r="K6" s="137"/>
      <c r="L6" s="138"/>
      <c r="P6" s="3"/>
      <c r="Q6" s="3"/>
      <c r="V6" s="8"/>
    </row>
    <row r="7" spans="1:24" x14ac:dyDescent="0.25">
      <c r="A7" s="11" t="s">
        <v>66</v>
      </c>
      <c r="B7" s="12"/>
      <c r="C7" s="12"/>
      <c r="D7" s="136"/>
      <c r="E7" s="137"/>
      <c r="F7" s="137"/>
      <c r="G7" s="137"/>
      <c r="H7" s="137"/>
      <c r="I7" s="137"/>
      <c r="J7" s="137"/>
      <c r="K7" s="137"/>
      <c r="L7" s="138"/>
      <c r="P7" s="3"/>
      <c r="Q7" s="3"/>
      <c r="V7" s="13"/>
    </row>
    <row r="8" spans="1:24" ht="15.75" thickBot="1" x14ac:dyDescent="0.3">
      <c r="A8" s="12"/>
      <c r="B8" s="12"/>
      <c r="C8" s="12"/>
      <c r="D8" s="139" t="s">
        <v>18</v>
      </c>
      <c r="E8" s="140"/>
      <c r="F8" s="140"/>
      <c r="G8" s="140"/>
      <c r="H8" s="140"/>
      <c r="I8" s="140"/>
      <c r="J8" s="140"/>
      <c r="K8" s="140"/>
      <c r="L8" s="141"/>
      <c r="P8" s="3"/>
      <c r="Q8" s="3"/>
      <c r="V8" s="8"/>
    </row>
    <row r="9" spans="1:24" ht="14.45" customHeight="1" x14ac:dyDescent="0.25">
      <c r="A9" s="12"/>
      <c r="B9" s="12"/>
      <c r="C9" s="12"/>
      <c r="D9" s="12"/>
      <c r="E9" s="12"/>
      <c r="F9" s="14"/>
      <c r="G9" s="14"/>
      <c r="H9" s="14"/>
      <c r="I9" s="14"/>
      <c r="J9" s="14"/>
      <c r="K9" s="14"/>
      <c r="L9" s="14"/>
      <c r="M9" s="14"/>
      <c r="N9" s="14"/>
      <c r="X9" s="8"/>
    </row>
    <row r="10" spans="1:24" ht="20.100000000000001" customHeight="1" thickBot="1" x14ac:dyDescent="0.3">
      <c r="A10" s="11" t="s">
        <v>0</v>
      </c>
      <c r="B10" s="12"/>
      <c r="C10" s="12"/>
      <c r="D10" s="12"/>
      <c r="E10" s="12"/>
      <c r="F10" s="14"/>
      <c r="G10" s="14"/>
      <c r="H10" s="14"/>
      <c r="I10" s="14"/>
      <c r="J10" s="14"/>
      <c r="K10" s="14"/>
      <c r="L10" s="14"/>
      <c r="M10" s="14"/>
      <c r="N10" s="14"/>
      <c r="X10" s="8"/>
    </row>
    <row r="11" spans="1:24" ht="20.100000000000001" customHeight="1" x14ac:dyDescent="0.25">
      <c r="A11" s="142" t="s">
        <v>1</v>
      </c>
      <c r="B11" s="144" t="s">
        <v>32</v>
      </c>
      <c r="C11" s="146" t="s">
        <v>19</v>
      </c>
      <c r="D11" s="148" t="s">
        <v>20</v>
      </c>
      <c r="E11" s="150" t="s">
        <v>21</v>
      </c>
      <c r="F11" s="75"/>
      <c r="G11" s="74"/>
      <c r="H11" s="75" t="s">
        <v>11</v>
      </c>
      <c r="I11" s="74"/>
      <c r="J11" s="74"/>
      <c r="K11" s="74"/>
      <c r="L11" s="75"/>
      <c r="M11" s="76"/>
      <c r="N11" s="27"/>
      <c r="O11" s="27"/>
      <c r="P11" s="2"/>
      <c r="Q11" s="2"/>
      <c r="R11" s="2"/>
      <c r="S11" s="2"/>
      <c r="V11" s="8"/>
    </row>
    <row r="12" spans="1:24" s="1" customFormat="1" ht="20.100000000000001" customHeight="1" thickBot="1" x14ac:dyDescent="0.3">
      <c r="A12" s="143"/>
      <c r="B12" s="145"/>
      <c r="C12" s="147"/>
      <c r="D12" s="149"/>
      <c r="E12" s="151"/>
      <c r="F12" s="77">
        <v>2021</v>
      </c>
      <c r="G12" s="77">
        <v>2022</v>
      </c>
      <c r="H12" s="77">
        <v>2023</v>
      </c>
      <c r="I12" s="77">
        <v>2024</v>
      </c>
      <c r="J12" s="77">
        <v>2025</v>
      </c>
      <c r="K12" s="77">
        <v>2026</v>
      </c>
      <c r="L12" s="77">
        <v>2027</v>
      </c>
      <c r="M12" s="78">
        <v>2028</v>
      </c>
      <c r="N12" s="14"/>
      <c r="O12" s="14"/>
      <c r="P12" s="14"/>
      <c r="Q12" s="14"/>
      <c r="R12" s="14"/>
      <c r="S12" s="14"/>
      <c r="T12" s="15"/>
      <c r="U12" s="15"/>
      <c r="V12" s="15"/>
    </row>
    <row r="13" spans="1:24" ht="40.15" customHeight="1" thickTop="1" thickBot="1" x14ac:dyDescent="0.3">
      <c r="A13" s="79" t="s">
        <v>37</v>
      </c>
      <c r="B13" s="80">
        <f>COUNTA('pow podst'!L3:L33)</f>
        <v>31</v>
      </c>
      <c r="C13" s="81">
        <f>SUM('pow podst'!K3:K33)</f>
        <v>2703464</v>
      </c>
      <c r="D13" s="82">
        <f>SUM('pow podst'!M3:M33)</f>
        <v>814502</v>
      </c>
      <c r="E13" s="83">
        <f>SUM('pow podst'!L3:L33)</f>
        <v>1888962</v>
      </c>
      <c r="F13" s="81">
        <f>SUM('pow podst'!O3:O33)</f>
        <v>1888962</v>
      </c>
      <c r="G13" s="81">
        <f>SUM('pow podst'!P3:P33)</f>
        <v>0</v>
      </c>
      <c r="H13" s="81">
        <f>SUM('pow podst'!Q3:Q33)</f>
        <v>0</v>
      </c>
      <c r="I13" s="81">
        <f>SUM('pow podst'!R3:R33)</f>
        <v>0</v>
      </c>
      <c r="J13" s="81">
        <f>SUM('pow podst'!S3:S33)</f>
        <v>0</v>
      </c>
      <c r="K13" s="81">
        <f>SUM('pow podst'!T3:T33)</f>
        <v>0</v>
      </c>
      <c r="L13" s="81">
        <f>SUM('pow podst'!U3:U33)</f>
        <v>0</v>
      </c>
      <c r="M13" s="84">
        <f>SUM('pow podst'!V3:V33)</f>
        <v>0</v>
      </c>
      <c r="N13" s="16" t="b">
        <f t="shared" ref="N13:N19" si="0">C13=(D13+E13)</f>
        <v>1</v>
      </c>
      <c r="O13" s="35" t="b">
        <f t="shared" ref="O13:O19" si="1">E13=SUM(F13:M13)</f>
        <v>1</v>
      </c>
      <c r="P13" s="17"/>
      <c r="Q13" s="17"/>
      <c r="R13" s="18"/>
      <c r="S13" s="18"/>
      <c r="T13" s="19"/>
      <c r="U13" s="8"/>
      <c r="V13" s="8"/>
    </row>
    <row r="14" spans="1:24" ht="40.15" customHeight="1" thickTop="1" thickBot="1" x14ac:dyDescent="0.3">
      <c r="A14" s="79" t="s">
        <v>38</v>
      </c>
      <c r="B14" s="80">
        <f>COUNTA('gm podst'!M3:M28)</f>
        <v>26</v>
      </c>
      <c r="C14" s="81">
        <f>SUM('gm podst'!L3:L28)</f>
        <v>4885549</v>
      </c>
      <c r="D14" s="82">
        <f>SUM('gm podst'!N3:N28)</f>
        <v>1420494</v>
      </c>
      <c r="E14" s="83">
        <f>SUM('gm podst'!M3:M28)</f>
        <v>3465055</v>
      </c>
      <c r="F14" s="97">
        <f>SUM('gm podst'!P3:P28)</f>
        <v>3465055</v>
      </c>
      <c r="G14" s="97">
        <f>SUM('gm podst'!Q3:Q28)</f>
        <v>0</v>
      </c>
      <c r="H14" s="97">
        <f>SUM('gm podst'!R3:R28)</f>
        <v>0</v>
      </c>
      <c r="I14" s="97">
        <f>SUM('gm podst'!S3:S28)</f>
        <v>0</v>
      </c>
      <c r="J14" s="97">
        <f>SUM('gm podst'!T3:T28)</f>
        <v>0</v>
      </c>
      <c r="K14" s="97">
        <f>SUM('gm podst'!U3:U28)</f>
        <v>0</v>
      </c>
      <c r="L14" s="97">
        <f>SUM('gm podst'!V3:V28)</f>
        <v>0</v>
      </c>
      <c r="M14" s="98">
        <f>SUM('gm podst'!W3:W28)</f>
        <v>0</v>
      </c>
      <c r="N14" s="16" t="b">
        <f t="shared" si="0"/>
        <v>1</v>
      </c>
      <c r="O14" s="35" t="b">
        <f t="shared" si="1"/>
        <v>1</v>
      </c>
      <c r="P14" s="17"/>
      <c r="Q14" s="17"/>
      <c r="R14" s="18"/>
      <c r="S14" s="18"/>
      <c r="T14" s="18"/>
      <c r="U14" s="18"/>
      <c r="V14" s="18"/>
    </row>
    <row r="15" spans="1:24" s="22" customFormat="1" ht="40.15" customHeight="1" thickTop="1" thickBot="1" x14ac:dyDescent="0.3">
      <c r="A15" s="85" t="s">
        <v>33</v>
      </c>
      <c r="B15" s="86">
        <f t="shared" ref="B15:M15" si="2">B13+B14</f>
        <v>57</v>
      </c>
      <c r="C15" s="87">
        <f t="shared" si="2"/>
        <v>7589013</v>
      </c>
      <c r="D15" s="88">
        <f t="shared" si="2"/>
        <v>2234996</v>
      </c>
      <c r="E15" s="89">
        <f t="shared" si="2"/>
        <v>5354017</v>
      </c>
      <c r="F15" s="87">
        <f t="shared" si="2"/>
        <v>5354017</v>
      </c>
      <c r="G15" s="87">
        <f t="shared" si="2"/>
        <v>0</v>
      </c>
      <c r="H15" s="87">
        <f t="shared" si="2"/>
        <v>0</v>
      </c>
      <c r="I15" s="87">
        <f t="shared" si="2"/>
        <v>0</v>
      </c>
      <c r="J15" s="87">
        <f t="shared" si="2"/>
        <v>0</v>
      </c>
      <c r="K15" s="87">
        <f t="shared" si="2"/>
        <v>0</v>
      </c>
      <c r="L15" s="87">
        <f t="shared" si="2"/>
        <v>0</v>
      </c>
      <c r="M15" s="90">
        <f t="shared" si="2"/>
        <v>0</v>
      </c>
      <c r="N15" s="16" t="b">
        <f t="shared" si="0"/>
        <v>1</v>
      </c>
      <c r="O15" s="35" t="b">
        <f t="shared" si="1"/>
        <v>1</v>
      </c>
      <c r="P15" s="20"/>
      <c r="Q15" s="20"/>
      <c r="R15" s="21"/>
      <c r="S15" s="21"/>
      <c r="T15" s="21"/>
      <c r="U15" s="21"/>
      <c r="V15" s="21"/>
    </row>
    <row r="16" spans="1:24" ht="40.15" customHeight="1" thickTop="1" thickBot="1" x14ac:dyDescent="0.3">
      <c r="A16" s="79" t="s">
        <v>2</v>
      </c>
      <c r="B16" s="80">
        <f>COUNTA('pow rez'!L3:L5)</f>
        <v>0</v>
      </c>
      <c r="C16" s="81">
        <f>SUM('pow rez'!K3:K5)</f>
        <v>0</v>
      </c>
      <c r="D16" s="82">
        <f>SUM('pow rez'!M3:M5)</f>
        <v>0</v>
      </c>
      <c r="E16" s="83">
        <f>SUM('pow rez'!L3:L5)</f>
        <v>0</v>
      </c>
      <c r="F16" s="81">
        <f>SUM('pow rez'!O3:O5)</f>
        <v>0</v>
      </c>
      <c r="G16" s="81">
        <f>SUM('pow rez'!P3:P5)</f>
        <v>0</v>
      </c>
      <c r="H16" s="81">
        <f>SUM('pow rez'!Q3:Q5)</f>
        <v>0</v>
      </c>
      <c r="I16" s="81">
        <f>SUM('pow rez'!R3:R5)</f>
        <v>0</v>
      </c>
      <c r="J16" s="81">
        <f>SUM('pow rez'!S3:S5)</f>
        <v>0</v>
      </c>
      <c r="K16" s="81">
        <f>SUM('pow rez'!T3:T5)</f>
        <v>0</v>
      </c>
      <c r="L16" s="81">
        <f>SUM('pow rez'!U3:U5)</f>
        <v>0</v>
      </c>
      <c r="M16" s="84">
        <f>SUM('pow rez'!V3:V5)</f>
        <v>0</v>
      </c>
      <c r="N16" s="16" t="b">
        <f t="shared" si="0"/>
        <v>1</v>
      </c>
      <c r="O16" s="35" t="b">
        <f t="shared" si="1"/>
        <v>1</v>
      </c>
      <c r="P16" s="17"/>
      <c r="Q16" s="17"/>
      <c r="R16" s="18"/>
      <c r="S16" s="18"/>
      <c r="T16" s="18"/>
      <c r="U16" s="18"/>
      <c r="V16" s="18"/>
    </row>
    <row r="17" spans="1:22" ht="40.15" customHeight="1" thickTop="1" thickBot="1" x14ac:dyDescent="0.3">
      <c r="A17" s="79" t="s">
        <v>3</v>
      </c>
      <c r="B17" s="80">
        <f>COUNTA('gm rez'!M2:M4)</f>
        <v>0</v>
      </c>
      <c r="C17" s="81">
        <f>SUM('gm rez'!L3:L5)</f>
        <v>0</v>
      </c>
      <c r="D17" s="82">
        <f>SUM('gm rez'!N3:N5)</f>
        <v>0</v>
      </c>
      <c r="E17" s="83">
        <f>SUM('gm rez'!M3:M5)</f>
        <v>0</v>
      </c>
      <c r="F17" s="81">
        <f>SUM('gm rez'!P3:P5)</f>
        <v>0</v>
      </c>
      <c r="G17" s="81">
        <f>SUM('gm rez'!Q3:Q5)</f>
        <v>0</v>
      </c>
      <c r="H17" s="81">
        <f>SUM('gm rez'!R3:R5)</f>
        <v>0</v>
      </c>
      <c r="I17" s="81">
        <f>SUM('gm rez'!S3:S5)</f>
        <v>0</v>
      </c>
      <c r="J17" s="81">
        <f>SUM('gm rez'!T3:T5)</f>
        <v>0</v>
      </c>
      <c r="K17" s="81">
        <f>SUM('gm rez'!U3:U5)</f>
        <v>0</v>
      </c>
      <c r="L17" s="81">
        <f>SUM('gm rez'!V3:V5)</f>
        <v>0</v>
      </c>
      <c r="M17" s="84">
        <f>SUM('gm rez'!W3:W5)</f>
        <v>0</v>
      </c>
      <c r="N17" s="16" t="b">
        <f t="shared" si="0"/>
        <v>1</v>
      </c>
      <c r="O17" s="35" t="b">
        <f t="shared" si="1"/>
        <v>1</v>
      </c>
      <c r="P17" s="23"/>
      <c r="Q17" s="23"/>
      <c r="R17" s="24"/>
      <c r="S17" s="24"/>
      <c r="T17" s="19"/>
      <c r="U17" s="8"/>
      <c r="V17" s="8"/>
    </row>
    <row r="18" spans="1:22" ht="40.15" customHeight="1" thickTop="1" thickBot="1" x14ac:dyDescent="0.3">
      <c r="A18" s="85" t="s">
        <v>22</v>
      </c>
      <c r="B18" s="86">
        <f t="shared" ref="B18:M18" si="3">B16+B17</f>
        <v>0</v>
      </c>
      <c r="C18" s="87">
        <f t="shared" si="3"/>
        <v>0</v>
      </c>
      <c r="D18" s="88">
        <f t="shared" si="3"/>
        <v>0</v>
      </c>
      <c r="E18" s="89">
        <f t="shared" si="3"/>
        <v>0</v>
      </c>
      <c r="F18" s="87">
        <f t="shared" si="3"/>
        <v>0</v>
      </c>
      <c r="G18" s="87">
        <f t="shared" si="3"/>
        <v>0</v>
      </c>
      <c r="H18" s="87">
        <f t="shared" si="3"/>
        <v>0</v>
      </c>
      <c r="I18" s="87">
        <f t="shared" si="3"/>
        <v>0</v>
      </c>
      <c r="J18" s="87">
        <f t="shared" si="3"/>
        <v>0</v>
      </c>
      <c r="K18" s="87">
        <f t="shared" si="3"/>
        <v>0</v>
      </c>
      <c r="L18" s="87">
        <f t="shared" si="3"/>
        <v>0</v>
      </c>
      <c r="M18" s="90">
        <f t="shared" si="3"/>
        <v>0</v>
      </c>
      <c r="N18" s="16" t="b">
        <f t="shared" si="0"/>
        <v>1</v>
      </c>
      <c r="O18" s="35" t="b">
        <f t="shared" si="1"/>
        <v>1</v>
      </c>
      <c r="P18" s="25"/>
      <c r="Q18" s="25"/>
      <c r="R18" s="2"/>
      <c r="S18" s="2"/>
    </row>
    <row r="19" spans="1:22" ht="40.15" customHeight="1" thickTop="1" x14ac:dyDescent="0.25">
      <c r="A19" s="91" t="s">
        <v>31</v>
      </c>
      <c r="B19" s="92">
        <f t="shared" ref="B19:G19" si="4">B15+B18</f>
        <v>57</v>
      </c>
      <c r="C19" s="93">
        <f t="shared" si="4"/>
        <v>7589013</v>
      </c>
      <c r="D19" s="94">
        <f t="shared" si="4"/>
        <v>2234996</v>
      </c>
      <c r="E19" s="95">
        <f t="shared" si="4"/>
        <v>5354017</v>
      </c>
      <c r="F19" s="93">
        <f t="shared" si="4"/>
        <v>5354017</v>
      </c>
      <c r="G19" s="93">
        <f t="shared" si="4"/>
        <v>0</v>
      </c>
      <c r="H19" s="93">
        <f t="shared" ref="H19:M19" si="5">H15+H18</f>
        <v>0</v>
      </c>
      <c r="I19" s="93">
        <f>I15+I18</f>
        <v>0</v>
      </c>
      <c r="J19" s="93">
        <f t="shared" si="5"/>
        <v>0</v>
      </c>
      <c r="K19" s="93">
        <f t="shared" si="5"/>
        <v>0</v>
      </c>
      <c r="L19" s="93">
        <f t="shared" si="5"/>
        <v>0</v>
      </c>
      <c r="M19" s="96">
        <f t="shared" si="5"/>
        <v>0</v>
      </c>
      <c r="N19" s="16" t="b">
        <f t="shared" si="0"/>
        <v>1</v>
      </c>
      <c r="O19" s="35" t="b">
        <f t="shared" si="1"/>
        <v>1</v>
      </c>
      <c r="P19" s="25"/>
      <c r="Q19" s="25"/>
      <c r="R19" s="2"/>
      <c r="S19" s="2"/>
    </row>
    <row r="20" spans="1:22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5"/>
      <c r="S20" s="25"/>
      <c r="T20" s="2"/>
      <c r="U20" s="2"/>
    </row>
    <row r="21" spans="1:22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5"/>
      <c r="S21" s="25"/>
      <c r="T21" s="2"/>
      <c r="U21" s="2"/>
    </row>
    <row r="22" spans="1:22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5"/>
      <c r="S22" s="25"/>
      <c r="T22" s="2"/>
      <c r="U22" s="2"/>
    </row>
    <row r="23" spans="1:22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5"/>
      <c r="S23" s="25"/>
      <c r="T23" s="2"/>
      <c r="U23" s="2"/>
    </row>
    <row r="24" spans="1:22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"/>
      <c r="S24" s="2"/>
      <c r="T24" s="2"/>
      <c r="U24" s="2"/>
    </row>
    <row r="25" spans="1:22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"/>
      <c r="S25" s="2"/>
      <c r="T25" s="2"/>
      <c r="U25" s="2"/>
    </row>
    <row r="26" spans="1:22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"/>
      <c r="S26" s="2"/>
      <c r="T26" s="2"/>
      <c r="U26" s="2"/>
    </row>
  </sheetData>
  <mergeCells count="7">
    <mergeCell ref="D3:L7"/>
    <mergeCell ref="D8:L8"/>
    <mergeCell ref="A11:A12"/>
    <mergeCell ref="B11:B12"/>
    <mergeCell ref="C11:C12"/>
    <mergeCell ref="D11:D12"/>
    <mergeCell ref="E11:E12"/>
  </mergeCells>
  <pageMargins left="0.70866141732283472" right="0.70866141732283472" top="0.74803149606299213" bottom="0.74803149606299213" header="0.31496062992125984" footer="0.31496062992125984"/>
  <pageSetup paperSize="8" scale="83" orientation="landscape" r:id="rId1"/>
  <headerFooter>
    <oddHeader>&amp;LWojewództwo Pomorskie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7"/>
  <sheetViews>
    <sheetView showGridLines="0" view="pageBreakPreview" zoomScale="85" zoomScaleNormal="78" zoomScaleSheetLayoutView="85" workbookViewId="0">
      <selection sqref="A1:A2"/>
    </sheetView>
  </sheetViews>
  <sheetFormatPr defaultColWidth="9.28515625" defaultRowHeight="15" x14ac:dyDescent="0.25"/>
  <cols>
    <col min="1" max="1" width="6.28515625" style="111" customWidth="1"/>
    <col min="2" max="3" width="17.5703125" style="111" customWidth="1"/>
    <col min="4" max="4" width="12.5703125" style="111" customWidth="1"/>
    <col min="5" max="5" width="40.42578125" style="111" customWidth="1"/>
    <col min="6" max="6" width="12.5703125" style="111" customWidth="1"/>
    <col min="7" max="7" width="15.42578125" style="111" customWidth="1"/>
    <col min="8" max="8" width="17.85546875" style="111" customWidth="1"/>
    <col min="9" max="9" width="17.140625" style="111" customWidth="1"/>
    <col min="10" max="11" width="15.7109375" style="111" customWidth="1"/>
    <col min="12" max="12" width="14.42578125" style="111" customWidth="1"/>
    <col min="13" max="13" width="13.5703125" style="111" customWidth="1"/>
    <col min="14" max="28" width="15.7109375" style="111" customWidth="1"/>
    <col min="29" max="16384" width="9.28515625" style="111"/>
  </cols>
  <sheetData>
    <row r="1" spans="1:26" ht="20.100000000000001" customHeight="1" x14ac:dyDescent="0.25">
      <c r="A1" s="154" t="s">
        <v>4</v>
      </c>
      <c r="B1" s="154" t="s">
        <v>5</v>
      </c>
      <c r="C1" s="155" t="s">
        <v>6</v>
      </c>
      <c r="D1" s="155" t="s">
        <v>30</v>
      </c>
      <c r="E1" s="155" t="s">
        <v>7</v>
      </c>
      <c r="F1" s="154" t="s">
        <v>24</v>
      </c>
      <c r="G1" s="154" t="s">
        <v>42</v>
      </c>
      <c r="H1" s="158" t="s">
        <v>39</v>
      </c>
      <c r="I1" s="159"/>
      <c r="J1" s="154" t="s">
        <v>23</v>
      </c>
      <c r="K1" s="154" t="s">
        <v>8</v>
      </c>
      <c r="L1" s="154" t="s">
        <v>15</v>
      </c>
      <c r="M1" s="155" t="s">
        <v>12</v>
      </c>
      <c r="N1" s="154" t="s">
        <v>10</v>
      </c>
      <c r="O1" s="154" t="s">
        <v>11</v>
      </c>
      <c r="P1" s="154"/>
      <c r="Q1" s="154"/>
      <c r="R1" s="154"/>
      <c r="S1" s="154"/>
      <c r="T1" s="154"/>
      <c r="U1" s="154"/>
      <c r="V1" s="154"/>
    </row>
    <row r="2" spans="1:26" ht="33.75" customHeight="1" x14ac:dyDescent="0.25">
      <c r="A2" s="154"/>
      <c r="B2" s="154"/>
      <c r="C2" s="156"/>
      <c r="D2" s="156"/>
      <c r="E2" s="156"/>
      <c r="F2" s="154"/>
      <c r="G2" s="154"/>
      <c r="H2" s="121" t="s">
        <v>40</v>
      </c>
      <c r="I2" s="121" t="s">
        <v>41</v>
      </c>
      <c r="J2" s="154"/>
      <c r="K2" s="154"/>
      <c r="L2" s="154"/>
      <c r="M2" s="156"/>
      <c r="N2" s="154"/>
      <c r="O2" s="121">
        <v>2021</v>
      </c>
      <c r="P2" s="121">
        <v>2022</v>
      </c>
      <c r="Q2" s="121">
        <v>2023</v>
      </c>
      <c r="R2" s="121">
        <v>2024</v>
      </c>
      <c r="S2" s="121">
        <v>2025</v>
      </c>
      <c r="T2" s="121">
        <v>2026</v>
      </c>
      <c r="U2" s="121">
        <v>2027</v>
      </c>
      <c r="V2" s="121">
        <v>2028</v>
      </c>
      <c r="W2" s="111" t="s">
        <v>26</v>
      </c>
      <c r="X2" s="111" t="s">
        <v>27</v>
      </c>
      <c r="Y2" s="111" t="s">
        <v>28</v>
      </c>
      <c r="Z2" s="106" t="s">
        <v>29</v>
      </c>
    </row>
    <row r="3" spans="1:26" ht="36" x14ac:dyDescent="0.25">
      <c r="A3" s="107">
        <v>1</v>
      </c>
      <c r="B3" s="107" t="s">
        <v>68</v>
      </c>
      <c r="C3" s="108" t="s">
        <v>58</v>
      </c>
      <c r="D3" s="108" t="s">
        <v>48</v>
      </c>
      <c r="E3" s="107" t="s">
        <v>100</v>
      </c>
      <c r="F3" s="107" t="s">
        <v>131</v>
      </c>
      <c r="G3" s="113">
        <v>1</v>
      </c>
      <c r="H3" s="113">
        <v>0</v>
      </c>
      <c r="I3" s="113">
        <v>1</v>
      </c>
      <c r="J3" s="109" t="s">
        <v>133</v>
      </c>
      <c r="K3" s="115">
        <v>30000</v>
      </c>
      <c r="L3" s="115">
        <v>24000</v>
      </c>
      <c r="M3" s="116">
        <v>6000</v>
      </c>
      <c r="N3" s="114">
        <v>0.8</v>
      </c>
      <c r="O3" s="116">
        <v>24000</v>
      </c>
      <c r="P3" s="116">
        <v>0</v>
      </c>
      <c r="Q3" s="116">
        <v>0</v>
      </c>
      <c r="R3" s="116">
        <v>0</v>
      </c>
      <c r="S3" s="116">
        <v>0</v>
      </c>
      <c r="T3" s="116">
        <v>0</v>
      </c>
      <c r="U3" s="116">
        <v>0</v>
      </c>
      <c r="V3" s="116">
        <v>0</v>
      </c>
      <c r="W3" s="111" t="b">
        <f t="shared" ref="W3:W34" si="0">L3=SUM(O3:V3)</f>
        <v>1</v>
      </c>
      <c r="X3" s="122">
        <f t="shared" ref="X3:X34" si="1">ROUND(L3/K3,4)</f>
        <v>0.8</v>
      </c>
      <c r="Y3" s="123" t="b">
        <f t="shared" ref="Y3:Y33" si="2">X3=N3</f>
        <v>1</v>
      </c>
      <c r="Z3" s="123" t="b">
        <f t="shared" ref="Z3:Z34" si="3">K3=L3+M3</f>
        <v>1</v>
      </c>
    </row>
    <row r="4" spans="1:26" ht="76.5" customHeight="1" x14ac:dyDescent="0.25">
      <c r="A4" s="107">
        <v>2</v>
      </c>
      <c r="B4" s="107" t="s">
        <v>69</v>
      </c>
      <c r="C4" s="108" t="s">
        <v>58</v>
      </c>
      <c r="D4" s="108" t="s">
        <v>48</v>
      </c>
      <c r="E4" s="107" t="s">
        <v>101</v>
      </c>
      <c r="F4" s="107" t="s">
        <v>131</v>
      </c>
      <c r="G4" s="113">
        <v>1</v>
      </c>
      <c r="H4" s="113">
        <v>0</v>
      </c>
      <c r="I4" s="113">
        <v>1</v>
      </c>
      <c r="J4" s="109" t="s">
        <v>134</v>
      </c>
      <c r="K4" s="115">
        <v>562260</v>
      </c>
      <c r="L4" s="115">
        <v>200000</v>
      </c>
      <c r="M4" s="116">
        <v>362260</v>
      </c>
      <c r="N4" s="129">
        <v>0.8</v>
      </c>
      <c r="O4" s="116">
        <v>200000</v>
      </c>
      <c r="P4" s="116">
        <v>0</v>
      </c>
      <c r="Q4" s="116">
        <v>0</v>
      </c>
      <c r="R4" s="116">
        <v>0</v>
      </c>
      <c r="S4" s="116">
        <v>0</v>
      </c>
      <c r="T4" s="116">
        <v>0</v>
      </c>
      <c r="U4" s="116">
        <v>0</v>
      </c>
      <c r="V4" s="116">
        <v>0</v>
      </c>
      <c r="W4" s="111" t="b">
        <f t="shared" si="0"/>
        <v>1</v>
      </c>
      <c r="X4" s="122">
        <f t="shared" si="1"/>
        <v>0.35570000000000002</v>
      </c>
      <c r="Y4" s="123" t="b">
        <f t="shared" si="2"/>
        <v>0</v>
      </c>
      <c r="Z4" s="123" t="b">
        <f t="shared" si="3"/>
        <v>1</v>
      </c>
    </row>
    <row r="5" spans="1:26" ht="36" x14ac:dyDescent="0.25">
      <c r="A5" s="107">
        <v>3</v>
      </c>
      <c r="B5" s="107" t="s">
        <v>70</v>
      </c>
      <c r="C5" s="108" t="s">
        <v>58</v>
      </c>
      <c r="D5" s="108" t="s">
        <v>48</v>
      </c>
      <c r="E5" s="107" t="s">
        <v>102</v>
      </c>
      <c r="F5" s="107" t="s">
        <v>131</v>
      </c>
      <c r="G5" s="113">
        <v>1</v>
      </c>
      <c r="H5" s="113">
        <v>0</v>
      </c>
      <c r="I5" s="113">
        <v>1</v>
      </c>
      <c r="J5" s="109" t="s">
        <v>133</v>
      </c>
      <c r="K5" s="115">
        <v>32500</v>
      </c>
      <c r="L5" s="115">
        <v>26000</v>
      </c>
      <c r="M5" s="116">
        <v>6500</v>
      </c>
      <c r="N5" s="114">
        <v>0.8</v>
      </c>
      <c r="O5" s="116">
        <v>26000</v>
      </c>
      <c r="P5" s="116">
        <v>0</v>
      </c>
      <c r="Q5" s="116">
        <v>0</v>
      </c>
      <c r="R5" s="116">
        <v>0</v>
      </c>
      <c r="S5" s="116">
        <v>0</v>
      </c>
      <c r="T5" s="116">
        <v>0</v>
      </c>
      <c r="U5" s="116">
        <v>0</v>
      </c>
      <c r="V5" s="116">
        <v>0</v>
      </c>
      <c r="W5" s="111" t="b">
        <f t="shared" si="0"/>
        <v>1</v>
      </c>
      <c r="X5" s="122">
        <f t="shared" si="1"/>
        <v>0.8</v>
      </c>
      <c r="Y5" s="123" t="b">
        <f t="shared" si="2"/>
        <v>1</v>
      </c>
      <c r="Z5" s="123" t="b">
        <f t="shared" si="3"/>
        <v>1</v>
      </c>
    </row>
    <row r="6" spans="1:26" ht="36" x14ac:dyDescent="0.25">
      <c r="A6" s="107">
        <v>4</v>
      </c>
      <c r="B6" s="107" t="s">
        <v>71</v>
      </c>
      <c r="C6" s="108" t="s">
        <v>58</v>
      </c>
      <c r="D6" s="108" t="s">
        <v>48</v>
      </c>
      <c r="E6" s="107" t="s">
        <v>103</v>
      </c>
      <c r="F6" s="107" t="s">
        <v>131</v>
      </c>
      <c r="G6" s="113">
        <v>1</v>
      </c>
      <c r="H6" s="113">
        <v>0</v>
      </c>
      <c r="I6" s="113">
        <v>1</v>
      </c>
      <c r="J6" s="109" t="s">
        <v>133</v>
      </c>
      <c r="K6" s="115">
        <v>32500</v>
      </c>
      <c r="L6" s="115">
        <v>26000</v>
      </c>
      <c r="M6" s="116">
        <v>6500</v>
      </c>
      <c r="N6" s="114">
        <v>0.8</v>
      </c>
      <c r="O6" s="116">
        <v>26000</v>
      </c>
      <c r="P6" s="116">
        <v>0</v>
      </c>
      <c r="Q6" s="116">
        <v>0</v>
      </c>
      <c r="R6" s="116">
        <v>0</v>
      </c>
      <c r="S6" s="116">
        <v>0</v>
      </c>
      <c r="T6" s="116">
        <v>0</v>
      </c>
      <c r="U6" s="116">
        <v>0</v>
      </c>
      <c r="V6" s="116">
        <v>0</v>
      </c>
      <c r="W6" s="111" t="b">
        <f t="shared" si="0"/>
        <v>1</v>
      </c>
      <c r="X6" s="122">
        <f t="shared" si="1"/>
        <v>0.8</v>
      </c>
      <c r="Y6" s="123" t="b">
        <f t="shared" si="2"/>
        <v>1</v>
      </c>
      <c r="Z6" s="123" t="b">
        <f t="shared" si="3"/>
        <v>1</v>
      </c>
    </row>
    <row r="7" spans="1:26" ht="36" x14ac:dyDescent="0.25">
      <c r="A7" s="107">
        <v>5</v>
      </c>
      <c r="B7" s="107" t="s">
        <v>72</v>
      </c>
      <c r="C7" s="108" t="s">
        <v>59</v>
      </c>
      <c r="D7" s="108" t="s">
        <v>46</v>
      </c>
      <c r="E7" s="107" t="s">
        <v>104</v>
      </c>
      <c r="F7" s="107" t="s">
        <v>131</v>
      </c>
      <c r="G7" s="113">
        <v>1</v>
      </c>
      <c r="H7" s="113">
        <v>0</v>
      </c>
      <c r="I7" s="113">
        <v>1</v>
      </c>
      <c r="J7" s="109" t="s">
        <v>133</v>
      </c>
      <c r="K7" s="115">
        <v>32500</v>
      </c>
      <c r="L7" s="115">
        <v>26000</v>
      </c>
      <c r="M7" s="116">
        <v>6500</v>
      </c>
      <c r="N7" s="114">
        <v>0.8</v>
      </c>
      <c r="O7" s="116">
        <v>26000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1" t="b">
        <f t="shared" si="0"/>
        <v>1</v>
      </c>
      <c r="X7" s="122">
        <f t="shared" si="1"/>
        <v>0.8</v>
      </c>
      <c r="Y7" s="123" t="b">
        <f t="shared" si="2"/>
        <v>1</v>
      </c>
      <c r="Z7" s="123" t="b">
        <f t="shared" si="3"/>
        <v>1</v>
      </c>
    </row>
    <row r="8" spans="1:26" ht="36" x14ac:dyDescent="0.25">
      <c r="A8" s="107">
        <v>6</v>
      </c>
      <c r="B8" s="107" t="s">
        <v>73</v>
      </c>
      <c r="C8" s="108" t="s">
        <v>59</v>
      </c>
      <c r="D8" s="108" t="s">
        <v>46</v>
      </c>
      <c r="E8" s="107" t="s">
        <v>105</v>
      </c>
      <c r="F8" s="107" t="s">
        <v>131</v>
      </c>
      <c r="G8" s="113">
        <v>1</v>
      </c>
      <c r="H8" s="113">
        <v>0</v>
      </c>
      <c r="I8" s="113">
        <v>1</v>
      </c>
      <c r="J8" s="109" t="s">
        <v>133</v>
      </c>
      <c r="K8" s="115">
        <v>32500</v>
      </c>
      <c r="L8" s="115">
        <v>26000</v>
      </c>
      <c r="M8" s="116">
        <v>6500</v>
      </c>
      <c r="N8" s="114">
        <v>0.8</v>
      </c>
      <c r="O8" s="116">
        <v>26000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1" t="b">
        <f t="shared" si="0"/>
        <v>1</v>
      </c>
      <c r="X8" s="122">
        <f t="shared" si="1"/>
        <v>0.8</v>
      </c>
      <c r="Y8" s="123" t="b">
        <f t="shared" si="2"/>
        <v>1</v>
      </c>
      <c r="Z8" s="123" t="b">
        <f t="shared" si="3"/>
        <v>1</v>
      </c>
    </row>
    <row r="9" spans="1:26" ht="36" x14ac:dyDescent="0.25">
      <c r="A9" s="107">
        <v>7</v>
      </c>
      <c r="B9" s="107" t="s">
        <v>74</v>
      </c>
      <c r="C9" s="108" t="s">
        <v>59</v>
      </c>
      <c r="D9" s="108" t="s">
        <v>46</v>
      </c>
      <c r="E9" s="107" t="s">
        <v>106</v>
      </c>
      <c r="F9" s="107" t="s">
        <v>131</v>
      </c>
      <c r="G9" s="113">
        <v>1</v>
      </c>
      <c r="H9" s="113">
        <v>0</v>
      </c>
      <c r="I9" s="113">
        <v>1</v>
      </c>
      <c r="J9" s="109" t="s">
        <v>133</v>
      </c>
      <c r="K9" s="115">
        <v>32500</v>
      </c>
      <c r="L9" s="115">
        <v>26000</v>
      </c>
      <c r="M9" s="116">
        <v>6500</v>
      </c>
      <c r="N9" s="114">
        <v>0.8</v>
      </c>
      <c r="O9" s="116">
        <v>26000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1" t="b">
        <f t="shared" si="0"/>
        <v>1</v>
      </c>
      <c r="X9" s="122">
        <f t="shared" si="1"/>
        <v>0.8</v>
      </c>
      <c r="Y9" s="123" t="b">
        <f t="shared" si="2"/>
        <v>1</v>
      </c>
      <c r="Z9" s="123" t="b">
        <f t="shared" si="3"/>
        <v>1</v>
      </c>
    </row>
    <row r="10" spans="1:26" ht="36" x14ac:dyDescent="0.25">
      <c r="A10" s="107">
        <v>8</v>
      </c>
      <c r="B10" s="107" t="s">
        <v>75</v>
      </c>
      <c r="C10" s="108" t="s">
        <v>59</v>
      </c>
      <c r="D10" s="108" t="s">
        <v>46</v>
      </c>
      <c r="E10" s="107" t="s">
        <v>107</v>
      </c>
      <c r="F10" s="107" t="s">
        <v>131</v>
      </c>
      <c r="G10" s="113">
        <v>1</v>
      </c>
      <c r="H10" s="113">
        <v>0</v>
      </c>
      <c r="I10" s="113">
        <v>1</v>
      </c>
      <c r="J10" s="109" t="s">
        <v>133</v>
      </c>
      <c r="K10" s="115">
        <v>32500</v>
      </c>
      <c r="L10" s="115">
        <v>26000</v>
      </c>
      <c r="M10" s="116">
        <v>6500</v>
      </c>
      <c r="N10" s="114">
        <v>0.8</v>
      </c>
      <c r="O10" s="116">
        <v>26000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1" t="b">
        <f t="shared" si="0"/>
        <v>1</v>
      </c>
      <c r="X10" s="122">
        <f t="shared" si="1"/>
        <v>0.8</v>
      </c>
      <c r="Y10" s="123" t="b">
        <f t="shared" si="2"/>
        <v>1</v>
      </c>
      <c r="Z10" s="123" t="b">
        <f t="shared" si="3"/>
        <v>1</v>
      </c>
    </row>
    <row r="11" spans="1:26" ht="36" x14ac:dyDescent="0.25">
      <c r="A11" s="107">
        <v>9</v>
      </c>
      <c r="B11" s="107" t="s">
        <v>76</v>
      </c>
      <c r="C11" s="108" t="s">
        <v>59</v>
      </c>
      <c r="D11" s="108" t="s">
        <v>46</v>
      </c>
      <c r="E11" s="107" t="s">
        <v>108</v>
      </c>
      <c r="F11" s="107" t="s">
        <v>131</v>
      </c>
      <c r="G11" s="113">
        <v>1</v>
      </c>
      <c r="H11" s="113">
        <v>0</v>
      </c>
      <c r="I11" s="113">
        <v>1</v>
      </c>
      <c r="J11" s="109" t="s">
        <v>133</v>
      </c>
      <c r="K11" s="115">
        <v>32500</v>
      </c>
      <c r="L11" s="115">
        <v>26000</v>
      </c>
      <c r="M11" s="116">
        <v>6500</v>
      </c>
      <c r="N11" s="114">
        <v>0.8</v>
      </c>
      <c r="O11" s="116">
        <v>26000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1" t="b">
        <f t="shared" si="0"/>
        <v>1</v>
      </c>
      <c r="X11" s="122">
        <f t="shared" si="1"/>
        <v>0.8</v>
      </c>
      <c r="Y11" s="123" t="b">
        <f t="shared" si="2"/>
        <v>1</v>
      </c>
      <c r="Z11" s="123" t="b">
        <f t="shared" si="3"/>
        <v>1</v>
      </c>
    </row>
    <row r="12" spans="1:26" ht="36" x14ac:dyDescent="0.25">
      <c r="A12" s="107">
        <v>10</v>
      </c>
      <c r="B12" s="107" t="s">
        <v>77</v>
      </c>
      <c r="C12" s="108" t="s">
        <v>59</v>
      </c>
      <c r="D12" s="108" t="s">
        <v>46</v>
      </c>
      <c r="E12" s="107" t="s">
        <v>109</v>
      </c>
      <c r="F12" s="107" t="s">
        <v>131</v>
      </c>
      <c r="G12" s="113">
        <v>1</v>
      </c>
      <c r="H12" s="113">
        <v>0</v>
      </c>
      <c r="I12" s="113">
        <v>1</v>
      </c>
      <c r="J12" s="109" t="s">
        <v>133</v>
      </c>
      <c r="K12" s="115">
        <v>32500</v>
      </c>
      <c r="L12" s="115">
        <v>26000</v>
      </c>
      <c r="M12" s="116">
        <v>6500</v>
      </c>
      <c r="N12" s="114">
        <v>0.8</v>
      </c>
      <c r="O12" s="116">
        <v>26000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1" t="b">
        <f t="shared" si="0"/>
        <v>1</v>
      </c>
      <c r="X12" s="122">
        <f t="shared" si="1"/>
        <v>0.8</v>
      </c>
      <c r="Y12" s="123" t="b">
        <f t="shared" si="2"/>
        <v>1</v>
      </c>
      <c r="Z12" s="123" t="b">
        <f t="shared" si="3"/>
        <v>1</v>
      </c>
    </row>
    <row r="13" spans="1:26" ht="24" x14ac:dyDescent="0.25">
      <c r="A13" s="107">
        <v>11</v>
      </c>
      <c r="B13" s="107" t="s">
        <v>78</v>
      </c>
      <c r="C13" s="108" t="s">
        <v>59</v>
      </c>
      <c r="D13" s="108" t="s">
        <v>46</v>
      </c>
      <c r="E13" s="107" t="s">
        <v>110</v>
      </c>
      <c r="F13" s="107" t="s">
        <v>132</v>
      </c>
      <c r="G13" s="113">
        <v>1</v>
      </c>
      <c r="H13" s="113">
        <v>1</v>
      </c>
      <c r="I13" s="113">
        <v>0</v>
      </c>
      <c r="J13" s="109" t="s">
        <v>138</v>
      </c>
      <c r="K13" s="115">
        <v>280000</v>
      </c>
      <c r="L13" s="115">
        <v>200000</v>
      </c>
      <c r="M13" s="116">
        <v>80000</v>
      </c>
      <c r="N13" s="129">
        <v>0.8</v>
      </c>
      <c r="O13" s="116">
        <v>200000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1" t="b">
        <f t="shared" si="0"/>
        <v>1</v>
      </c>
      <c r="X13" s="122">
        <f t="shared" si="1"/>
        <v>0.71430000000000005</v>
      </c>
      <c r="Y13" s="123" t="b">
        <f t="shared" si="2"/>
        <v>0</v>
      </c>
      <c r="Z13" s="123" t="b">
        <f t="shared" si="3"/>
        <v>1</v>
      </c>
    </row>
    <row r="14" spans="1:26" ht="36" x14ac:dyDescent="0.25">
      <c r="A14" s="107">
        <v>12</v>
      </c>
      <c r="B14" s="107" t="s">
        <v>79</v>
      </c>
      <c r="C14" s="108" t="s">
        <v>59</v>
      </c>
      <c r="D14" s="108" t="s">
        <v>46</v>
      </c>
      <c r="E14" s="107" t="s">
        <v>111</v>
      </c>
      <c r="F14" s="107" t="s">
        <v>131</v>
      </c>
      <c r="G14" s="113">
        <v>1</v>
      </c>
      <c r="H14" s="113">
        <v>0</v>
      </c>
      <c r="I14" s="113">
        <v>1</v>
      </c>
      <c r="J14" s="109" t="s">
        <v>133</v>
      </c>
      <c r="K14" s="115">
        <v>32500</v>
      </c>
      <c r="L14" s="115">
        <v>26000</v>
      </c>
      <c r="M14" s="116">
        <v>6500</v>
      </c>
      <c r="N14" s="114">
        <v>0.8</v>
      </c>
      <c r="O14" s="116">
        <v>26000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1" t="b">
        <f t="shared" si="0"/>
        <v>1</v>
      </c>
      <c r="X14" s="122">
        <f t="shared" si="1"/>
        <v>0.8</v>
      </c>
      <c r="Y14" s="123" t="b">
        <f t="shared" si="2"/>
        <v>1</v>
      </c>
      <c r="Z14" s="123" t="b">
        <f t="shared" si="3"/>
        <v>1</v>
      </c>
    </row>
    <row r="15" spans="1:26" ht="36" x14ac:dyDescent="0.25">
      <c r="A15" s="107">
        <v>13</v>
      </c>
      <c r="B15" s="107" t="s">
        <v>80</v>
      </c>
      <c r="C15" s="108" t="s">
        <v>59</v>
      </c>
      <c r="D15" s="108" t="s">
        <v>46</v>
      </c>
      <c r="E15" s="107" t="s">
        <v>112</v>
      </c>
      <c r="F15" s="107" t="s">
        <v>131</v>
      </c>
      <c r="G15" s="113">
        <v>1</v>
      </c>
      <c r="H15" s="113">
        <v>0</v>
      </c>
      <c r="I15" s="113">
        <v>1</v>
      </c>
      <c r="J15" s="109" t="s">
        <v>133</v>
      </c>
      <c r="K15" s="115">
        <v>32500</v>
      </c>
      <c r="L15" s="115">
        <v>26000</v>
      </c>
      <c r="M15" s="116">
        <v>6500</v>
      </c>
      <c r="N15" s="114">
        <v>0.8</v>
      </c>
      <c r="O15" s="116">
        <v>26000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1" t="b">
        <f t="shared" si="0"/>
        <v>1</v>
      </c>
      <c r="X15" s="122">
        <f t="shared" si="1"/>
        <v>0.8</v>
      </c>
      <c r="Y15" s="123" t="b">
        <f t="shared" si="2"/>
        <v>1</v>
      </c>
      <c r="Z15" s="123" t="b">
        <f t="shared" si="3"/>
        <v>1</v>
      </c>
    </row>
    <row r="16" spans="1:26" ht="36" x14ac:dyDescent="0.25">
      <c r="A16" s="107">
        <v>14</v>
      </c>
      <c r="B16" s="107" t="s">
        <v>81</v>
      </c>
      <c r="C16" s="108" t="s">
        <v>59</v>
      </c>
      <c r="D16" s="108" t="s">
        <v>46</v>
      </c>
      <c r="E16" s="107" t="s">
        <v>113</v>
      </c>
      <c r="F16" s="107" t="s">
        <v>131</v>
      </c>
      <c r="G16" s="113">
        <v>1</v>
      </c>
      <c r="H16" s="113">
        <v>0</v>
      </c>
      <c r="I16" s="113">
        <v>1</v>
      </c>
      <c r="J16" s="109" t="s">
        <v>133</v>
      </c>
      <c r="K16" s="115">
        <v>32500</v>
      </c>
      <c r="L16" s="115">
        <v>26000</v>
      </c>
      <c r="M16" s="116">
        <v>6500</v>
      </c>
      <c r="N16" s="114">
        <v>0.8</v>
      </c>
      <c r="O16" s="116">
        <v>26000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1" t="b">
        <f t="shared" si="0"/>
        <v>1</v>
      </c>
      <c r="X16" s="122">
        <f t="shared" si="1"/>
        <v>0.8</v>
      </c>
      <c r="Y16" s="123" t="b">
        <f t="shared" si="2"/>
        <v>1</v>
      </c>
      <c r="Z16" s="123" t="b">
        <f t="shared" si="3"/>
        <v>1</v>
      </c>
    </row>
    <row r="17" spans="1:26" ht="24" x14ac:dyDescent="0.25">
      <c r="A17" s="107">
        <v>15</v>
      </c>
      <c r="B17" s="107" t="s">
        <v>82</v>
      </c>
      <c r="C17" s="108" t="s">
        <v>59</v>
      </c>
      <c r="D17" s="108" t="s">
        <v>46</v>
      </c>
      <c r="E17" s="107" t="s">
        <v>114</v>
      </c>
      <c r="F17" s="107" t="s">
        <v>131</v>
      </c>
      <c r="G17" s="113">
        <v>1</v>
      </c>
      <c r="H17" s="113">
        <v>0</v>
      </c>
      <c r="I17" s="113">
        <v>1</v>
      </c>
      <c r="J17" s="109" t="s">
        <v>133</v>
      </c>
      <c r="K17" s="115">
        <v>32500</v>
      </c>
      <c r="L17" s="115">
        <v>26000</v>
      </c>
      <c r="M17" s="116">
        <v>6500</v>
      </c>
      <c r="N17" s="114">
        <v>0.8</v>
      </c>
      <c r="O17" s="116">
        <v>26000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1" t="b">
        <f t="shared" si="0"/>
        <v>1</v>
      </c>
      <c r="X17" s="122">
        <f t="shared" si="1"/>
        <v>0.8</v>
      </c>
      <c r="Y17" s="123" t="b">
        <f t="shared" si="2"/>
        <v>1</v>
      </c>
      <c r="Z17" s="123" t="b">
        <f t="shared" si="3"/>
        <v>1</v>
      </c>
    </row>
    <row r="18" spans="1:26" ht="24" x14ac:dyDescent="0.25">
      <c r="A18" s="107">
        <v>16</v>
      </c>
      <c r="B18" s="107" t="s">
        <v>83</v>
      </c>
      <c r="C18" s="108" t="s">
        <v>59</v>
      </c>
      <c r="D18" s="108" t="s">
        <v>46</v>
      </c>
      <c r="E18" s="107" t="s">
        <v>115</v>
      </c>
      <c r="F18" s="107" t="s">
        <v>131</v>
      </c>
      <c r="G18" s="113">
        <v>1</v>
      </c>
      <c r="H18" s="113">
        <v>0</v>
      </c>
      <c r="I18" s="113">
        <v>1</v>
      </c>
      <c r="J18" s="109" t="s">
        <v>133</v>
      </c>
      <c r="K18" s="115">
        <v>32500</v>
      </c>
      <c r="L18" s="115">
        <v>26000</v>
      </c>
      <c r="M18" s="116">
        <v>6500</v>
      </c>
      <c r="N18" s="114">
        <v>0.8</v>
      </c>
      <c r="O18" s="116">
        <v>26000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1" t="b">
        <f t="shared" si="0"/>
        <v>1</v>
      </c>
      <c r="X18" s="122">
        <f t="shared" si="1"/>
        <v>0.8</v>
      </c>
      <c r="Y18" s="123" t="b">
        <f t="shared" si="2"/>
        <v>1</v>
      </c>
      <c r="Z18" s="123" t="b">
        <f t="shared" si="3"/>
        <v>1</v>
      </c>
    </row>
    <row r="19" spans="1:26" ht="36" x14ac:dyDescent="0.25">
      <c r="A19" s="107">
        <v>17</v>
      </c>
      <c r="B19" s="107" t="s">
        <v>84</v>
      </c>
      <c r="C19" s="108" t="s">
        <v>59</v>
      </c>
      <c r="D19" s="108" t="s">
        <v>46</v>
      </c>
      <c r="E19" s="107" t="s">
        <v>116</v>
      </c>
      <c r="F19" s="107" t="s">
        <v>131</v>
      </c>
      <c r="G19" s="113">
        <v>1</v>
      </c>
      <c r="H19" s="113">
        <v>0</v>
      </c>
      <c r="I19" s="113">
        <v>1</v>
      </c>
      <c r="J19" s="109" t="s">
        <v>133</v>
      </c>
      <c r="K19" s="115">
        <v>32500</v>
      </c>
      <c r="L19" s="115">
        <v>26000</v>
      </c>
      <c r="M19" s="116">
        <v>6500</v>
      </c>
      <c r="N19" s="114">
        <v>0.8</v>
      </c>
      <c r="O19" s="116">
        <v>26000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1" t="b">
        <f t="shared" si="0"/>
        <v>1</v>
      </c>
      <c r="X19" s="122">
        <f t="shared" si="1"/>
        <v>0.8</v>
      </c>
      <c r="Y19" s="123" t="b">
        <f t="shared" si="2"/>
        <v>1</v>
      </c>
      <c r="Z19" s="123" t="b">
        <f t="shared" si="3"/>
        <v>1</v>
      </c>
    </row>
    <row r="20" spans="1:26" ht="36" x14ac:dyDescent="0.25">
      <c r="A20" s="107">
        <v>18</v>
      </c>
      <c r="B20" s="107" t="s">
        <v>85</v>
      </c>
      <c r="C20" s="108" t="s">
        <v>59</v>
      </c>
      <c r="D20" s="108" t="s">
        <v>46</v>
      </c>
      <c r="E20" s="107" t="s">
        <v>117</v>
      </c>
      <c r="F20" s="107" t="s">
        <v>131</v>
      </c>
      <c r="G20" s="113">
        <v>1</v>
      </c>
      <c r="H20" s="113">
        <v>0</v>
      </c>
      <c r="I20" s="113">
        <v>1</v>
      </c>
      <c r="J20" s="109" t="s">
        <v>133</v>
      </c>
      <c r="K20" s="115">
        <v>32500</v>
      </c>
      <c r="L20" s="115">
        <v>26000</v>
      </c>
      <c r="M20" s="116">
        <v>6500</v>
      </c>
      <c r="N20" s="114">
        <v>0.8</v>
      </c>
      <c r="O20" s="116">
        <v>26000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1" t="b">
        <f t="shared" si="0"/>
        <v>1</v>
      </c>
      <c r="X20" s="122">
        <f t="shared" si="1"/>
        <v>0.8</v>
      </c>
      <c r="Y20" s="123" t="b">
        <f t="shared" si="2"/>
        <v>1</v>
      </c>
      <c r="Z20" s="123" t="b">
        <f t="shared" si="3"/>
        <v>1</v>
      </c>
    </row>
    <row r="21" spans="1:26" ht="72" x14ac:dyDescent="0.25">
      <c r="A21" s="107">
        <v>19</v>
      </c>
      <c r="B21" s="107" t="s">
        <v>86</v>
      </c>
      <c r="C21" s="108" t="s">
        <v>56</v>
      </c>
      <c r="D21" s="108" t="s">
        <v>44</v>
      </c>
      <c r="E21" s="107" t="s">
        <v>118</v>
      </c>
      <c r="F21" s="107" t="s">
        <v>131</v>
      </c>
      <c r="G21" s="113">
        <v>1</v>
      </c>
      <c r="H21" s="113">
        <v>0</v>
      </c>
      <c r="I21" s="113">
        <v>1</v>
      </c>
      <c r="J21" s="109" t="s">
        <v>135</v>
      </c>
      <c r="K21" s="115">
        <v>54300</v>
      </c>
      <c r="L21" s="115">
        <v>43440</v>
      </c>
      <c r="M21" s="116">
        <v>10860</v>
      </c>
      <c r="N21" s="114">
        <v>0.8</v>
      </c>
      <c r="O21" s="116">
        <v>43440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1" t="b">
        <f t="shared" si="0"/>
        <v>1</v>
      </c>
      <c r="X21" s="122">
        <f t="shared" si="1"/>
        <v>0.8</v>
      </c>
      <c r="Y21" s="123" t="b">
        <f t="shared" si="2"/>
        <v>1</v>
      </c>
      <c r="Z21" s="123" t="b">
        <f t="shared" si="3"/>
        <v>1</v>
      </c>
    </row>
    <row r="22" spans="1:26" ht="24" x14ac:dyDescent="0.25">
      <c r="A22" s="107">
        <v>20</v>
      </c>
      <c r="B22" s="107" t="s">
        <v>87</v>
      </c>
      <c r="C22" s="108" t="s">
        <v>56</v>
      </c>
      <c r="D22" s="108" t="s">
        <v>44</v>
      </c>
      <c r="E22" s="107" t="s">
        <v>119</v>
      </c>
      <c r="F22" s="107" t="s">
        <v>131</v>
      </c>
      <c r="G22" s="113">
        <v>1</v>
      </c>
      <c r="H22" s="113">
        <v>0</v>
      </c>
      <c r="I22" s="113">
        <v>1</v>
      </c>
      <c r="J22" s="109" t="s">
        <v>136</v>
      </c>
      <c r="K22" s="115">
        <v>53300</v>
      </c>
      <c r="L22" s="115">
        <v>42640</v>
      </c>
      <c r="M22" s="116">
        <v>10660</v>
      </c>
      <c r="N22" s="114">
        <v>0.8</v>
      </c>
      <c r="O22" s="116">
        <v>42640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1" t="b">
        <f t="shared" si="0"/>
        <v>1</v>
      </c>
      <c r="X22" s="122">
        <f t="shared" si="1"/>
        <v>0.8</v>
      </c>
      <c r="Y22" s="123" t="b">
        <f t="shared" si="2"/>
        <v>1</v>
      </c>
      <c r="Z22" s="123" t="b">
        <f t="shared" si="3"/>
        <v>1</v>
      </c>
    </row>
    <row r="23" spans="1:26" ht="72" x14ac:dyDescent="0.25">
      <c r="A23" s="107">
        <v>21</v>
      </c>
      <c r="B23" s="107" t="s">
        <v>88</v>
      </c>
      <c r="C23" s="108" t="s">
        <v>56</v>
      </c>
      <c r="D23" s="108" t="s">
        <v>44</v>
      </c>
      <c r="E23" s="107" t="s">
        <v>120</v>
      </c>
      <c r="F23" s="107" t="s">
        <v>131</v>
      </c>
      <c r="G23" s="113">
        <v>1</v>
      </c>
      <c r="H23" s="113">
        <v>0</v>
      </c>
      <c r="I23" s="113">
        <v>1</v>
      </c>
      <c r="J23" s="109" t="s">
        <v>135</v>
      </c>
      <c r="K23" s="115">
        <v>60300</v>
      </c>
      <c r="L23" s="115">
        <v>48240</v>
      </c>
      <c r="M23" s="116">
        <v>12060</v>
      </c>
      <c r="N23" s="114">
        <v>0.8</v>
      </c>
      <c r="O23" s="116">
        <v>48240</v>
      </c>
      <c r="P23" s="116">
        <v>0</v>
      </c>
      <c r="Q23" s="116">
        <v>0</v>
      </c>
      <c r="R23" s="116">
        <v>0</v>
      </c>
      <c r="S23" s="116">
        <v>0</v>
      </c>
      <c r="T23" s="116">
        <v>0</v>
      </c>
      <c r="U23" s="116">
        <v>0</v>
      </c>
      <c r="V23" s="116">
        <v>0</v>
      </c>
      <c r="W23" s="111" t="b">
        <f t="shared" si="0"/>
        <v>1</v>
      </c>
      <c r="X23" s="122">
        <f t="shared" si="1"/>
        <v>0.8</v>
      </c>
      <c r="Y23" s="123" t="b">
        <f t="shared" si="2"/>
        <v>1</v>
      </c>
      <c r="Z23" s="123" t="b">
        <f t="shared" si="3"/>
        <v>1</v>
      </c>
    </row>
    <row r="24" spans="1:26" ht="36" x14ac:dyDescent="0.25">
      <c r="A24" s="107">
        <v>22</v>
      </c>
      <c r="B24" s="107" t="s">
        <v>89</v>
      </c>
      <c r="C24" s="108" t="s">
        <v>56</v>
      </c>
      <c r="D24" s="108" t="s">
        <v>44</v>
      </c>
      <c r="E24" s="107" t="s">
        <v>121</v>
      </c>
      <c r="F24" s="107" t="s">
        <v>131</v>
      </c>
      <c r="G24" s="113">
        <v>1</v>
      </c>
      <c r="H24" s="113">
        <v>0</v>
      </c>
      <c r="I24" s="113">
        <v>1</v>
      </c>
      <c r="J24" s="109" t="s">
        <v>135</v>
      </c>
      <c r="K24" s="115">
        <v>76800</v>
      </c>
      <c r="L24" s="115">
        <v>61440</v>
      </c>
      <c r="M24" s="116">
        <v>15360</v>
      </c>
      <c r="N24" s="114">
        <v>0.8</v>
      </c>
      <c r="O24" s="116">
        <v>61440</v>
      </c>
      <c r="P24" s="116">
        <v>0</v>
      </c>
      <c r="Q24" s="116">
        <v>0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1" t="b">
        <f t="shared" si="0"/>
        <v>1</v>
      </c>
      <c r="X24" s="122">
        <f t="shared" si="1"/>
        <v>0.8</v>
      </c>
      <c r="Y24" s="123" t="b">
        <f t="shared" si="2"/>
        <v>1</v>
      </c>
      <c r="Z24" s="123" t="b">
        <f t="shared" si="3"/>
        <v>1</v>
      </c>
    </row>
    <row r="25" spans="1:26" ht="72" x14ac:dyDescent="0.25">
      <c r="A25" s="107">
        <v>23</v>
      </c>
      <c r="B25" s="107" t="s">
        <v>90</v>
      </c>
      <c r="C25" s="108" t="s">
        <v>56</v>
      </c>
      <c r="D25" s="108" t="s">
        <v>44</v>
      </c>
      <c r="E25" s="107" t="s">
        <v>122</v>
      </c>
      <c r="F25" s="107" t="s">
        <v>131</v>
      </c>
      <c r="G25" s="113">
        <v>1</v>
      </c>
      <c r="H25" s="113">
        <v>0</v>
      </c>
      <c r="I25" s="113">
        <v>1</v>
      </c>
      <c r="J25" s="109" t="s">
        <v>135</v>
      </c>
      <c r="K25" s="115">
        <v>64300</v>
      </c>
      <c r="L25" s="115">
        <v>51440</v>
      </c>
      <c r="M25" s="116">
        <v>12860</v>
      </c>
      <c r="N25" s="114">
        <v>0.8</v>
      </c>
      <c r="O25" s="116">
        <v>51440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1" t="b">
        <f t="shared" si="0"/>
        <v>1</v>
      </c>
      <c r="X25" s="122">
        <f t="shared" si="1"/>
        <v>0.8</v>
      </c>
      <c r="Y25" s="123" t="b">
        <f t="shared" si="2"/>
        <v>1</v>
      </c>
      <c r="Z25" s="123" t="b">
        <f t="shared" si="3"/>
        <v>1</v>
      </c>
    </row>
    <row r="26" spans="1:26" ht="36" x14ac:dyDescent="0.25">
      <c r="A26" s="107">
        <v>24</v>
      </c>
      <c r="B26" s="107" t="s">
        <v>91</v>
      </c>
      <c r="C26" s="108" t="s">
        <v>56</v>
      </c>
      <c r="D26" s="108" t="s">
        <v>44</v>
      </c>
      <c r="E26" s="107" t="s">
        <v>123</v>
      </c>
      <c r="F26" s="107" t="s">
        <v>131</v>
      </c>
      <c r="G26" s="113">
        <v>1</v>
      </c>
      <c r="H26" s="113">
        <v>0</v>
      </c>
      <c r="I26" s="113">
        <v>1</v>
      </c>
      <c r="J26" s="109" t="s">
        <v>135</v>
      </c>
      <c r="K26" s="115">
        <v>53300</v>
      </c>
      <c r="L26" s="115">
        <v>42640</v>
      </c>
      <c r="M26" s="116">
        <v>10660</v>
      </c>
      <c r="N26" s="114">
        <v>0.8</v>
      </c>
      <c r="O26" s="116">
        <v>42640</v>
      </c>
      <c r="P26" s="116">
        <v>0</v>
      </c>
      <c r="Q26" s="116">
        <v>0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1" t="b">
        <f t="shared" si="0"/>
        <v>1</v>
      </c>
      <c r="X26" s="122">
        <f t="shared" si="1"/>
        <v>0.8</v>
      </c>
      <c r="Y26" s="123" t="b">
        <f t="shared" si="2"/>
        <v>1</v>
      </c>
      <c r="Z26" s="123" t="b">
        <f t="shared" si="3"/>
        <v>1</v>
      </c>
    </row>
    <row r="27" spans="1:26" ht="48" x14ac:dyDescent="0.25">
      <c r="A27" s="107">
        <v>25</v>
      </c>
      <c r="B27" s="107" t="s">
        <v>92</v>
      </c>
      <c r="C27" s="108" t="s">
        <v>55</v>
      </c>
      <c r="D27" s="108" t="s">
        <v>47</v>
      </c>
      <c r="E27" s="107" t="s">
        <v>124</v>
      </c>
      <c r="F27" s="107" t="s">
        <v>131</v>
      </c>
      <c r="G27" s="113">
        <v>2</v>
      </c>
      <c r="H27" s="113">
        <v>0</v>
      </c>
      <c r="I27" s="113">
        <v>2</v>
      </c>
      <c r="J27" s="109" t="s">
        <v>137</v>
      </c>
      <c r="K27" s="115">
        <v>409483</v>
      </c>
      <c r="L27" s="115">
        <v>327586</v>
      </c>
      <c r="M27" s="116">
        <v>81897</v>
      </c>
      <c r="N27" s="114">
        <v>0.8</v>
      </c>
      <c r="O27" s="116">
        <v>327586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1" t="b">
        <f t="shared" si="0"/>
        <v>1</v>
      </c>
      <c r="X27" s="122">
        <f t="shared" si="1"/>
        <v>0.8</v>
      </c>
      <c r="Y27" s="123" t="b">
        <f t="shared" si="2"/>
        <v>1</v>
      </c>
      <c r="Z27" s="123" t="b">
        <f t="shared" si="3"/>
        <v>1</v>
      </c>
    </row>
    <row r="28" spans="1:26" ht="36" x14ac:dyDescent="0.25">
      <c r="A28" s="107">
        <v>26</v>
      </c>
      <c r="B28" s="107" t="s">
        <v>93</v>
      </c>
      <c r="C28" s="108" t="s">
        <v>55</v>
      </c>
      <c r="D28" s="108" t="s">
        <v>47</v>
      </c>
      <c r="E28" s="107" t="s">
        <v>125</v>
      </c>
      <c r="F28" s="107" t="s">
        <v>132</v>
      </c>
      <c r="G28" s="113">
        <v>1</v>
      </c>
      <c r="H28" s="113">
        <v>1</v>
      </c>
      <c r="I28" s="113">
        <v>0</v>
      </c>
      <c r="J28" s="109" t="s">
        <v>137</v>
      </c>
      <c r="K28" s="115">
        <v>94200</v>
      </c>
      <c r="L28" s="115">
        <v>75360</v>
      </c>
      <c r="M28" s="116">
        <v>18840</v>
      </c>
      <c r="N28" s="114">
        <v>0.8</v>
      </c>
      <c r="O28" s="116">
        <v>75360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1" t="b">
        <f t="shared" si="0"/>
        <v>1</v>
      </c>
      <c r="X28" s="122">
        <f t="shared" si="1"/>
        <v>0.8</v>
      </c>
      <c r="Y28" s="123" t="b">
        <f t="shared" si="2"/>
        <v>1</v>
      </c>
      <c r="Z28" s="123" t="b">
        <f t="shared" si="3"/>
        <v>1</v>
      </c>
    </row>
    <row r="29" spans="1:26" ht="24" x14ac:dyDescent="0.25">
      <c r="A29" s="107">
        <v>27</v>
      </c>
      <c r="B29" s="107" t="s">
        <v>94</v>
      </c>
      <c r="C29" s="108" t="s">
        <v>57</v>
      </c>
      <c r="D29" s="108" t="s">
        <v>45</v>
      </c>
      <c r="E29" s="107" t="s">
        <v>126</v>
      </c>
      <c r="F29" s="107" t="s">
        <v>132</v>
      </c>
      <c r="G29" s="113">
        <v>1</v>
      </c>
      <c r="H29" s="113">
        <v>1</v>
      </c>
      <c r="I29" s="113">
        <v>0</v>
      </c>
      <c r="J29" s="109" t="s">
        <v>139</v>
      </c>
      <c r="K29" s="115">
        <v>204726</v>
      </c>
      <c r="L29" s="115">
        <v>163780</v>
      </c>
      <c r="M29" s="116">
        <v>40946</v>
      </c>
      <c r="N29" s="114">
        <v>0.8</v>
      </c>
      <c r="O29" s="116">
        <v>163780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1" t="b">
        <f t="shared" si="0"/>
        <v>1</v>
      </c>
      <c r="X29" s="122">
        <f t="shared" si="1"/>
        <v>0.8</v>
      </c>
      <c r="Y29" s="123" t="b">
        <f t="shared" si="2"/>
        <v>1</v>
      </c>
      <c r="Z29" s="123" t="b">
        <f t="shared" si="3"/>
        <v>1</v>
      </c>
    </row>
    <row r="30" spans="1:26" ht="24" x14ac:dyDescent="0.25">
      <c r="A30" s="107">
        <v>28</v>
      </c>
      <c r="B30" s="107" t="s">
        <v>95</v>
      </c>
      <c r="C30" s="108" t="s">
        <v>99</v>
      </c>
      <c r="D30" s="108">
        <v>2262011</v>
      </c>
      <c r="E30" s="107" t="s">
        <v>127</v>
      </c>
      <c r="F30" s="107" t="s">
        <v>131</v>
      </c>
      <c r="G30" s="113">
        <v>1</v>
      </c>
      <c r="H30" s="113">
        <v>0</v>
      </c>
      <c r="I30" s="113">
        <v>1</v>
      </c>
      <c r="J30" s="109" t="s">
        <v>135</v>
      </c>
      <c r="K30" s="115">
        <v>101095</v>
      </c>
      <c r="L30" s="115">
        <v>80876</v>
      </c>
      <c r="M30" s="116">
        <v>20219</v>
      </c>
      <c r="N30" s="114">
        <v>0.8</v>
      </c>
      <c r="O30" s="116">
        <v>80876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1" t="b">
        <f t="shared" si="0"/>
        <v>1</v>
      </c>
      <c r="X30" s="122">
        <f t="shared" si="1"/>
        <v>0.8</v>
      </c>
      <c r="Y30" s="123" t="b">
        <f t="shared" si="2"/>
        <v>1</v>
      </c>
      <c r="Z30" s="123" t="b">
        <f t="shared" si="3"/>
        <v>1</v>
      </c>
    </row>
    <row r="31" spans="1:26" ht="72" x14ac:dyDescent="0.25">
      <c r="A31" s="107">
        <v>29</v>
      </c>
      <c r="B31" s="107" t="s">
        <v>96</v>
      </c>
      <c r="C31" s="108" t="s">
        <v>56</v>
      </c>
      <c r="D31" s="108" t="s">
        <v>44</v>
      </c>
      <c r="E31" s="107" t="s">
        <v>128</v>
      </c>
      <c r="F31" s="107" t="s">
        <v>131</v>
      </c>
      <c r="G31" s="113">
        <v>1</v>
      </c>
      <c r="H31" s="113">
        <v>0</v>
      </c>
      <c r="I31" s="113">
        <v>1</v>
      </c>
      <c r="J31" s="109" t="s">
        <v>136</v>
      </c>
      <c r="K31" s="115">
        <v>60300</v>
      </c>
      <c r="L31" s="115">
        <v>48240</v>
      </c>
      <c r="M31" s="116">
        <v>12060</v>
      </c>
      <c r="N31" s="114">
        <v>0.8</v>
      </c>
      <c r="O31" s="116">
        <v>48240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1" t="b">
        <f t="shared" si="0"/>
        <v>1</v>
      </c>
      <c r="X31" s="122">
        <f t="shared" si="1"/>
        <v>0.8</v>
      </c>
      <c r="Y31" s="123" t="b">
        <f t="shared" si="2"/>
        <v>1</v>
      </c>
      <c r="Z31" s="123" t="b">
        <f t="shared" si="3"/>
        <v>1</v>
      </c>
    </row>
    <row r="32" spans="1:26" ht="24" x14ac:dyDescent="0.25">
      <c r="A32" s="107">
        <v>30</v>
      </c>
      <c r="B32" s="107" t="s">
        <v>97</v>
      </c>
      <c r="C32" s="108" t="s">
        <v>56</v>
      </c>
      <c r="D32" s="108" t="s">
        <v>44</v>
      </c>
      <c r="E32" s="107" t="s">
        <v>129</v>
      </c>
      <c r="F32" s="107" t="s">
        <v>131</v>
      </c>
      <c r="G32" s="113">
        <v>1</v>
      </c>
      <c r="H32" s="113">
        <v>0</v>
      </c>
      <c r="I32" s="113">
        <v>1</v>
      </c>
      <c r="J32" s="109" t="s">
        <v>135</v>
      </c>
      <c r="K32" s="115">
        <v>58300</v>
      </c>
      <c r="L32" s="115">
        <v>46640</v>
      </c>
      <c r="M32" s="116">
        <v>11660</v>
      </c>
      <c r="N32" s="114">
        <v>0.8</v>
      </c>
      <c r="O32" s="116">
        <v>46640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1" t="b">
        <f t="shared" si="0"/>
        <v>1</v>
      </c>
      <c r="X32" s="122">
        <f t="shared" si="1"/>
        <v>0.8</v>
      </c>
      <c r="Y32" s="123" t="b">
        <f t="shared" si="2"/>
        <v>1</v>
      </c>
      <c r="Z32" s="123" t="b">
        <f t="shared" si="3"/>
        <v>1</v>
      </c>
    </row>
    <row r="33" spans="1:28" ht="30.75" customHeight="1" x14ac:dyDescent="0.25">
      <c r="A33" s="107">
        <v>31</v>
      </c>
      <c r="B33" s="107" t="s">
        <v>98</v>
      </c>
      <c r="C33" s="108" t="s">
        <v>56</v>
      </c>
      <c r="D33" s="108">
        <v>2205000</v>
      </c>
      <c r="E33" s="107" t="s">
        <v>130</v>
      </c>
      <c r="F33" s="107" t="s">
        <v>131</v>
      </c>
      <c r="G33" s="113">
        <v>1</v>
      </c>
      <c r="H33" s="113">
        <v>0</v>
      </c>
      <c r="I33" s="113">
        <v>1</v>
      </c>
      <c r="J33" s="109" t="s">
        <v>135</v>
      </c>
      <c r="K33" s="115">
        <v>53300</v>
      </c>
      <c r="L33" s="115">
        <v>42640</v>
      </c>
      <c r="M33" s="116">
        <v>10660</v>
      </c>
      <c r="N33" s="114">
        <v>0.8</v>
      </c>
      <c r="O33" s="116">
        <v>42640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1" t="b">
        <f t="shared" si="0"/>
        <v>1</v>
      </c>
      <c r="X33" s="122">
        <f t="shared" si="1"/>
        <v>0.8</v>
      </c>
      <c r="Y33" s="123" t="b">
        <f t="shared" si="2"/>
        <v>1</v>
      </c>
      <c r="Z33" s="123" t="b">
        <f t="shared" si="3"/>
        <v>1</v>
      </c>
    </row>
    <row r="34" spans="1:28" ht="20.100000000000001" customHeight="1" x14ac:dyDescent="0.25">
      <c r="A34" s="157" t="s">
        <v>34</v>
      </c>
      <c r="B34" s="157"/>
      <c r="C34" s="157"/>
      <c r="D34" s="157"/>
      <c r="E34" s="157"/>
      <c r="F34" s="157"/>
      <c r="G34" s="124">
        <f>SUM(G3:G33)</f>
        <v>32</v>
      </c>
      <c r="H34" s="124">
        <f>SUM(H3:H33)</f>
        <v>3</v>
      </c>
      <c r="I34" s="124">
        <f>SUM(I3:I33)</f>
        <v>29</v>
      </c>
      <c r="J34" s="125" t="s">
        <v>13</v>
      </c>
      <c r="K34" s="110">
        <f>SUM(K3:K33)</f>
        <v>2703464</v>
      </c>
      <c r="L34" s="110">
        <f>SUM(L3:L33)</f>
        <v>1888962</v>
      </c>
      <c r="M34" s="110">
        <f>SUM(M3:M33)</f>
        <v>814502</v>
      </c>
      <c r="N34" s="126" t="s">
        <v>13</v>
      </c>
      <c r="O34" s="127">
        <f t="shared" ref="O34:V34" si="4">SUM(O3:O33)</f>
        <v>1888962</v>
      </c>
      <c r="P34" s="127">
        <f t="shared" si="4"/>
        <v>0</v>
      </c>
      <c r="Q34" s="127">
        <f t="shared" si="4"/>
        <v>0</v>
      </c>
      <c r="R34" s="127">
        <f t="shared" si="4"/>
        <v>0</v>
      </c>
      <c r="S34" s="127">
        <f t="shared" si="4"/>
        <v>0</v>
      </c>
      <c r="T34" s="127">
        <f t="shared" si="4"/>
        <v>0</v>
      </c>
      <c r="U34" s="127">
        <f t="shared" si="4"/>
        <v>0</v>
      </c>
      <c r="V34" s="127">
        <f t="shared" si="4"/>
        <v>0</v>
      </c>
      <c r="W34" s="111" t="b">
        <f t="shared" si="0"/>
        <v>1</v>
      </c>
      <c r="X34" s="122">
        <f t="shared" si="1"/>
        <v>0.69869999999999999</v>
      </c>
      <c r="Y34" s="123" t="s">
        <v>13</v>
      </c>
      <c r="Z34" s="123" t="b">
        <f t="shared" si="3"/>
        <v>1</v>
      </c>
    </row>
    <row r="35" spans="1:28" x14ac:dyDescent="0.25">
      <c r="A35" s="128"/>
      <c r="B35" s="128"/>
      <c r="C35" s="128"/>
      <c r="D35" s="128"/>
      <c r="E35" s="128"/>
      <c r="F35" s="128"/>
    </row>
    <row r="36" spans="1:28" ht="18" customHeight="1" x14ac:dyDescent="0.25">
      <c r="A36" s="152" t="s">
        <v>36</v>
      </c>
      <c r="B36" s="152"/>
      <c r="C36" s="152"/>
      <c r="D36" s="152"/>
      <c r="E36" s="120"/>
      <c r="F36" s="120"/>
      <c r="K36" s="112"/>
      <c r="AB36" s="123"/>
    </row>
    <row r="37" spans="1:28" ht="51" customHeight="1" x14ac:dyDescent="0.25">
      <c r="A37" s="153" t="s">
        <v>35</v>
      </c>
      <c r="B37" s="153"/>
      <c r="C37" s="153"/>
      <c r="D37" s="153"/>
      <c r="E37" s="153"/>
      <c r="F37" s="153"/>
      <c r="K37" s="106"/>
    </row>
  </sheetData>
  <mergeCells count="17">
    <mergeCell ref="H1:I1"/>
    <mergeCell ref="A36:D36"/>
    <mergeCell ref="A37:F37"/>
    <mergeCell ref="O1:V1"/>
    <mergeCell ref="C1:C2"/>
    <mergeCell ref="D1:D2"/>
    <mergeCell ref="A34:F34"/>
    <mergeCell ref="A1:A2"/>
    <mergeCell ref="B1:B2"/>
    <mergeCell ref="E1:E2"/>
    <mergeCell ref="F1:F2"/>
    <mergeCell ref="M1:M2"/>
    <mergeCell ref="N1:N2"/>
    <mergeCell ref="G1:G2"/>
    <mergeCell ref="J1:J2"/>
    <mergeCell ref="K1:K2"/>
    <mergeCell ref="L1:L2"/>
  </mergeCells>
  <conditionalFormatting sqref="W3:Z34">
    <cfRule type="cellIs" dxfId="23" priority="15" operator="equal">
      <formula>FALSE</formula>
    </cfRule>
  </conditionalFormatting>
  <conditionalFormatting sqref="W3:Y34">
    <cfRule type="containsText" dxfId="22" priority="13" operator="containsText" text="fałsz">
      <formula>NOT(ISERROR(SEARCH("fałsz",W3)))</formula>
    </cfRule>
  </conditionalFormatting>
  <conditionalFormatting sqref="AB36">
    <cfRule type="cellIs" dxfId="21" priority="12" operator="equal">
      <formula>FALSE</formula>
    </cfRule>
  </conditionalFormatting>
  <conditionalFormatting sqref="AB36">
    <cfRule type="cellIs" dxfId="20" priority="11" operator="equal">
      <formula>FALSE</formula>
    </cfRule>
  </conditionalFormatting>
  <dataValidations disablePrompts="1" count="1">
    <dataValidation type="list" allowBlank="1" showInputMessage="1" showErrorMessage="1" sqref="F3:F33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7" fitToHeight="0" orientation="landscape" r:id="rId1"/>
  <headerFooter>
    <oddHeader>&amp;LWojewództwo Pomorskie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2"/>
  <sheetViews>
    <sheetView showGridLines="0" view="pageBreakPreview" zoomScale="85" zoomScaleNormal="100" zoomScaleSheetLayoutView="85" workbookViewId="0">
      <selection sqref="A1:A2"/>
    </sheetView>
  </sheetViews>
  <sheetFormatPr defaultColWidth="9.28515625" defaultRowHeight="15" x14ac:dyDescent="0.25"/>
  <cols>
    <col min="1" max="1" width="6.28515625" style="111" customWidth="1"/>
    <col min="2" max="2" width="18" style="111" customWidth="1"/>
    <col min="3" max="3" width="20.85546875" style="111" customWidth="1"/>
    <col min="4" max="5" width="15.7109375" style="111" customWidth="1"/>
    <col min="6" max="6" width="41" style="111" customWidth="1"/>
    <col min="7" max="7" width="11.85546875" style="111" customWidth="1"/>
    <col min="8" max="8" width="15.85546875" style="111" customWidth="1"/>
    <col min="9" max="9" width="17.5703125" style="111" customWidth="1"/>
    <col min="10" max="10" width="15.85546875" style="111" customWidth="1"/>
    <col min="11" max="14" width="15.7109375" style="111" customWidth="1"/>
    <col min="15" max="15" width="12.85546875" style="111" customWidth="1"/>
    <col min="16" max="29" width="15.7109375" style="111" customWidth="1"/>
    <col min="30" max="16384" width="9.28515625" style="111"/>
  </cols>
  <sheetData>
    <row r="1" spans="1:27" ht="20.100000000000001" customHeight="1" x14ac:dyDescent="0.25">
      <c r="A1" s="154" t="s">
        <v>4</v>
      </c>
      <c r="B1" s="154" t="s">
        <v>5</v>
      </c>
      <c r="C1" s="155" t="s">
        <v>6</v>
      </c>
      <c r="D1" s="154" t="s">
        <v>30</v>
      </c>
      <c r="E1" s="155" t="s">
        <v>14</v>
      </c>
      <c r="F1" s="154" t="s">
        <v>7</v>
      </c>
      <c r="G1" s="154" t="s">
        <v>24</v>
      </c>
      <c r="H1" s="154" t="s">
        <v>42</v>
      </c>
      <c r="I1" s="158" t="s">
        <v>39</v>
      </c>
      <c r="J1" s="159"/>
      <c r="K1" s="154" t="s">
        <v>25</v>
      </c>
      <c r="L1" s="154" t="s">
        <v>8</v>
      </c>
      <c r="M1" s="154" t="s">
        <v>16</v>
      </c>
      <c r="N1" s="155" t="s">
        <v>12</v>
      </c>
      <c r="O1" s="154" t="s">
        <v>10</v>
      </c>
      <c r="P1" s="158" t="s">
        <v>11</v>
      </c>
      <c r="Q1" s="160"/>
      <c r="R1" s="160"/>
      <c r="S1" s="160"/>
      <c r="T1" s="160"/>
      <c r="U1" s="160"/>
      <c r="V1" s="160"/>
      <c r="W1" s="159"/>
    </row>
    <row r="2" spans="1:27" ht="35.25" customHeight="1" x14ac:dyDescent="0.25">
      <c r="A2" s="154"/>
      <c r="B2" s="154"/>
      <c r="C2" s="156"/>
      <c r="D2" s="154"/>
      <c r="E2" s="156"/>
      <c r="F2" s="154"/>
      <c r="G2" s="154"/>
      <c r="H2" s="154"/>
      <c r="I2" s="121" t="s">
        <v>40</v>
      </c>
      <c r="J2" s="121" t="s">
        <v>41</v>
      </c>
      <c r="K2" s="154"/>
      <c r="L2" s="154"/>
      <c r="M2" s="154"/>
      <c r="N2" s="156"/>
      <c r="O2" s="154"/>
      <c r="P2" s="121">
        <v>2021</v>
      </c>
      <c r="Q2" s="121">
        <v>2022</v>
      </c>
      <c r="R2" s="121">
        <v>2023</v>
      </c>
      <c r="S2" s="121">
        <v>2024</v>
      </c>
      <c r="T2" s="121">
        <v>2025</v>
      </c>
      <c r="U2" s="121">
        <v>2026</v>
      </c>
      <c r="V2" s="121">
        <v>2027</v>
      </c>
      <c r="W2" s="121">
        <v>2028</v>
      </c>
      <c r="X2" s="111" t="s">
        <v>26</v>
      </c>
      <c r="Y2" s="111" t="s">
        <v>27</v>
      </c>
      <c r="Z2" s="111" t="s">
        <v>28</v>
      </c>
      <c r="AA2" s="106" t="s">
        <v>29</v>
      </c>
    </row>
    <row r="3" spans="1:27" ht="36" x14ac:dyDescent="0.25">
      <c r="A3" s="107">
        <v>1</v>
      </c>
      <c r="B3" s="107" t="s">
        <v>140</v>
      </c>
      <c r="C3" s="108" t="s">
        <v>166</v>
      </c>
      <c r="D3" s="108" t="s">
        <v>64</v>
      </c>
      <c r="E3" s="107" t="s">
        <v>177</v>
      </c>
      <c r="F3" s="107" t="s">
        <v>184</v>
      </c>
      <c r="G3" s="107" t="s">
        <v>132</v>
      </c>
      <c r="H3" s="113">
        <v>1</v>
      </c>
      <c r="I3" s="130">
        <v>1</v>
      </c>
      <c r="J3" s="131">
        <v>0</v>
      </c>
      <c r="K3" s="109" t="s">
        <v>135</v>
      </c>
      <c r="L3" s="116">
        <v>71000</v>
      </c>
      <c r="M3" s="115">
        <v>56800</v>
      </c>
      <c r="N3" s="116">
        <v>14200</v>
      </c>
      <c r="O3" s="114">
        <v>0.8</v>
      </c>
      <c r="P3" s="113">
        <v>56800</v>
      </c>
      <c r="Q3" s="117">
        <v>0</v>
      </c>
      <c r="R3" s="117">
        <v>0</v>
      </c>
      <c r="S3" s="117">
        <v>0</v>
      </c>
      <c r="T3" s="117">
        <v>0</v>
      </c>
      <c r="U3" s="117">
        <v>0</v>
      </c>
      <c r="V3" s="117">
        <v>0</v>
      </c>
      <c r="W3" s="117">
        <v>0</v>
      </c>
      <c r="X3" s="111" t="b">
        <f t="shared" ref="X3:X29" si="0">M3=SUM(P3:W3)</f>
        <v>1</v>
      </c>
      <c r="Y3" s="122">
        <f t="shared" ref="Y3:Y29" si="1">ROUND(M3/L3,4)</f>
        <v>0.8</v>
      </c>
      <c r="Z3" s="123" t="b">
        <f t="shared" ref="Z3:Z28" si="2">Y3=O3</f>
        <v>1</v>
      </c>
      <c r="AA3" s="123" t="b">
        <f t="shared" ref="AA3:AA29" si="3">L3=M3+N3</f>
        <v>1</v>
      </c>
    </row>
    <row r="4" spans="1:27" ht="36" x14ac:dyDescent="0.25">
      <c r="A4" s="107">
        <v>2</v>
      </c>
      <c r="B4" s="107" t="s">
        <v>141</v>
      </c>
      <c r="C4" s="108" t="s">
        <v>167</v>
      </c>
      <c r="D4" s="108" t="s">
        <v>50</v>
      </c>
      <c r="E4" s="107" t="s">
        <v>178</v>
      </c>
      <c r="F4" s="107" t="s">
        <v>185</v>
      </c>
      <c r="G4" s="107" t="s">
        <v>131</v>
      </c>
      <c r="H4" s="113">
        <v>1</v>
      </c>
      <c r="I4" s="130">
        <v>0</v>
      </c>
      <c r="J4" s="131">
        <v>1</v>
      </c>
      <c r="K4" s="109" t="s">
        <v>137</v>
      </c>
      <c r="L4" s="116">
        <v>19628</v>
      </c>
      <c r="M4" s="115">
        <v>15702</v>
      </c>
      <c r="N4" s="116">
        <v>3926</v>
      </c>
      <c r="O4" s="114">
        <v>0.8</v>
      </c>
      <c r="P4" s="113">
        <v>15702</v>
      </c>
      <c r="Q4" s="117">
        <v>0</v>
      </c>
      <c r="R4" s="117">
        <v>0</v>
      </c>
      <c r="S4" s="117">
        <v>0</v>
      </c>
      <c r="T4" s="117">
        <v>0</v>
      </c>
      <c r="U4" s="117">
        <v>0</v>
      </c>
      <c r="V4" s="117">
        <v>0</v>
      </c>
      <c r="W4" s="117">
        <v>0</v>
      </c>
      <c r="X4" s="111" t="b">
        <f t="shared" si="0"/>
        <v>1</v>
      </c>
      <c r="Y4" s="122">
        <f t="shared" si="1"/>
        <v>0.8</v>
      </c>
      <c r="Z4" s="123" t="b">
        <f t="shared" si="2"/>
        <v>1</v>
      </c>
      <c r="AA4" s="123" t="b">
        <f t="shared" si="3"/>
        <v>1</v>
      </c>
    </row>
    <row r="5" spans="1:27" ht="36" x14ac:dyDescent="0.25">
      <c r="A5" s="107">
        <v>3</v>
      </c>
      <c r="B5" s="107" t="s">
        <v>142</v>
      </c>
      <c r="C5" s="108" t="s">
        <v>167</v>
      </c>
      <c r="D5" s="108" t="s">
        <v>50</v>
      </c>
      <c r="E5" s="107" t="s">
        <v>178</v>
      </c>
      <c r="F5" s="107" t="s">
        <v>186</v>
      </c>
      <c r="G5" s="107" t="s">
        <v>131</v>
      </c>
      <c r="H5" s="113">
        <v>1</v>
      </c>
      <c r="I5" s="130">
        <v>0</v>
      </c>
      <c r="J5" s="131">
        <v>1</v>
      </c>
      <c r="K5" s="109" t="s">
        <v>137</v>
      </c>
      <c r="L5" s="116">
        <v>19628</v>
      </c>
      <c r="M5" s="115">
        <v>15702</v>
      </c>
      <c r="N5" s="116">
        <v>3926</v>
      </c>
      <c r="O5" s="114">
        <v>0.8</v>
      </c>
      <c r="P5" s="113">
        <v>15702</v>
      </c>
      <c r="Q5" s="117">
        <v>0</v>
      </c>
      <c r="R5" s="117">
        <v>0</v>
      </c>
      <c r="S5" s="117">
        <v>0</v>
      </c>
      <c r="T5" s="117">
        <v>0</v>
      </c>
      <c r="U5" s="117">
        <v>0</v>
      </c>
      <c r="V5" s="117">
        <v>0</v>
      </c>
      <c r="W5" s="117">
        <v>0</v>
      </c>
      <c r="X5" s="111" t="b">
        <f t="shared" si="0"/>
        <v>1</v>
      </c>
      <c r="Y5" s="122">
        <f t="shared" si="1"/>
        <v>0.8</v>
      </c>
      <c r="Z5" s="123" t="b">
        <f t="shared" si="2"/>
        <v>1</v>
      </c>
      <c r="AA5" s="123" t="b">
        <f t="shared" si="3"/>
        <v>1</v>
      </c>
    </row>
    <row r="6" spans="1:27" ht="36" x14ac:dyDescent="0.25">
      <c r="A6" s="107">
        <v>4</v>
      </c>
      <c r="B6" s="107" t="s">
        <v>143</v>
      </c>
      <c r="C6" s="108" t="s">
        <v>167</v>
      </c>
      <c r="D6" s="108" t="s">
        <v>50</v>
      </c>
      <c r="E6" s="107" t="s">
        <v>178</v>
      </c>
      <c r="F6" s="107" t="s">
        <v>187</v>
      </c>
      <c r="G6" s="107" t="s">
        <v>131</v>
      </c>
      <c r="H6" s="113">
        <v>1</v>
      </c>
      <c r="I6" s="130">
        <v>0</v>
      </c>
      <c r="J6" s="131">
        <v>1</v>
      </c>
      <c r="K6" s="109" t="s">
        <v>137</v>
      </c>
      <c r="L6" s="116">
        <v>19628</v>
      </c>
      <c r="M6" s="115">
        <v>15702</v>
      </c>
      <c r="N6" s="116">
        <v>3926</v>
      </c>
      <c r="O6" s="114">
        <v>0.8</v>
      </c>
      <c r="P6" s="113">
        <v>15702</v>
      </c>
      <c r="Q6" s="117">
        <v>0</v>
      </c>
      <c r="R6" s="117">
        <v>0</v>
      </c>
      <c r="S6" s="117">
        <v>0</v>
      </c>
      <c r="T6" s="117">
        <v>0</v>
      </c>
      <c r="U6" s="117">
        <v>0</v>
      </c>
      <c r="V6" s="117">
        <v>0</v>
      </c>
      <c r="W6" s="117">
        <v>0</v>
      </c>
      <c r="X6" s="111" t="b">
        <f t="shared" si="0"/>
        <v>1</v>
      </c>
      <c r="Y6" s="122">
        <f t="shared" si="1"/>
        <v>0.8</v>
      </c>
      <c r="Z6" s="123" t="b">
        <f t="shared" si="2"/>
        <v>1</v>
      </c>
      <c r="AA6" s="123" t="b">
        <f t="shared" si="3"/>
        <v>1</v>
      </c>
    </row>
    <row r="7" spans="1:27" ht="36" x14ac:dyDescent="0.25">
      <c r="A7" s="107">
        <v>5</v>
      </c>
      <c r="B7" s="107" t="s">
        <v>144</v>
      </c>
      <c r="C7" s="108" t="s">
        <v>167</v>
      </c>
      <c r="D7" s="108" t="s">
        <v>50</v>
      </c>
      <c r="E7" s="107" t="s">
        <v>178</v>
      </c>
      <c r="F7" s="107" t="s">
        <v>188</v>
      </c>
      <c r="G7" s="107" t="s">
        <v>131</v>
      </c>
      <c r="H7" s="113">
        <v>1</v>
      </c>
      <c r="I7" s="130">
        <v>0</v>
      </c>
      <c r="J7" s="131">
        <v>1</v>
      </c>
      <c r="K7" s="109" t="s">
        <v>137</v>
      </c>
      <c r="L7" s="116">
        <v>19628</v>
      </c>
      <c r="M7" s="115">
        <v>15702</v>
      </c>
      <c r="N7" s="116">
        <v>3926</v>
      </c>
      <c r="O7" s="114">
        <v>0.8</v>
      </c>
      <c r="P7" s="113">
        <v>15702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1" t="b">
        <f t="shared" si="0"/>
        <v>1</v>
      </c>
      <c r="Y7" s="122">
        <f t="shared" si="1"/>
        <v>0.8</v>
      </c>
      <c r="Z7" s="123" t="b">
        <f t="shared" si="2"/>
        <v>1</v>
      </c>
      <c r="AA7" s="123" t="b">
        <f t="shared" si="3"/>
        <v>1</v>
      </c>
    </row>
    <row r="8" spans="1:27" ht="36" x14ac:dyDescent="0.25">
      <c r="A8" s="107">
        <v>6</v>
      </c>
      <c r="B8" s="107" t="s">
        <v>145</v>
      </c>
      <c r="C8" s="108" t="s">
        <v>167</v>
      </c>
      <c r="D8" s="108" t="s">
        <v>50</v>
      </c>
      <c r="E8" s="107" t="s">
        <v>178</v>
      </c>
      <c r="F8" s="107" t="s">
        <v>189</v>
      </c>
      <c r="G8" s="107" t="s">
        <v>131</v>
      </c>
      <c r="H8" s="113">
        <v>1</v>
      </c>
      <c r="I8" s="130">
        <v>0</v>
      </c>
      <c r="J8" s="131">
        <v>1</v>
      </c>
      <c r="K8" s="109" t="s">
        <v>137</v>
      </c>
      <c r="L8" s="116">
        <v>19628</v>
      </c>
      <c r="M8" s="115">
        <v>15702</v>
      </c>
      <c r="N8" s="116">
        <v>3926</v>
      </c>
      <c r="O8" s="114">
        <v>0.8</v>
      </c>
      <c r="P8" s="113">
        <v>15702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1" t="b">
        <f t="shared" si="0"/>
        <v>1</v>
      </c>
      <c r="Y8" s="122">
        <f t="shared" si="1"/>
        <v>0.8</v>
      </c>
      <c r="Z8" s="123" t="b">
        <f t="shared" si="2"/>
        <v>1</v>
      </c>
      <c r="AA8" s="123" t="b">
        <f t="shared" si="3"/>
        <v>1</v>
      </c>
    </row>
    <row r="9" spans="1:27" ht="36" x14ac:dyDescent="0.25">
      <c r="A9" s="107">
        <v>7</v>
      </c>
      <c r="B9" s="107" t="s">
        <v>146</v>
      </c>
      <c r="C9" s="108" t="s">
        <v>167</v>
      </c>
      <c r="D9" s="108" t="s">
        <v>50</v>
      </c>
      <c r="E9" s="107" t="s">
        <v>178</v>
      </c>
      <c r="F9" s="107" t="s">
        <v>190</v>
      </c>
      <c r="G9" s="107" t="s">
        <v>131</v>
      </c>
      <c r="H9" s="113">
        <v>1</v>
      </c>
      <c r="I9" s="130">
        <v>0</v>
      </c>
      <c r="J9" s="131">
        <v>1</v>
      </c>
      <c r="K9" s="109" t="s">
        <v>137</v>
      </c>
      <c r="L9" s="116">
        <v>19628</v>
      </c>
      <c r="M9" s="115">
        <v>15702</v>
      </c>
      <c r="N9" s="116">
        <v>3926</v>
      </c>
      <c r="O9" s="114">
        <v>0.8</v>
      </c>
      <c r="P9" s="113">
        <v>15702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1" t="b">
        <f t="shared" si="0"/>
        <v>1</v>
      </c>
      <c r="Y9" s="122">
        <f t="shared" si="1"/>
        <v>0.8</v>
      </c>
      <c r="Z9" s="123" t="b">
        <f t="shared" si="2"/>
        <v>1</v>
      </c>
      <c r="AA9" s="123" t="b">
        <f t="shared" si="3"/>
        <v>1</v>
      </c>
    </row>
    <row r="10" spans="1:27" ht="36" x14ac:dyDescent="0.25">
      <c r="A10" s="107">
        <v>8</v>
      </c>
      <c r="B10" s="107" t="s">
        <v>147</v>
      </c>
      <c r="C10" s="108" t="s">
        <v>167</v>
      </c>
      <c r="D10" s="108" t="s">
        <v>50</v>
      </c>
      <c r="E10" s="107" t="s">
        <v>178</v>
      </c>
      <c r="F10" s="107" t="s">
        <v>191</v>
      </c>
      <c r="G10" s="107" t="s">
        <v>131</v>
      </c>
      <c r="H10" s="113">
        <v>1</v>
      </c>
      <c r="I10" s="130">
        <v>0</v>
      </c>
      <c r="J10" s="131">
        <v>1</v>
      </c>
      <c r="K10" s="109" t="s">
        <v>137</v>
      </c>
      <c r="L10" s="116">
        <v>19628</v>
      </c>
      <c r="M10" s="115">
        <v>15702</v>
      </c>
      <c r="N10" s="116">
        <v>3926</v>
      </c>
      <c r="O10" s="114">
        <v>0.8</v>
      </c>
      <c r="P10" s="113">
        <v>15702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1" t="b">
        <f t="shared" si="0"/>
        <v>1</v>
      </c>
      <c r="Y10" s="122">
        <f t="shared" si="1"/>
        <v>0.8</v>
      </c>
      <c r="Z10" s="123" t="b">
        <f t="shared" si="2"/>
        <v>1</v>
      </c>
      <c r="AA10" s="123" t="b">
        <f t="shared" si="3"/>
        <v>1</v>
      </c>
    </row>
    <row r="11" spans="1:27" ht="36" x14ac:dyDescent="0.25">
      <c r="A11" s="107">
        <v>9</v>
      </c>
      <c r="B11" s="107" t="s">
        <v>148</v>
      </c>
      <c r="C11" s="108" t="s">
        <v>167</v>
      </c>
      <c r="D11" s="108" t="s">
        <v>50</v>
      </c>
      <c r="E11" s="107" t="s">
        <v>178</v>
      </c>
      <c r="F11" s="107" t="s">
        <v>192</v>
      </c>
      <c r="G11" s="107" t="s">
        <v>131</v>
      </c>
      <c r="H11" s="113">
        <v>1</v>
      </c>
      <c r="I11" s="130">
        <v>0</v>
      </c>
      <c r="J11" s="131">
        <v>1</v>
      </c>
      <c r="K11" s="109" t="s">
        <v>137</v>
      </c>
      <c r="L11" s="116">
        <v>19628</v>
      </c>
      <c r="M11" s="115">
        <v>15702</v>
      </c>
      <c r="N11" s="116">
        <v>3926</v>
      </c>
      <c r="O11" s="114">
        <v>0.8</v>
      </c>
      <c r="P11" s="113">
        <v>15702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1" t="b">
        <f t="shared" si="0"/>
        <v>1</v>
      </c>
      <c r="Y11" s="122">
        <f t="shared" si="1"/>
        <v>0.8</v>
      </c>
      <c r="Z11" s="123" t="b">
        <f t="shared" si="2"/>
        <v>1</v>
      </c>
      <c r="AA11" s="123" t="b">
        <f t="shared" si="3"/>
        <v>1</v>
      </c>
    </row>
    <row r="12" spans="1:27" ht="36" x14ac:dyDescent="0.25">
      <c r="A12" s="107">
        <v>10</v>
      </c>
      <c r="B12" s="107" t="s">
        <v>149</v>
      </c>
      <c r="C12" s="108" t="s">
        <v>167</v>
      </c>
      <c r="D12" s="108" t="s">
        <v>50</v>
      </c>
      <c r="E12" s="107" t="s">
        <v>178</v>
      </c>
      <c r="F12" s="107" t="s">
        <v>193</v>
      </c>
      <c r="G12" s="107" t="s">
        <v>131</v>
      </c>
      <c r="H12" s="113">
        <v>1</v>
      </c>
      <c r="I12" s="130">
        <v>0</v>
      </c>
      <c r="J12" s="131">
        <v>1</v>
      </c>
      <c r="K12" s="109" t="s">
        <v>137</v>
      </c>
      <c r="L12" s="116">
        <v>54916</v>
      </c>
      <c r="M12" s="115">
        <v>43932</v>
      </c>
      <c r="N12" s="116">
        <v>10984</v>
      </c>
      <c r="O12" s="114">
        <v>0.8</v>
      </c>
      <c r="P12" s="113">
        <v>43932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1" t="b">
        <f t="shared" si="0"/>
        <v>1</v>
      </c>
      <c r="Y12" s="122">
        <f t="shared" si="1"/>
        <v>0.8</v>
      </c>
      <c r="Z12" s="123" t="b">
        <f t="shared" si="2"/>
        <v>1</v>
      </c>
      <c r="AA12" s="123" t="b">
        <f t="shared" si="3"/>
        <v>1</v>
      </c>
    </row>
    <row r="13" spans="1:27" ht="48" x14ac:dyDescent="0.25">
      <c r="A13" s="107">
        <v>11</v>
      </c>
      <c r="B13" s="107" t="s">
        <v>150</v>
      </c>
      <c r="C13" s="108" t="s">
        <v>168</v>
      </c>
      <c r="D13" s="108" t="s">
        <v>62</v>
      </c>
      <c r="E13" s="107" t="s">
        <v>179</v>
      </c>
      <c r="F13" s="107" t="s">
        <v>194</v>
      </c>
      <c r="G13" s="107" t="s">
        <v>131</v>
      </c>
      <c r="H13" s="113">
        <v>1</v>
      </c>
      <c r="I13" s="130">
        <v>0</v>
      </c>
      <c r="J13" s="131">
        <v>1</v>
      </c>
      <c r="K13" s="109" t="s">
        <v>210</v>
      </c>
      <c r="L13" s="116">
        <v>208880</v>
      </c>
      <c r="M13" s="115">
        <v>167104</v>
      </c>
      <c r="N13" s="116">
        <v>41776</v>
      </c>
      <c r="O13" s="114">
        <v>0.8</v>
      </c>
      <c r="P13" s="113">
        <v>167104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1" t="b">
        <f t="shared" si="0"/>
        <v>1</v>
      </c>
      <c r="Y13" s="122">
        <f t="shared" si="1"/>
        <v>0.8</v>
      </c>
      <c r="Z13" s="123" t="b">
        <f t="shared" si="2"/>
        <v>1</v>
      </c>
      <c r="AA13" s="123" t="b">
        <f t="shared" si="3"/>
        <v>1</v>
      </c>
    </row>
    <row r="14" spans="1:27" ht="36" x14ac:dyDescent="0.25">
      <c r="A14" s="107">
        <v>12</v>
      </c>
      <c r="B14" s="107" t="s">
        <v>151</v>
      </c>
      <c r="C14" s="108" t="s">
        <v>168</v>
      </c>
      <c r="D14" s="108" t="s">
        <v>62</v>
      </c>
      <c r="E14" s="107" t="s">
        <v>179</v>
      </c>
      <c r="F14" s="107" t="s">
        <v>195</v>
      </c>
      <c r="G14" s="107" t="s">
        <v>132</v>
      </c>
      <c r="H14" s="113">
        <v>1</v>
      </c>
      <c r="I14" s="130">
        <v>1</v>
      </c>
      <c r="J14" s="132">
        <v>0</v>
      </c>
      <c r="K14" s="109" t="s">
        <v>210</v>
      </c>
      <c r="L14" s="116">
        <v>338052</v>
      </c>
      <c r="M14" s="115">
        <v>200000</v>
      </c>
      <c r="N14" s="116">
        <v>138052</v>
      </c>
      <c r="O14" s="129">
        <v>0.8</v>
      </c>
      <c r="P14" s="113">
        <v>200000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1" t="b">
        <f t="shared" si="0"/>
        <v>1</v>
      </c>
      <c r="Y14" s="122">
        <f t="shared" si="1"/>
        <v>0.59160000000000001</v>
      </c>
      <c r="Z14" s="123" t="b">
        <f t="shared" si="2"/>
        <v>0</v>
      </c>
      <c r="AA14" s="123" t="b">
        <f t="shared" si="3"/>
        <v>1</v>
      </c>
    </row>
    <row r="15" spans="1:27" ht="24" x14ac:dyDescent="0.25">
      <c r="A15" s="107">
        <v>13</v>
      </c>
      <c r="B15" s="107" t="s">
        <v>152</v>
      </c>
      <c r="C15" s="108" t="s">
        <v>169</v>
      </c>
      <c r="D15" s="108" t="s">
        <v>51</v>
      </c>
      <c r="E15" s="107" t="s">
        <v>180</v>
      </c>
      <c r="F15" s="107" t="s">
        <v>196</v>
      </c>
      <c r="G15" s="107" t="s">
        <v>131</v>
      </c>
      <c r="H15" s="113">
        <v>1</v>
      </c>
      <c r="I15" s="130">
        <v>0</v>
      </c>
      <c r="J15" s="131">
        <v>1</v>
      </c>
      <c r="K15" s="109" t="s">
        <v>210</v>
      </c>
      <c r="L15" s="116">
        <v>278776</v>
      </c>
      <c r="M15" s="115">
        <v>200000</v>
      </c>
      <c r="N15" s="116">
        <v>78776</v>
      </c>
      <c r="O15" s="129">
        <v>0.8</v>
      </c>
      <c r="P15" s="113">
        <v>200000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1" t="b">
        <f t="shared" si="0"/>
        <v>1</v>
      </c>
      <c r="Y15" s="122">
        <f t="shared" si="1"/>
        <v>0.71740000000000004</v>
      </c>
      <c r="Z15" s="123" t="b">
        <f t="shared" si="2"/>
        <v>0</v>
      </c>
      <c r="AA15" s="123" t="b">
        <f t="shared" si="3"/>
        <v>1</v>
      </c>
    </row>
    <row r="16" spans="1:27" ht="24" x14ac:dyDescent="0.25">
      <c r="A16" s="107">
        <v>14</v>
      </c>
      <c r="B16" s="107" t="s">
        <v>153</v>
      </c>
      <c r="C16" s="108" t="s">
        <v>169</v>
      </c>
      <c r="D16" s="108" t="s">
        <v>51</v>
      </c>
      <c r="E16" s="107" t="s">
        <v>180</v>
      </c>
      <c r="F16" s="107" t="s">
        <v>197</v>
      </c>
      <c r="G16" s="107" t="s">
        <v>131</v>
      </c>
      <c r="H16" s="113">
        <v>1</v>
      </c>
      <c r="I16" s="130">
        <v>0</v>
      </c>
      <c r="J16" s="131">
        <v>1</v>
      </c>
      <c r="K16" s="109" t="s">
        <v>210</v>
      </c>
      <c r="L16" s="116">
        <v>481292</v>
      </c>
      <c r="M16" s="115">
        <v>200000</v>
      </c>
      <c r="N16" s="116">
        <v>281292</v>
      </c>
      <c r="O16" s="129">
        <v>0.8</v>
      </c>
      <c r="P16" s="113">
        <v>200000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1" t="b">
        <f t="shared" si="0"/>
        <v>1</v>
      </c>
      <c r="Y16" s="122">
        <f t="shared" si="1"/>
        <v>0.41549999999999998</v>
      </c>
      <c r="Z16" s="123" t="b">
        <f t="shared" si="2"/>
        <v>0</v>
      </c>
      <c r="AA16" s="123" t="b">
        <f t="shared" si="3"/>
        <v>1</v>
      </c>
    </row>
    <row r="17" spans="1:27" ht="36" x14ac:dyDescent="0.25">
      <c r="A17" s="107">
        <v>15</v>
      </c>
      <c r="B17" s="107" t="s">
        <v>154</v>
      </c>
      <c r="C17" s="108" t="s">
        <v>170</v>
      </c>
      <c r="D17" s="108" t="s">
        <v>54</v>
      </c>
      <c r="E17" s="107" t="s">
        <v>181</v>
      </c>
      <c r="F17" s="107" t="s">
        <v>198</v>
      </c>
      <c r="G17" s="107" t="s">
        <v>131</v>
      </c>
      <c r="H17" s="113">
        <v>1</v>
      </c>
      <c r="I17" s="130">
        <v>0</v>
      </c>
      <c r="J17" s="131">
        <v>1</v>
      </c>
      <c r="K17" s="109" t="s">
        <v>211</v>
      </c>
      <c r="L17" s="116">
        <v>250350</v>
      </c>
      <c r="M17" s="115">
        <v>200000</v>
      </c>
      <c r="N17" s="116">
        <v>50350</v>
      </c>
      <c r="O17" s="129">
        <v>0.8</v>
      </c>
      <c r="P17" s="113">
        <v>200000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1" t="b">
        <f t="shared" si="0"/>
        <v>1</v>
      </c>
      <c r="Y17" s="122">
        <f t="shared" si="1"/>
        <v>0.79890000000000005</v>
      </c>
      <c r="Z17" s="123" t="b">
        <f t="shared" si="2"/>
        <v>0</v>
      </c>
      <c r="AA17" s="123" t="b">
        <f t="shared" si="3"/>
        <v>1</v>
      </c>
    </row>
    <row r="18" spans="1:27" ht="30.75" customHeight="1" x14ac:dyDescent="0.25">
      <c r="A18" s="107">
        <v>16</v>
      </c>
      <c r="B18" s="107" t="s">
        <v>155</v>
      </c>
      <c r="C18" s="108" t="s">
        <v>171</v>
      </c>
      <c r="D18" s="108" t="s">
        <v>63</v>
      </c>
      <c r="E18" s="107" t="s">
        <v>177</v>
      </c>
      <c r="F18" s="107" t="s">
        <v>199</v>
      </c>
      <c r="G18" s="107" t="s">
        <v>131</v>
      </c>
      <c r="H18" s="113">
        <v>1</v>
      </c>
      <c r="I18" s="130">
        <v>0</v>
      </c>
      <c r="J18" s="131">
        <v>1</v>
      </c>
      <c r="K18" s="109" t="s">
        <v>138</v>
      </c>
      <c r="L18" s="116">
        <v>196500</v>
      </c>
      <c r="M18" s="115">
        <v>157200</v>
      </c>
      <c r="N18" s="116">
        <v>39300</v>
      </c>
      <c r="O18" s="114">
        <v>0.8</v>
      </c>
      <c r="P18" s="113">
        <v>157200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1" t="b">
        <f t="shared" si="0"/>
        <v>1</v>
      </c>
      <c r="Y18" s="122">
        <f t="shared" si="1"/>
        <v>0.8</v>
      </c>
      <c r="Z18" s="123" t="b">
        <f t="shared" si="2"/>
        <v>1</v>
      </c>
      <c r="AA18" s="123" t="b">
        <f t="shared" si="3"/>
        <v>1</v>
      </c>
    </row>
    <row r="19" spans="1:27" ht="36" x14ac:dyDescent="0.25">
      <c r="A19" s="107">
        <v>17</v>
      </c>
      <c r="B19" s="107" t="s">
        <v>156</v>
      </c>
      <c r="C19" s="108" t="s">
        <v>171</v>
      </c>
      <c r="D19" s="108" t="s">
        <v>63</v>
      </c>
      <c r="E19" s="107" t="s">
        <v>177</v>
      </c>
      <c r="F19" s="107" t="s">
        <v>200</v>
      </c>
      <c r="G19" s="107" t="s">
        <v>132</v>
      </c>
      <c r="H19" s="113">
        <v>1</v>
      </c>
      <c r="I19" s="130">
        <v>1</v>
      </c>
      <c r="J19" s="131">
        <v>0</v>
      </c>
      <c r="K19" s="109" t="s">
        <v>138</v>
      </c>
      <c r="L19" s="116">
        <v>199500</v>
      </c>
      <c r="M19" s="115">
        <v>159600</v>
      </c>
      <c r="N19" s="116">
        <v>39900</v>
      </c>
      <c r="O19" s="114">
        <v>0.8</v>
      </c>
      <c r="P19" s="113">
        <v>159600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1" t="b">
        <f t="shared" si="0"/>
        <v>1</v>
      </c>
      <c r="Y19" s="122">
        <f t="shared" si="1"/>
        <v>0.8</v>
      </c>
      <c r="Z19" s="123" t="b">
        <f t="shared" si="2"/>
        <v>1</v>
      </c>
      <c r="AA19" s="123" t="b">
        <f t="shared" si="3"/>
        <v>1</v>
      </c>
    </row>
    <row r="20" spans="1:27" ht="24" x14ac:dyDescent="0.25">
      <c r="A20" s="107">
        <v>18</v>
      </c>
      <c r="B20" s="107" t="s">
        <v>157</v>
      </c>
      <c r="C20" s="108" t="s">
        <v>172</v>
      </c>
      <c r="D20" s="108" t="s">
        <v>60</v>
      </c>
      <c r="E20" s="107" t="s">
        <v>182</v>
      </c>
      <c r="F20" s="107" t="s">
        <v>201</v>
      </c>
      <c r="G20" s="107" t="s">
        <v>131</v>
      </c>
      <c r="H20" s="113">
        <v>1</v>
      </c>
      <c r="I20" s="130">
        <v>0</v>
      </c>
      <c r="J20" s="131">
        <v>1</v>
      </c>
      <c r="K20" s="109" t="s">
        <v>133</v>
      </c>
      <c r="L20" s="116">
        <v>78756</v>
      </c>
      <c r="M20" s="115">
        <v>63004</v>
      </c>
      <c r="N20" s="116">
        <v>15752</v>
      </c>
      <c r="O20" s="114">
        <v>0.8</v>
      </c>
      <c r="P20" s="113">
        <v>63004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1" t="b">
        <f t="shared" si="0"/>
        <v>1</v>
      </c>
      <c r="Y20" s="122">
        <f t="shared" si="1"/>
        <v>0.8</v>
      </c>
      <c r="Z20" s="123" t="b">
        <f t="shared" si="2"/>
        <v>1</v>
      </c>
      <c r="AA20" s="123" t="b">
        <f t="shared" si="3"/>
        <v>1</v>
      </c>
    </row>
    <row r="21" spans="1:27" ht="48" x14ac:dyDescent="0.25">
      <c r="A21" s="107">
        <v>19</v>
      </c>
      <c r="B21" s="107" t="s">
        <v>158</v>
      </c>
      <c r="C21" s="108" t="s">
        <v>173</v>
      </c>
      <c r="D21" s="108" t="s">
        <v>53</v>
      </c>
      <c r="E21" s="107" t="s">
        <v>183</v>
      </c>
      <c r="F21" s="107" t="s">
        <v>202</v>
      </c>
      <c r="G21" s="107" t="s">
        <v>132</v>
      </c>
      <c r="H21" s="113">
        <v>2</v>
      </c>
      <c r="I21" s="130">
        <v>1</v>
      </c>
      <c r="J21" s="131">
        <v>1</v>
      </c>
      <c r="K21" s="109" t="s">
        <v>211</v>
      </c>
      <c r="L21" s="116">
        <v>209000</v>
      </c>
      <c r="M21" s="115">
        <v>167200</v>
      </c>
      <c r="N21" s="116">
        <v>41800</v>
      </c>
      <c r="O21" s="114">
        <v>0.8</v>
      </c>
      <c r="P21" s="113">
        <v>167200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1" t="b">
        <f t="shared" si="0"/>
        <v>1</v>
      </c>
      <c r="Y21" s="122">
        <f t="shared" si="1"/>
        <v>0.8</v>
      </c>
      <c r="Z21" s="123" t="b">
        <f t="shared" si="2"/>
        <v>1</v>
      </c>
      <c r="AA21" s="123" t="b">
        <f t="shared" si="3"/>
        <v>1</v>
      </c>
    </row>
    <row r="22" spans="1:27" ht="48" x14ac:dyDescent="0.25">
      <c r="A22" s="107">
        <v>20</v>
      </c>
      <c r="B22" s="107" t="s">
        <v>159</v>
      </c>
      <c r="C22" s="108" t="s">
        <v>174</v>
      </c>
      <c r="D22" s="108" t="s">
        <v>49</v>
      </c>
      <c r="E22" s="107" t="s">
        <v>177</v>
      </c>
      <c r="F22" s="107" t="s">
        <v>203</v>
      </c>
      <c r="G22" s="107" t="s">
        <v>131</v>
      </c>
      <c r="H22" s="113">
        <v>1</v>
      </c>
      <c r="I22" s="130">
        <v>0</v>
      </c>
      <c r="J22" s="131">
        <v>1</v>
      </c>
      <c r="K22" s="109" t="s">
        <v>211</v>
      </c>
      <c r="L22" s="116">
        <v>110429</v>
      </c>
      <c r="M22" s="115">
        <v>88343</v>
      </c>
      <c r="N22" s="116">
        <v>22086</v>
      </c>
      <c r="O22" s="114">
        <v>0.8</v>
      </c>
      <c r="P22" s="113">
        <v>88343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1" t="b">
        <f t="shared" si="0"/>
        <v>1</v>
      </c>
      <c r="Y22" s="122">
        <f t="shared" si="1"/>
        <v>0.8</v>
      </c>
      <c r="Z22" s="123" t="b">
        <f t="shared" si="2"/>
        <v>1</v>
      </c>
      <c r="AA22" s="123" t="b">
        <f t="shared" si="3"/>
        <v>1</v>
      </c>
    </row>
    <row r="23" spans="1:27" ht="24" x14ac:dyDescent="0.25">
      <c r="A23" s="107">
        <v>21</v>
      </c>
      <c r="B23" s="107" t="s">
        <v>160</v>
      </c>
      <c r="C23" s="108" t="s">
        <v>99</v>
      </c>
      <c r="D23" s="108">
        <v>2262011</v>
      </c>
      <c r="E23" s="107" t="s">
        <v>99</v>
      </c>
      <c r="F23" s="107" t="s">
        <v>204</v>
      </c>
      <c r="G23" s="107" t="s">
        <v>131</v>
      </c>
      <c r="H23" s="113">
        <v>1</v>
      </c>
      <c r="I23" s="130">
        <v>0</v>
      </c>
      <c r="J23" s="131">
        <v>1</v>
      </c>
      <c r="K23" s="109" t="s">
        <v>212</v>
      </c>
      <c r="L23" s="116">
        <v>402679</v>
      </c>
      <c r="M23" s="115">
        <v>200000</v>
      </c>
      <c r="N23" s="116">
        <v>202679</v>
      </c>
      <c r="O23" s="129">
        <v>0.8</v>
      </c>
      <c r="P23" s="113">
        <v>200000</v>
      </c>
      <c r="Q23" s="117">
        <v>0</v>
      </c>
      <c r="R23" s="117">
        <v>0</v>
      </c>
      <c r="S23" s="117">
        <v>0</v>
      </c>
      <c r="T23" s="117">
        <v>0</v>
      </c>
      <c r="U23" s="117">
        <v>0</v>
      </c>
      <c r="V23" s="117">
        <v>0</v>
      </c>
      <c r="W23" s="117">
        <v>0</v>
      </c>
      <c r="X23" s="111" t="b">
        <f t="shared" si="0"/>
        <v>1</v>
      </c>
      <c r="Y23" s="122">
        <f t="shared" si="1"/>
        <v>0.49669999999999997</v>
      </c>
      <c r="Z23" s="123" t="b">
        <f t="shared" si="2"/>
        <v>0</v>
      </c>
      <c r="AA23" s="123" t="b">
        <f t="shared" si="3"/>
        <v>1</v>
      </c>
    </row>
    <row r="24" spans="1:27" ht="24" x14ac:dyDescent="0.25">
      <c r="A24" s="107">
        <v>22</v>
      </c>
      <c r="B24" s="107" t="s">
        <v>161</v>
      </c>
      <c r="C24" s="108" t="s">
        <v>99</v>
      </c>
      <c r="D24" s="108">
        <v>2262011</v>
      </c>
      <c r="E24" s="107" t="s">
        <v>99</v>
      </c>
      <c r="F24" s="107" t="s">
        <v>205</v>
      </c>
      <c r="G24" s="107" t="s">
        <v>131</v>
      </c>
      <c r="H24" s="113">
        <v>1</v>
      </c>
      <c r="I24" s="130">
        <v>0</v>
      </c>
      <c r="J24" s="131">
        <v>1</v>
      </c>
      <c r="K24" s="109" t="s">
        <v>212</v>
      </c>
      <c r="L24" s="116">
        <v>303073</v>
      </c>
      <c r="M24" s="115">
        <v>200000</v>
      </c>
      <c r="N24" s="116">
        <v>103073</v>
      </c>
      <c r="O24" s="129">
        <v>0.8</v>
      </c>
      <c r="P24" s="113">
        <v>200000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1" t="b">
        <f t="shared" si="0"/>
        <v>1</v>
      </c>
      <c r="Y24" s="122">
        <f t="shared" si="1"/>
        <v>0.65990000000000004</v>
      </c>
      <c r="Z24" s="123" t="b">
        <f t="shared" si="2"/>
        <v>0</v>
      </c>
      <c r="AA24" s="123" t="b">
        <f t="shared" si="3"/>
        <v>1</v>
      </c>
    </row>
    <row r="25" spans="1:27" ht="48" x14ac:dyDescent="0.25">
      <c r="A25" s="107">
        <v>23</v>
      </c>
      <c r="B25" s="107" t="s">
        <v>162</v>
      </c>
      <c r="C25" s="108" t="s">
        <v>175</v>
      </c>
      <c r="D25" s="108" t="s">
        <v>52</v>
      </c>
      <c r="E25" s="107" t="s">
        <v>182</v>
      </c>
      <c r="F25" s="107" t="s">
        <v>206</v>
      </c>
      <c r="G25" s="107" t="s">
        <v>131</v>
      </c>
      <c r="H25" s="113">
        <v>3</v>
      </c>
      <c r="I25" s="130">
        <v>0</v>
      </c>
      <c r="J25" s="131">
        <v>3</v>
      </c>
      <c r="K25" s="109" t="s">
        <v>215</v>
      </c>
      <c r="L25" s="116">
        <v>420936</v>
      </c>
      <c r="M25" s="115">
        <v>336748</v>
      </c>
      <c r="N25" s="116">
        <v>84188</v>
      </c>
      <c r="O25" s="114">
        <v>0.8</v>
      </c>
      <c r="P25" s="113">
        <v>336748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1" t="b">
        <f t="shared" si="0"/>
        <v>1</v>
      </c>
      <c r="Y25" s="122">
        <f t="shared" si="1"/>
        <v>0.8</v>
      </c>
      <c r="Z25" s="123" t="b">
        <f t="shared" si="2"/>
        <v>1</v>
      </c>
      <c r="AA25" s="123" t="b">
        <f t="shared" si="3"/>
        <v>1</v>
      </c>
    </row>
    <row r="26" spans="1:27" ht="48" x14ac:dyDescent="0.25">
      <c r="A26" s="107">
        <v>24</v>
      </c>
      <c r="B26" s="107" t="s">
        <v>163</v>
      </c>
      <c r="C26" s="108" t="s">
        <v>175</v>
      </c>
      <c r="D26" s="108" t="s">
        <v>52</v>
      </c>
      <c r="E26" s="107" t="s">
        <v>182</v>
      </c>
      <c r="F26" s="107" t="s">
        <v>207</v>
      </c>
      <c r="G26" s="107" t="s">
        <v>131</v>
      </c>
      <c r="H26" s="113">
        <v>4</v>
      </c>
      <c r="I26" s="130">
        <v>0</v>
      </c>
      <c r="J26" s="131">
        <v>4</v>
      </c>
      <c r="K26" s="109" t="s">
        <v>213</v>
      </c>
      <c r="L26" s="116">
        <v>834000</v>
      </c>
      <c r="M26" s="115">
        <v>667200</v>
      </c>
      <c r="N26" s="116">
        <v>166800</v>
      </c>
      <c r="O26" s="114">
        <v>0.8</v>
      </c>
      <c r="P26" s="113">
        <v>667200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1" t="b">
        <f t="shared" si="0"/>
        <v>1</v>
      </c>
      <c r="Y26" s="122">
        <f t="shared" si="1"/>
        <v>0.8</v>
      </c>
      <c r="Z26" s="123" t="b">
        <f t="shared" si="2"/>
        <v>1</v>
      </c>
      <c r="AA26" s="123" t="b">
        <f t="shared" si="3"/>
        <v>1</v>
      </c>
    </row>
    <row r="27" spans="1:27" ht="24" x14ac:dyDescent="0.25">
      <c r="A27" s="107">
        <v>25</v>
      </c>
      <c r="B27" s="107" t="s">
        <v>164</v>
      </c>
      <c r="C27" s="108" t="s">
        <v>99</v>
      </c>
      <c r="D27" s="108">
        <v>2262011</v>
      </c>
      <c r="E27" s="107" t="s">
        <v>99</v>
      </c>
      <c r="F27" s="107" t="s">
        <v>208</v>
      </c>
      <c r="G27" s="107" t="s">
        <v>131</v>
      </c>
      <c r="H27" s="113">
        <v>1</v>
      </c>
      <c r="I27" s="130">
        <v>0</v>
      </c>
      <c r="J27" s="131">
        <v>1</v>
      </c>
      <c r="K27" s="109" t="s">
        <v>135</v>
      </c>
      <c r="L27" s="116">
        <v>99509</v>
      </c>
      <c r="M27" s="115">
        <v>79607</v>
      </c>
      <c r="N27" s="116">
        <v>19902</v>
      </c>
      <c r="O27" s="114">
        <v>0.8</v>
      </c>
      <c r="P27" s="113">
        <v>79607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1" t="b">
        <f t="shared" si="0"/>
        <v>1</v>
      </c>
      <c r="Y27" s="122">
        <f t="shared" si="1"/>
        <v>0.8</v>
      </c>
      <c r="Z27" s="123" t="b">
        <f t="shared" si="2"/>
        <v>1</v>
      </c>
      <c r="AA27" s="123" t="b">
        <f t="shared" si="3"/>
        <v>1</v>
      </c>
    </row>
    <row r="28" spans="1:27" ht="36" x14ac:dyDescent="0.25">
      <c r="A28" s="107">
        <v>26</v>
      </c>
      <c r="B28" s="107" t="s">
        <v>165</v>
      </c>
      <c r="C28" s="108" t="s">
        <v>176</v>
      </c>
      <c r="D28" s="108" t="s">
        <v>61</v>
      </c>
      <c r="E28" s="107" t="s">
        <v>178</v>
      </c>
      <c r="F28" s="107" t="s">
        <v>209</v>
      </c>
      <c r="G28" s="107" t="s">
        <v>132</v>
      </c>
      <c r="H28" s="113">
        <v>2</v>
      </c>
      <c r="I28" s="130">
        <v>2</v>
      </c>
      <c r="J28" s="131">
        <v>0</v>
      </c>
      <c r="K28" s="109" t="s">
        <v>214</v>
      </c>
      <c r="L28" s="116">
        <v>190877</v>
      </c>
      <c r="M28" s="115">
        <v>152701</v>
      </c>
      <c r="N28" s="116">
        <v>38176</v>
      </c>
      <c r="O28" s="114">
        <v>0.8</v>
      </c>
      <c r="P28" s="113">
        <v>152701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1" t="b">
        <f t="shared" si="0"/>
        <v>1</v>
      </c>
      <c r="Y28" s="122">
        <f t="shared" si="1"/>
        <v>0.8</v>
      </c>
      <c r="Z28" s="123" t="b">
        <f t="shared" si="2"/>
        <v>1</v>
      </c>
      <c r="AA28" s="123" t="b">
        <f t="shared" si="3"/>
        <v>1</v>
      </c>
    </row>
    <row r="29" spans="1:27" ht="20.100000000000001" customHeight="1" x14ac:dyDescent="0.25">
      <c r="A29" s="161" t="s">
        <v>34</v>
      </c>
      <c r="B29" s="162"/>
      <c r="C29" s="162"/>
      <c r="D29" s="162"/>
      <c r="E29" s="162"/>
      <c r="F29" s="162"/>
      <c r="G29" s="163"/>
      <c r="H29" s="124">
        <f>SUM(H3:H28)</f>
        <v>33</v>
      </c>
      <c r="I29" s="124">
        <f>SUM(I3:I28)</f>
        <v>6</v>
      </c>
      <c r="J29" s="124">
        <f>SUM(J3:J28)</f>
        <v>27</v>
      </c>
      <c r="K29" s="125" t="s">
        <v>13</v>
      </c>
      <c r="L29" s="110">
        <f>SUM(L3:L28)</f>
        <v>4885549</v>
      </c>
      <c r="M29" s="110">
        <f>SUM(M3:M28)</f>
        <v>3465055</v>
      </c>
      <c r="N29" s="110">
        <f>SUM(N3:N28)</f>
        <v>1420494</v>
      </c>
      <c r="O29" s="126" t="s">
        <v>13</v>
      </c>
      <c r="P29" s="127">
        <f t="shared" ref="P29:W29" si="4">SUM(P3:P28)</f>
        <v>3465055</v>
      </c>
      <c r="Q29" s="127">
        <f t="shared" si="4"/>
        <v>0</v>
      </c>
      <c r="R29" s="127">
        <f t="shared" si="4"/>
        <v>0</v>
      </c>
      <c r="S29" s="127">
        <f t="shared" si="4"/>
        <v>0</v>
      </c>
      <c r="T29" s="127">
        <f t="shared" si="4"/>
        <v>0</v>
      </c>
      <c r="U29" s="127">
        <f t="shared" si="4"/>
        <v>0</v>
      </c>
      <c r="V29" s="127">
        <f t="shared" si="4"/>
        <v>0</v>
      </c>
      <c r="W29" s="127">
        <f t="shared" si="4"/>
        <v>0</v>
      </c>
      <c r="X29" s="111" t="b">
        <f t="shared" si="0"/>
        <v>1</v>
      </c>
      <c r="Y29" s="122">
        <f t="shared" si="1"/>
        <v>0.70920000000000005</v>
      </c>
      <c r="Z29" s="123" t="s">
        <v>13</v>
      </c>
      <c r="AA29" s="123" t="b">
        <f t="shared" si="3"/>
        <v>1</v>
      </c>
    </row>
    <row r="30" spans="1:27" x14ac:dyDescent="0.25">
      <c r="A30" s="118"/>
      <c r="L30" s="119"/>
    </row>
    <row r="31" spans="1:27" ht="29.25" customHeight="1" x14ac:dyDescent="0.25">
      <c r="A31" s="152" t="s">
        <v>36</v>
      </c>
      <c r="B31" s="152"/>
      <c r="C31" s="152"/>
    </row>
    <row r="32" spans="1:27" ht="35.25" customHeight="1" x14ac:dyDescent="0.25">
      <c r="A32" s="153" t="s">
        <v>35</v>
      </c>
      <c r="B32" s="153"/>
      <c r="C32" s="153"/>
      <c r="D32" s="153"/>
      <c r="E32" s="153"/>
      <c r="F32" s="153"/>
    </row>
  </sheetData>
  <mergeCells count="18">
    <mergeCell ref="N1:N2"/>
    <mergeCell ref="A31:C31"/>
    <mergeCell ref="A32:F32"/>
    <mergeCell ref="P1:W1"/>
    <mergeCell ref="A29:G29"/>
    <mergeCell ref="G1:G2"/>
    <mergeCell ref="H1:H2"/>
    <mergeCell ref="K1:K2"/>
    <mergeCell ref="L1:L2"/>
    <mergeCell ref="A1:A2"/>
    <mergeCell ref="B1:B2"/>
    <mergeCell ref="E1:E2"/>
    <mergeCell ref="F1:F2"/>
    <mergeCell ref="C1:C2"/>
    <mergeCell ref="D1:D2"/>
    <mergeCell ref="O1:O2"/>
    <mergeCell ref="I1:J1"/>
    <mergeCell ref="M1:M2"/>
  </mergeCells>
  <conditionalFormatting sqref="X3:AA29">
    <cfRule type="cellIs" dxfId="19" priority="15" operator="equal">
      <formula>FALSE</formula>
    </cfRule>
  </conditionalFormatting>
  <conditionalFormatting sqref="X3:Z29">
    <cfRule type="containsText" dxfId="18" priority="13" operator="containsText" text="fałsz">
      <formula>NOT(ISERROR(SEARCH("fałsz",X3)))</formula>
    </cfRule>
  </conditionalFormatting>
  <dataValidations disablePrompts="1" count="1">
    <dataValidation type="list" allowBlank="1" showInputMessage="1" showErrorMessage="1" sqref="G3:G28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3" fitToHeight="0" orientation="landscape" r:id="rId1"/>
  <headerFooter>
    <oddHeader>&amp;LWojewództwo Pomorskie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"/>
  <sheetViews>
    <sheetView showGridLines="0" view="pageBreakPreview" zoomScale="85" zoomScaleNormal="78" zoomScaleSheetLayoutView="85" workbookViewId="0">
      <selection sqref="A1:A2"/>
    </sheetView>
  </sheetViews>
  <sheetFormatPr defaultColWidth="9.28515625" defaultRowHeight="15" x14ac:dyDescent="0.25"/>
  <cols>
    <col min="1" max="6" width="15.7109375" style="10" customWidth="1"/>
    <col min="7" max="9" width="17.85546875" style="10" customWidth="1"/>
    <col min="10" max="11" width="15.7109375" style="10" customWidth="1"/>
    <col min="12" max="12" width="15.7109375" style="32" customWidth="1"/>
    <col min="13" max="14" width="15.7109375" style="10" customWidth="1"/>
    <col min="15" max="15" width="15.7109375" style="1" customWidth="1"/>
    <col min="16" max="29" width="15.7109375" style="10" customWidth="1"/>
    <col min="30" max="16384" width="9.28515625" style="10"/>
  </cols>
  <sheetData>
    <row r="1" spans="1:27" ht="20.100000000000001" customHeight="1" x14ac:dyDescent="0.25">
      <c r="A1" s="170" t="s">
        <v>4</v>
      </c>
      <c r="B1" s="170" t="s">
        <v>5</v>
      </c>
      <c r="C1" s="171" t="s">
        <v>6</v>
      </c>
      <c r="D1" s="173" t="s">
        <v>30</v>
      </c>
      <c r="E1" s="171" t="s">
        <v>7</v>
      </c>
      <c r="F1" s="170" t="s">
        <v>24</v>
      </c>
      <c r="G1" s="154" t="s">
        <v>42</v>
      </c>
      <c r="H1" s="158" t="s">
        <v>39</v>
      </c>
      <c r="I1" s="159"/>
      <c r="J1" s="170" t="s">
        <v>23</v>
      </c>
      <c r="K1" s="154" t="s">
        <v>8</v>
      </c>
      <c r="L1" s="170" t="s">
        <v>9</v>
      </c>
      <c r="M1" s="171" t="s">
        <v>12</v>
      </c>
      <c r="N1" s="170" t="s">
        <v>10</v>
      </c>
      <c r="O1" s="164" t="s">
        <v>11</v>
      </c>
      <c r="P1" s="165"/>
      <c r="Q1" s="165"/>
      <c r="R1" s="165"/>
      <c r="S1" s="165"/>
      <c r="T1" s="165"/>
      <c r="U1" s="165"/>
      <c r="V1" s="166"/>
    </row>
    <row r="2" spans="1:27" ht="36" customHeight="1" x14ac:dyDescent="0.25">
      <c r="A2" s="170"/>
      <c r="B2" s="170"/>
      <c r="C2" s="172"/>
      <c r="D2" s="174"/>
      <c r="E2" s="172"/>
      <c r="F2" s="170"/>
      <c r="G2" s="154"/>
      <c r="H2" s="99" t="s">
        <v>40</v>
      </c>
      <c r="I2" s="99" t="s">
        <v>41</v>
      </c>
      <c r="J2" s="170"/>
      <c r="K2" s="154"/>
      <c r="L2" s="170"/>
      <c r="M2" s="172"/>
      <c r="N2" s="170"/>
      <c r="O2" s="31">
        <v>2021</v>
      </c>
      <c r="P2" s="31">
        <v>2022</v>
      </c>
      <c r="Q2" s="31">
        <v>2023</v>
      </c>
      <c r="R2" s="31">
        <v>2024</v>
      </c>
      <c r="S2" s="31">
        <v>2025</v>
      </c>
      <c r="T2" s="31">
        <v>2026</v>
      </c>
      <c r="U2" s="31">
        <v>2027</v>
      </c>
      <c r="V2" s="31">
        <v>2028</v>
      </c>
      <c r="W2" s="1" t="s">
        <v>26</v>
      </c>
      <c r="X2" s="1" t="s">
        <v>27</v>
      </c>
      <c r="Y2" s="1" t="s">
        <v>28</v>
      </c>
      <c r="Z2" s="36" t="s">
        <v>29</v>
      </c>
    </row>
    <row r="3" spans="1:27" s="39" customFormat="1" ht="30" customHeight="1" x14ac:dyDescent="0.25">
      <c r="A3" s="55"/>
      <c r="B3" s="55"/>
      <c r="C3" s="56"/>
      <c r="D3" s="56"/>
      <c r="E3" s="55"/>
      <c r="F3" s="55"/>
      <c r="G3" s="57"/>
      <c r="H3" s="57"/>
      <c r="I3" s="57"/>
      <c r="J3" s="58"/>
      <c r="K3" s="52"/>
      <c r="L3" s="53"/>
      <c r="M3" s="54"/>
      <c r="N3" s="59"/>
      <c r="O3" s="60"/>
      <c r="P3" s="60"/>
      <c r="Q3" s="60"/>
      <c r="R3" s="60"/>
      <c r="S3" s="60"/>
      <c r="T3" s="60"/>
      <c r="U3" s="60"/>
      <c r="V3" s="60"/>
      <c r="W3" s="1" t="b">
        <f>L3=SUM(O3:V3)</f>
        <v>1</v>
      </c>
      <c r="X3" s="37" t="e">
        <f>ROUND(L3/K3,4)</f>
        <v>#DIV/0!</v>
      </c>
      <c r="Y3" s="38" t="e">
        <f>X3=N3</f>
        <v>#DIV/0!</v>
      </c>
      <c r="Z3" s="38" t="b">
        <f>K3=L3+M3</f>
        <v>1</v>
      </c>
      <c r="AA3" s="40"/>
    </row>
    <row r="4" spans="1:27" s="39" customFormat="1" ht="30" customHeight="1" x14ac:dyDescent="0.25">
      <c r="A4" s="65"/>
      <c r="B4" s="65"/>
      <c r="C4" s="66"/>
      <c r="D4" s="66"/>
      <c r="E4" s="65"/>
      <c r="F4" s="65"/>
      <c r="G4" s="67"/>
      <c r="H4" s="67"/>
      <c r="I4" s="67"/>
      <c r="J4" s="68"/>
      <c r="K4" s="69"/>
      <c r="L4" s="70"/>
      <c r="M4" s="69"/>
      <c r="N4" s="71"/>
      <c r="O4" s="72"/>
      <c r="P4" s="72"/>
      <c r="Q4" s="72"/>
      <c r="R4" s="72"/>
      <c r="S4" s="72"/>
      <c r="T4" s="72"/>
      <c r="U4" s="72"/>
      <c r="V4" s="72"/>
      <c r="W4" s="1" t="b">
        <f>L4=SUM(O4:V4)</f>
        <v>1</v>
      </c>
      <c r="X4" s="37" t="e">
        <f>ROUND(L4/K4,4)</f>
        <v>#DIV/0!</v>
      </c>
      <c r="Y4" s="38" t="e">
        <f>X4=N4</f>
        <v>#DIV/0!</v>
      </c>
      <c r="Z4" s="38" t="b">
        <f>K4=L4+M4</f>
        <v>1</v>
      </c>
      <c r="AA4" s="40"/>
    </row>
    <row r="5" spans="1:27" s="39" customFormat="1" ht="30" customHeight="1" x14ac:dyDescent="0.25">
      <c r="A5" s="65"/>
      <c r="B5" s="65"/>
      <c r="C5" s="66"/>
      <c r="D5" s="66"/>
      <c r="E5" s="65"/>
      <c r="F5" s="65"/>
      <c r="G5" s="67"/>
      <c r="H5" s="67"/>
      <c r="I5" s="67"/>
      <c r="J5" s="68"/>
      <c r="K5" s="69"/>
      <c r="L5" s="69"/>
      <c r="M5" s="69"/>
      <c r="N5" s="71"/>
      <c r="O5" s="72"/>
      <c r="P5" s="72"/>
      <c r="Q5" s="72"/>
      <c r="R5" s="72"/>
      <c r="S5" s="72"/>
      <c r="T5" s="72"/>
      <c r="U5" s="72"/>
      <c r="V5" s="72"/>
      <c r="W5" s="1" t="b">
        <f>L5=SUM(O5:V5)</f>
        <v>1</v>
      </c>
      <c r="X5" s="37" t="e">
        <f>ROUND(L5/K5,4)</f>
        <v>#DIV/0!</v>
      </c>
      <c r="Y5" s="38" t="e">
        <f>X5=N5</f>
        <v>#DIV/0!</v>
      </c>
      <c r="Z5" s="38" t="b">
        <f>K5=L5+M5</f>
        <v>1</v>
      </c>
      <c r="AA5" s="40"/>
    </row>
    <row r="6" spans="1:27" ht="20.100000000000001" customHeight="1" x14ac:dyDescent="0.25">
      <c r="A6" s="167" t="s">
        <v>34</v>
      </c>
      <c r="B6" s="168"/>
      <c r="C6" s="168"/>
      <c r="D6" s="168"/>
      <c r="E6" s="168"/>
      <c r="F6" s="169"/>
      <c r="G6" s="105">
        <f>SUM(G3:G5)</f>
        <v>0</v>
      </c>
      <c r="H6" s="105">
        <f>SUM(H3:H5)</f>
        <v>0</v>
      </c>
      <c r="I6" s="105">
        <f>SUM(I3:I5)</f>
        <v>0</v>
      </c>
      <c r="J6" s="61" t="s">
        <v>13</v>
      </c>
      <c r="K6" s="62">
        <f>SUM(K3:K5)</f>
        <v>0</v>
      </c>
      <c r="L6" s="63">
        <f>SUM(L3:L5)</f>
        <v>0</v>
      </c>
      <c r="M6" s="63">
        <f>SUM(M3:M5)</f>
        <v>0</v>
      </c>
      <c r="N6" s="73">
        <f>SUM(N3:N5)</f>
        <v>0</v>
      </c>
      <c r="O6" s="73">
        <f t="shared" ref="O6:V6" si="0">SUM(O3:O5)</f>
        <v>0</v>
      </c>
      <c r="P6" s="73">
        <f t="shared" si="0"/>
        <v>0</v>
      </c>
      <c r="Q6" s="73">
        <f t="shared" si="0"/>
        <v>0</v>
      </c>
      <c r="R6" s="73">
        <f t="shared" si="0"/>
        <v>0</v>
      </c>
      <c r="S6" s="73">
        <f t="shared" si="0"/>
        <v>0</v>
      </c>
      <c r="T6" s="73">
        <f t="shared" si="0"/>
        <v>0</v>
      </c>
      <c r="U6" s="73">
        <f t="shared" si="0"/>
        <v>0</v>
      </c>
      <c r="V6" s="73">
        <f t="shared" si="0"/>
        <v>0</v>
      </c>
      <c r="W6" s="1" t="b">
        <f>L6=SUM(O6:V6)</f>
        <v>1</v>
      </c>
      <c r="X6" s="37" t="e">
        <f>ROUND(L6/K6,4)</f>
        <v>#DIV/0!</v>
      </c>
      <c r="Y6" s="38" t="s">
        <v>13</v>
      </c>
      <c r="Z6" s="38" t="b">
        <f>K6=L6+M6</f>
        <v>1</v>
      </c>
      <c r="AA6" s="30"/>
    </row>
    <row r="7" spans="1:27" x14ac:dyDescent="0.25">
      <c r="A7" s="33"/>
    </row>
    <row r="8" spans="1:27" x14ac:dyDescent="0.25">
      <c r="A8" s="28" t="s">
        <v>36</v>
      </c>
    </row>
    <row r="9" spans="1:27" x14ac:dyDescent="0.2">
      <c r="A9" s="29" t="s">
        <v>35</v>
      </c>
    </row>
    <row r="10" spans="1:27" x14ac:dyDescent="0.25">
      <c r="A10" s="34"/>
    </row>
  </sheetData>
  <mergeCells count="15">
    <mergeCell ref="O1:V1"/>
    <mergeCell ref="A6:F6"/>
    <mergeCell ref="J1:J2"/>
    <mergeCell ref="A1:A2"/>
    <mergeCell ref="B1:B2"/>
    <mergeCell ref="E1:E2"/>
    <mergeCell ref="F1:F2"/>
    <mergeCell ref="G1:G2"/>
    <mergeCell ref="C1:C2"/>
    <mergeCell ref="D1:D2"/>
    <mergeCell ref="H1:I1"/>
    <mergeCell ref="K1:K2"/>
    <mergeCell ref="L1:L2"/>
    <mergeCell ref="M1:M2"/>
    <mergeCell ref="N1:N2"/>
  </mergeCells>
  <conditionalFormatting sqref="W3:W5 Z3:Z5">
    <cfRule type="cellIs" dxfId="17" priority="19" operator="equal">
      <formula>FALSE</formula>
    </cfRule>
  </conditionalFormatting>
  <conditionalFormatting sqref="AA3:AA5">
    <cfRule type="cellIs" dxfId="16" priority="24" operator="equal">
      <formula>FALSE</formula>
    </cfRule>
  </conditionalFormatting>
  <conditionalFormatting sqref="AA3:AA5">
    <cfRule type="cellIs" dxfId="15" priority="23" operator="equal">
      <formula>FALSE</formula>
    </cfRule>
  </conditionalFormatting>
  <conditionalFormatting sqref="X3:Y5">
    <cfRule type="cellIs" dxfId="14" priority="22" operator="equal">
      <formula>FALSE</formula>
    </cfRule>
  </conditionalFormatting>
  <conditionalFormatting sqref="W3:Y5">
    <cfRule type="containsText" dxfId="13" priority="20" operator="containsText" text="fałsz">
      <formula>NOT(ISERROR(SEARCH("fałsz",W3)))</formula>
    </cfRule>
  </conditionalFormatting>
  <conditionalFormatting sqref="AA6">
    <cfRule type="cellIs" dxfId="12" priority="17" operator="equal">
      <formula>FALSE</formula>
    </cfRule>
  </conditionalFormatting>
  <conditionalFormatting sqref="AA6">
    <cfRule type="cellIs" dxfId="11" priority="16" operator="equal">
      <formula>FALSE</formula>
    </cfRule>
  </conditionalFormatting>
  <conditionalFormatting sqref="X6:Y6">
    <cfRule type="cellIs" dxfId="10" priority="5" operator="equal">
      <formula>FALSE</formula>
    </cfRule>
  </conditionalFormatting>
  <conditionalFormatting sqref="W6:Y6">
    <cfRule type="containsText" dxfId="9" priority="3" operator="containsText" text="fałsz">
      <formula>NOT(ISERROR(SEARCH("fałsz",W6)))</formula>
    </cfRule>
  </conditionalFormatting>
  <conditionalFormatting sqref="W6">
    <cfRule type="cellIs" dxfId="8" priority="4" operator="equal">
      <formula>FALSE</formula>
    </cfRule>
  </conditionalFormatting>
  <conditionalFormatting sqref="Z6">
    <cfRule type="cellIs" dxfId="7" priority="2" operator="equal">
      <formula>FALSE</formula>
    </cfRule>
  </conditionalFormatting>
  <conditionalFormatting sqref="Z6">
    <cfRule type="cellIs" dxfId="6" priority="1" operator="equal">
      <formula>FALSE</formula>
    </cfRule>
  </conditionalFormatting>
  <dataValidations count="1">
    <dataValidation type="list" allowBlank="1" showInputMessage="1" showErrorMessage="1" sqref="F3:F5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8" fitToHeight="0" orientation="landscape" r:id="rId1"/>
  <headerFooter>
    <oddHeader>&amp;LWojewództwo &amp;KFF0000[wpisać]&amp;K01+000 -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"/>
  <sheetViews>
    <sheetView showGridLines="0" view="pageBreakPreview" zoomScale="85" zoomScaleNormal="78" zoomScaleSheetLayoutView="85" workbookViewId="0">
      <selection sqref="A1:A2"/>
    </sheetView>
  </sheetViews>
  <sheetFormatPr defaultColWidth="9.28515625" defaultRowHeight="15" x14ac:dyDescent="0.25"/>
  <cols>
    <col min="1" max="7" width="15.7109375" style="10" customWidth="1"/>
    <col min="8" max="10" width="17.85546875" style="10" customWidth="1"/>
    <col min="11" max="11" width="15.7109375" style="10" customWidth="1"/>
    <col min="12" max="12" width="15.7109375" style="32" customWidth="1"/>
    <col min="13" max="14" width="15.7109375" style="10" customWidth="1"/>
    <col min="15" max="15" width="15.7109375" style="1" customWidth="1"/>
    <col min="16" max="27" width="15.7109375" style="10" customWidth="1"/>
    <col min="28" max="16384" width="9.28515625" style="10"/>
  </cols>
  <sheetData>
    <row r="1" spans="1:27" ht="20.100000000000001" customHeight="1" x14ac:dyDescent="0.25">
      <c r="A1" s="170" t="s">
        <v>4</v>
      </c>
      <c r="B1" s="170" t="s">
        <v>5</v>
      </c>
      <c r="C1" s="171" t="s">
        <v>6</v>
      </c>
      <c r="D1" s="171" t="s">
        <v>30</v>
      </c>
      <c r="E1" s="171" t="s">
        <v>14</v>
      </c>
      <c r="F1" s="170" t="s">
        <v>7</v>
      </c>
      <c r="G1" s="170" t="s">
        <v>24</v>
      </c>
      <c r="H1" s="154" t="s">
        <v>42</v>
      </c>
      <c r="I1" s="158" t="s">
        <v>39</v>
      </c>
      <c r="J1" s="159"/>
      <c r="K1" s="170" t="s">
        <v>25</v>
      </c>
      <c r="L1" s="154" t="s">
        <v>8</v>
      </c>
      <c r="M1" s="170" t="s">
        <v>9</v>
      </c>
      <c r="N1" s="171" t="s">
        <v>12</v>
      </c>
      <c r="O1" s="170" t="s">
        <v>10</v>
      </c>
      <c r="P1" s="164" t="s">
        <v>11</v>
      </c>
      <c r="Q1" s="165"/>
      <c r="R1" s="165"/>
      <c r="S1" s="165"/>
      <c r="T1" s="165"/>
      <c r="U1" s="165"/>
      <c r="V1" s="165"/>
      <c r="W1" s="166"/>
    </row>
    <row r="2" spans="1:27" ht="33" customHeight="1" x14ac:dyDescent="0.25">
      <c r="A2" s="170"/>
      <c r="B2" s="170"/>
      <c r="C2" s="172"/>
      <c r="D2" s="172"/>
      <c r="E2" s="172"/>
      <c r="F2" s="170"/>
      <c r="G2" s="170"/>
      <c r="H2" s="154"/>
      <c r="I2" s="99" t="s">
        <v>40</v>
      </c>
      <c r="J2" s="99" t="s">
        <v>41</v>
      </c>
      <c r="K2" s="170"/>
      <c r="L2" s="154"/>
      <c r="M2" s="170"/>
      <c r="N2" s="172"/>
      <c r="O2" s="170"/>
      <c r="P2" s="31">
        <v>2021</v>
      </c>
      <c r="Q2" s="31">
        <v>2022</v>
      </c>
      <c r="R2" s="31">
        <v>2023</v>
      </c>
      <c r="S2" s="31">
        <v>2024</v>
      </c>
      <c r="T2" s="31">
        <v>2025</v>
      </c>
      <c r="U2" s="31">
        <v>2026</v>
      </c>
      <c r="V2" s="31">
        <v>2027</v>
      </c>
      <c r="W2" s="31">
        <v>2028</v>
      </c>
      <c r="X2" s="1" t="s">
        <v>26</v>
      </c>
      <c r="Y2" s="1" t="s">
        <v>27</v>
      </c>
      <c r="Z2" s="1" t="s">
        <v>28</v>
      </c>
      <c r="AA2" s="36" t="s">
        <v>29</v>
      </c>
    </row>
    <row r="3" spans="1:27" ht="30" customHeight="1" x14ac:dyDescent="0.25">
      <c r="A3" s="43"/>
      <c r="B3" s="45"/>
      <c r="C3" s="46"/>
      <c r="D3" s="46"/>
      <c r="E3" s="45"/>
      <c r="F3" s="45"/>
      <c r="G3" s="45"/>
      <c r="H3" s="47"/>
      <c r="I3" s="47"/>
      <c r="J3" s="47"/>
      <c r="K3" s="48"/>
      <c r="L3" s="42"/>
      <c r="M3" s="41"/>
      <c r="N3" s="49"/>
      <c r="O3" s="50"/>
      <c r="P3" s="43"/>
      <c r="Q3" s="43"/>
      <c r="R3" s="43"/>
      <c r="S3" s="43"/>
      <c r="T3" s="43"/>
      <c r="U3" s="43"/>
      <c r="V3" s="43"/>
      <c r="W3" s="43"/>
      <c r="X3" s="1" t="b">
        <f>M3=SUM(P3:W3)</f>
        <v>1</v>
      </c>
      <c r="Y3" s="37" t="e">
        <f>ROUND(M3/L3,4)</f>
        <v>#DIV/0!</v>
      </c>
      <c r="Z3" s="38" t="e">
        <f>Y3=O3</f>
        <v>#DIV/0!</v>
      </c>
      <c r="AA3" s="38" t="b">
        <f>L3=M3+N3</f>
        <v>1</v>
      </c>
    </row>
    <row r="4" spans="1:27" ht="30" customHeight="1" x14ac:dyDescent="0.25">
      <c r="A4" s="51"/>
      <c r="B4" s="45"/>
      <c r="C4" s="46"/>
      <c r="D4" s="46"/>
      <c r="E4" s="45"/>
      <c r="F4" s="45"/>
      <c r="G4" s="45"/>
      <c r="H4" s="47"/>
      <c r="I4" s="47"/>
      <c r="J4" s="47"/>
      <c r="K4" s="48"/>
      <c r="L4" s="42"/>
      <c r="M4" s="42"/>
      <c r="N4" s="42"/>
      <c r="O4" s="50"/>
      <c r="P4" s="44"/>
      <c r="Q4" s="44"/>
      <c r="R4" s="44"/>
      <c r="S4" s="44"/>
      <c r="T4" s="44"/>
      <c r="U4" s="44"/>
      <c r="V4" s="44"/>
      <c r="W4" s="44"/>
      <c r="X4" s="1" t="b">
        <f>M4=SUM(P4:W4)</f>
        <v>1</v>
      </c>
      <c r="Y4" s="37" t="e">
        <f>ROUND(M4/L4,4)</f>
        <v>#DIV/0!</v>
      </c>
      <c r="Z4" s="38" t="e">
        <f>Y4=O4</f>
        <v>#DIV/0!</v>
      </c>
      <c r="AA4" s="38" t="b">
        <f>L4=M4+N4</f>
        <v>1</v>
      </c>
    </row>
    <row r="5" spans="1:27" ht="30" customHeight="1" x14ac:dyDescent="0.25">
      <c r="A5" s="51"/>
      <c r="B5" s="45"/>
      <c r="C5" s="46"/>
      <c r="D5" s="46"/>
      <c r="E5" s="45"/>
      <c r="F5" s="45"/>
      <c r="G5" s="45"/>
      <c r="H5" s="47"/>
      <c r="I5" s="47"/>
      <c r="J5" s="47"/>
      <c r="K5" s="48"/>
      <c r="L5" s="42"/>
      <c r="M5" s="42"/>
      <c r="N5" s="42"/>
      <c r="O5" s="50"/>
      <c r="P5" s="44"/>
      <c r="Q5" s="44"/>
      <c r="R5" s="44"/>
      <c r="S5" s="44"/>
      <c r="T5" s="44"/>
      <c r="U5" s="44"/>
      <c r="V5" s="44"/>
      <c r="W5" s="44"/>
      <c r="X5" s="1" t="b">
        <f>M5=SUM(P5:W5)</f>
        <v>1</v>
      </c>
      <c r="Y5" s="37" t="e">
        <f>ROUND(M5/L5,4)</f>
        <v>#DIV/0!</v>
      </c>
      <c r="Z5" s="38" t="e">
        <f>Y5=O5</f>
        <v>#DIV/0!</v>
      </c>
      <c r="AA5" s="38" t="b">
        <f>L5=M5+N5</f>
        <v>1</v>
      </c>
    </row>
    <row r="6" spans="1:27" ht="20.100000000000001" customHeight="1" x14ac:dyDescent="0.25">
      <c r="A6" s="175" t="s">
        <v>34</v>
      </c>
      <c r="B6" s="175"/>
      <c r="C6" s="175"/>
      <c r="D6" s="175"/>
      <c r="E6" s="175"/>
      <c r="F6" s="175"/>
      <c r="G6" s="175"/>
      <c r="H6" s="104">
        <f>SUM(H3:H5)</f>
        <v>0</v>
      </c>
      <c r="I6" s="104">
        <f t="shared" ref="I6:J6" si="0">SUM(I3:I5)</f>
        <v>0</v>
      </c>
      <c r="J6" s="104">
        <f t="shared" si="0"/>
        <v>0</v>
      </c>
      <c r="K6" s="61" t="s">
        <v>13</v>
      </c>
      <c r="L6" s="62">
        <f t="shared" ref="L6:N6" si="1">SUM(L3:L5)</f>
        <v>0</v>
      </c>
      <c r="M6" s="63">
        <f t="shared" si="1"/>
        <v>0</v>
      </c>
      <c r="N6" s="63">
        <f t="shared" si="1"/>
        <v>0</v>
      </c>
      <c r="O6" s="64" t="s">
        <v>13</v>
      </c>
      <c r="P6" s="73">
        <f t="shared" ref="P6:W6" si="2">SUM(P3:P5)</f>
        <v>0</v>
      </c>
      <c r="Q6" s="73">
        <f t="shared" si="2"/>
        <v>0</v>
      </c>
      <c r="R6" s="73">
        <f t="shared" si="2"/>
        <v>0</v>
      </c>
      <c r="S6" s="73">
        <f t="shared" si="2"/>
        <v>0</v>
      </c>
      <c r="T6" s="73">
        <f t="shared" si="2"/>
        <v>0</v>
      </c>
      <c r="U6" s="73">
        <f t="shared" si="2"/>
        <v>0</v>
      </c>
      <c r="V6" s="73">
        <f t="shared" si="2"/>
        <v>0</v>
      </c>
      <c r="W6" s="73">
        <f t="shared" si="2"/>
        <v>0</v>
      </c>
      <c r="X6" s="1" t="b">
        <f>M6=SUM(P6:W6)</f>
        <v>1</v>
      </c>
      <c r="Y6" s="37" t="e">
        <f>ROUND(M6/L6,4)</f>
        <v>#DIV/0!</v>
      </c>
      <c r="Z6" s="38" t="s">
        <v>13</v>
      </c>
      <c r="AA6" s="38" t="b">
        <f>L6=M6+N6</f>
        <v>1</v>
      </c>
    </row>
    <row r="7" spans="1:27" x14ac:dyDescent="0.25">
      <c r="A7" s="33"/>
      <c r="AA7" s="30"/>
    </row>
    <row r="8" spans="1:27" x14ac:dyDescent="0.25">
      <c r="A8" s="28" t="s">
        <v>36</v>
      </c>
    </row>
    <row r="9" spans="1:27" x14ac:dyDescent="0.2">
      <c r="A9" s="29" t="s">
        <v>35</v>
      </c>
    </row>
    <row r="10" spans="1:27" x14ac:dyDescent="0.25">
      <c r="A10" s="34"/>
    </row>
  </sheetData>
  <mergeCells count="16">
    <mergeCell ref="P1:W1"/>
    <mergeCell ref="A6:G6"/>
    <mergeCell ref="H1:H2"/>
    <mergeCell ref="K1:K2"/>
    <mergeCell ref="L1:L2"/>
    <mergeCell ref="M1:M2"/>
    <mergeCell ref="A1:A2"/>
    <mergeCell ref="B1:B2"/>
    <mergeCell ref="E1:E2"/>
    <mergeCell ref="F1:F2"/>
    <mergeCell ref="G1:G2"/>
    <mergeCell ref="C1:C2"/>
    <mergeCell ref="D1:D2"/>
    <mergeCell ref="I1:J1"/>
    <mergeCell ref="N1:N2"/>
    <mergeCell ref="O1:O2"/>
  </mergeCells>
  <conditionalFormatting sqref="AA7">
    <cfRule type="cellIs" dxfId="5" priority="20" operator="equal">
      <formula>FALSE</formula>
    </cfRule>
  </conditionalFormatting>
  <conditionalFormatting sqref="X3:Z6">
    <cfRule type="containsText" dxfId="4" priority="13" operator="containsText" text="fałsz">
      <formula>NOT(ISERROR(SEARCH("fałsz",X3)))</formula>
    </cfRule>
  </conditionalFormatting>
  <conditionalFormatting sqref="Y3:Z6">
    <cfRule type="cellIs" dxfId="3" priority="15" operator="equal">
      <formula>FALSE</formula>
    </cfRule>
  </conditionalFormatting>
  <conditionalFormatting sqref="X3:X6">
    <cfRule type="cellIs" dxfId="2" priority="14" operator="equal">
      <formula>FALSE</formula>
    </cfRule>
  </conditionalFormatting>
  <conditionalFormatting sqref="AA3:AA6">
    <cfRule type="cellIs" dxfId="1" priority="12" operator="equal">
      <formula>FALSE</formula>
    </cfRule>
  </conditionalFormatting>
  <conditionalFormatting sqref="AA3:AA6">
    <cfRule type="cellIs" dxfId="0" priority="11" operator="equal">
      <formula>FALSE</formula>
    </cfRule>
  </conditionalFormatting>
  <dataValidations disablePrompts="1" count="1">
    <dataValidation type="list" allowBlank="1" showInputMessage="1" showErrorMessage="1" sqref="F3:F5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1"/>
  <headerFooter>
    <oddHeader>&amp;LWojewództwo Pomorskie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2019-10-31T12:39:12Z</cp:lastPrinted>
  <dcterms:created xsi:type="dcterms:W3CDTF">2019-02-25T10:53:14Z</dcterms:created>
  <dcterms:modified xsi:type="dcterms:W3CDTF">2021-09-08T11:45:04Z</dcterms:modified>
</cp:coreProperties>
</file>