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K177" i="1" l="1"/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V122" i="1" s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V112" i="1" s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J404" i="1"/>
  <c r="V405" i="1" l="1"/>
  <c r="S405" i="1"/>
  <c r="P405" i="1"/>
  <c r="M405" i="1"/>
  <c r="J405" i="1"/>
  <c r="O260" i="1" l="1"/>
  <c r="S260" i="1" s="1"/>
  <c r="I258" i="1" l="1"/>
  <c r="M258" i="1" s="1"/>
  <c r="O257" i="1"/>
  <c r="S257" i="1" s="1"/>
  <c r="T342" i="1" l="1"/>
  <c r="T343" i="1"/>
  <c r="T344" i="1"/>
  <c r="T345" i="1"/>
  <c r="T346" i="1"/>
  <c r="T341" i="1"/>
  <c r="R342" i="1"/>
  <c r="R343" i="1"/>
  <c r="R344" i="1"/>
  <c r="R345" i="1"/>
  <c r="R346" i="1"/>
  <c r="R341" i="1"/>
  <c r="P342" i="1"/>
  <c r="P343" i="1"/>
  <c r="P344" i="1"/>
  <c r="P345" i="1"/>
  <c r="P346" i="1"/>
  <c r="P341" i="1"/>
  <c r="M342" i="1"/>
  <c r="M343" i="1"/>
  <c r="M344" i="1"/>
  <c r="M345" i="1"/>
  <c r="M346" i="1"/>
  <c r="M341" i="1"/>
  <c r="H342" i="1"/>
  <c r="H343" i="1"/>
  <c r="H344" i="1"/>
  <c r="H345" i="1"/>
  <c r="H346" i="1"/>
  <c r="F342" i="1"/>
  <c r="F343" i="1"/>
  <c r="F344" i="1"/>
  <c r="F345" i="1"/>
  <c r="F346" i="1"/>
  <c r="D342" i="1"/>
  <c r="D343" i="1"/>
  <c r="D344" i="1"/>
  <c r="D345" i="1"/>
  <c r="D346" i="1"/>
  <c r="A342" i="1"/>
  <c r="A343" i="1"/>
  <c r="A344" i="1"/>
  <c r="A345" i="1"/>
  <c r="A346" i="1"/>
  <c r="R347" i="1" l="1"/>
  <c r="T347" i="1"/>
  <c r="P347" i="1"/>
  <c r="G233" i="1"/>
  <c r="G224" i="1"/>
  <c r="M56" i="1"/>
  <c r="L106" i="1"/>
  <c r="M22" i="1"/>
  <c r="G361" i="1"/>
  <c r="G254" i="1"/>
  <c r="G373" i="1"/>
  <c r="M338" i="1"/>
  <c r="A338" i="1"/>
  <c r="G286" i="1"/>
  <c r="E9" i="1"/>
  <c r="P237" i="1"/>
  <c r="M237" i="1"/>
  <c r="J237" i="1"/>
  <c r="G237" i="1"/>
  <c r="P236" i="1"/>
  <c r="M236" i="1"/>
  <c r="J236" i="1"/>
  <c r="G236" i="1"/>
  <c r="P235" i="1"/>
  <c r="M235" i="1"/>
  <c r="J235" i="1"/>
  <c r="G235" i="1"/>
  <c r="P228" i="1"/>
  <c r="M228" i="1"/>
  <c r="J228" i="1"/>
  <c r="G228" i="1"/>
  <c r="J227" i="1"/>
  <c r="M227" i="1"/>
  <c r="P227" i="1"/>
  <c r="G227" i="1"/>
  <c r="P226" i="1"/>
  <c r="M226" i="1"/>
  <c r="M229" i="1" s="1"/>
  <c r="J226" i="1"/>
  <c r="G226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04" i="1"/>
  <c r="S404" i="1"/>
  <c r="P404" i="1"/>
  <c r="M404" i="1"/>
  <c r="V403" i="1"/>
  <c r="S403" i="1"/>
  <c r="P403" i="1"/>
  <c r="M403" i="1"/>
  <c r="J403" i="1"/>
  <c r="V402" i="1"/>
  <c r="S402" i="1"/>
  <c r="P402" i="1"/>
  <c r="M402" i="1"/>
  <c r="J402" i="1"/>
  <c r="V401" i="1"/>
  <c r="S401" i="1"/>
  <c r="P401" i="1"/>
  <c r="M401" i="1"/>
  <c r="J401" i="1"/>
  <c r="V400" i="1"/>
  <c r="S400" i="1"/>
  <c r="P400" i="1"/>
  <c r="M400" i="1"/>
  <c r="J400" i="1"/>
  <c r="S376" i="1"/>
  <c r="S377" i="1"/>
  <c r="S378" i="1"/>
  <c r="S379" i="1"/>
  <c r="S380" i="1"/>
  <c r="S375" i="1"/>
  <c r="P376" i="1"/>
  <c r="P377" i="1"/>
  <c r="P378" i="1"/>
  <c r="P379" i="1"/>
  <c r="P380" i="1"/>
  <c r="P375" i="1"/>
  <c r="M376" i="1"/>
  <c r="M377" i="1"/>
  <c r="M378" i="1"/>
  <c r="M379" i="1"/>
  <c r="M380" i="1"/>
  <c r="M375" i="1"/>
  <c r="J376" i="1"/>
  <c r="J377" i="1"/>
  <c r="J378" i="1"/>
  <c r="J379" i="1"/>
  <c r="J380" i="1"/>
  <c r="J375" i="1"/>
  <c r="G376" i="1"/>
  <c r="G377" i="1"/>
  <c r="G378" i="1"/>
  <c r="G379" i="1"/>
  <c r="G380" i="1"/>
  <c r="G375" i="1"/>
  <c r="C376" i="1"/>
  <c r="C377" i="1"/>
  <c r="C378" i="1"/>
  <c r="C379" i="1"/>
  <c r="C380" i="1"/>
  <c r="C375" i="1"/>
  <c r="S364" i="1"/>
  <c r="S365" i="1"/>
  <c r="S366" i="1"/>
  <c r="S367" i="1"/>
  <c r="S368" i="1"/>
  <c r="S363" i="1"/>
  <c r="P364" i="1"/>
  <c r="P365" i="1"/>
  <c r="P366" i="1"/>
  <c r="P367" i="1"/>
  <c r="P368" i="1"/>
  <c r="P363" i="1"/>
  <c r="M364" i="1"/>
  <c r="M365" i="1"/>
  <c r="M366" i="1"/>
  <c r="M367" i="1"/>
  <c r="M368" i="1"/>
  <c r="M363" i="1"/>
  <c r="J364" i="1"/>
  <c r="J365" i="1"/>
  <c r="J366" i="1"/>
  <c r="J367" i="1"/>
  <c r="J368" i="1"/>
  <c r="J363" i="1"/>
  <c r="G364" i="1"/>
  <c r="G365" i="1"/>
  <c r="G366" i="1"/>
  <c r="G367" i="1"/>
  <c r="G368" i="1"/>
  <c r="G363" i="1"/>
  <c r="C364" i="1"/>
  <c r="C365" i="1"/>
  <c r="C366" i="1"/>
  <c r="C367" i="1"/>
  <c r="C368" i="1"/>
  <c r="C363" i="1"/>
  <c r="H341" i="1"/>
  <c r="F341" i="1"/>
  <c r="D341" i="1"/>
  <c r="A341" i="1"/>
  <c r="Q290" i="1"/>
  <c r="U290" i="1" s="1"/>
  <c r="Q291" i="1"/>
  <c r="U291" i="1" s="1"/>
  <c r="Q292" i="1"/>
  <c r="U292" i="1" s="1"/>
  <c r="Q293" i="1"/>
  <c r="U293" i="1" s="1"/>
  <c r="Q294" i="1"/>
  <c r="U294" i="1" s="1"/>
  <c r="Q289" i="1"/>
  <c r="U289" i="1" s="1"/>
  <c r="O290" i="1"/>
  <c r="S290" i="1" s="1"/>
  <c r="O291" i="1"/>
  <c r="S291" i="1" s="1"/>
  <c r="O292" i="1"/>
  <c r="S292" i="1" s="1"/>
  <c r="O293" i="1"/>
  <c r="S293" i="1" s="1"/>
  <c r="O294" i="1"/>
  <c r="S294" i="1" s="1"/>
  <c r="O289" i="1"/>
  <c r="S289" i="1" s="1"/>
  <c r="I290" i="1"/>
  <c r="M290" i="1" s="1"/>
  <c r="I291" i="1"/>
  <c r="M291" i="1" s="1"/>
  <c r="I292" i="1"/>
  <c r="M292" i="1" s="1"/>
  <c r="I293" i="1"/>
  <c r="M293" i="1" s="1"/>
  <c r="I294" i="1"/>
  <c r="M294" i="1" s="1"/>
  <c r="I289" i="1"/>
  <c r="M289" i="1" s="1"/>
  <c r="G289" i="1"/>
  <c r="K289" i="1" s="1"/>
  <c r="G290" i="1"/>
  <c r="K290" i="1" s="1"/>
  <c r="G291" i="1"/>
  <c r="K291" i="1" s="1"/>
  <c r="G292" i="1"/>
  <c r="K292" i="1" s="1"/>
  <c r="G293" i="1"/>
  <c r="K293" i="1" s="1"/>
  <c r="G294" i="1"/>
  <c r="K294" i="1" s="1"/>
  <c r="C290" i="1"/>
  <c r="C291" i="1"/>
  <c r="C292" i="1"/>
  <c r="C293" i="1"/>
  <c r="C294" i="1"/>
  <c r="C289" i="1"/>
  <c r="Q258" i="1"/>
  <c r="U258" i="1" s="1"/>
  <c r="Q259" i="1"/>
  <c r="U259" i="1" s="1"/>
  <c r="Q260" i="1"/>
  <c r="U260" i="1" s="1"/>
  <c r="Q261" i="1"/>
  <c r="U261" i="1" s="1"/>
  <c r="Q262" i="1"/>
  <c r="U262" i="1" s="1"/>
  <c r="Q257" i="1"/>
  <c r="U257" i="1" s="1"/>
  <c r="O258" i="1"/>
  <c r="S258" i="1" s="1"/>
  <c r="O259" i="1"/>
  <c r="S259" i="1" s="1"/>
  <c r="O261" i="1"/>
  <c r="S261" i="1" s="1"/>
  <c r="O262" i="1"/>
  <c r="S262" i="1" s="1"/>
  <c r="C258" i="1"/>
  <c r="C259" i="1"/>
  <c r="C260" i="1"/>
  <c r="C261" i="1"/>
  <c r="C262" i="1"/>
  <c r="I259" i="1"/>
  <c r="M259" i="1" s="1"/>
  <c r="I260" i="1"/>
  <c r="M260" i="1" s="1"/>
  <c r="I261" i="1"/>
  <c r="M261" i="1" s="1"/>
  <c r="I262" i="1"/>
  <c r="M262" i="1" s="1"/>
  <c r="I257" i="1"/>
  <c r="M257" i="1" s="1"/>
  <c r="G258" i="1"/>
  <c r="K258" i="1" s="1"/>
  <c r="G259" i="1"/>
  <c r="K259" i="1" s="1"/>
  <c r="G260" i="1"/>
  <c r="K260" i="1" s="1"/>
  <c r="G261" i="1"/>
  <c r="K261" i="1" s="1"/>
  <c r="G262" i="1"/>
  <c r="K262" i="1" s="1"/>
  <c r="G257" i="1"/>
  <c r="K257" i="1" s="1"/>
  <c r="C257" i="1"/>
  <c r="M61" i="1" l="1"/>
  <c r="Q61" i="1"/>
  <c r="G238" i="1"/>
  <c r="J238" i="1"/>
  <c r="M238" i="1"/>
  <c r="P238" i="1"/>
  <c r="M263" i="1"/>
  <c r="K61" i="1"/>
  <c r="J406" i="1"/>
  <c r="V406" i="1"/>
  <c r="S406" i="1"/>
  <c r="V108" i="1"/>
  <c r="P406" i="1"/>
  <c r="M406" i="1"/>
  <c r="O61" i="1"/>
  <c r="G229" i="1"/>
  <c r="J229" i="1"/>
  <c r="Q88" i="1"/>
  <c r="S381" i="1"/>
  <c r="P229" i="1"/>
  <c r="G369" i="1"/>
  <c r="M369" i="1"/>
  <c r="S369" i="1"/>
  <c r="F347" i="1"/>
  <c r="O88" i="1"/>
  <c r="J381" i="1"/>
  <c r="P381" i="1"/>
  <c r="G381" i="1"/>
  <c r="M381" i="1"/>
  <c r="P369" i="1"/>
  <c r="J369" i="1"/>
  <c r="D347" i="1"/>
  <c r="H347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95" i="1"/>
  <c r="O295" i="1"/>
  <c r="M295" i="1"/>
  <c r="K295" i="1"/>
  <c r="I295" i="1"/>
  <c r="G295" i="1"/>
  <c r="Q263" i="1"/>
  <c r="O263" i="1"/>
  <c r="I263" i="1"/>
  <c r="G263" i="1"/>
  <c r="U123" i="1" l="1"/>
  <c r="V123" i="1"/>
  <c r="S263" i="1"/>
  <c r="U263" i="1"/>
  <c r="S295" i="1"/>
  <c r="U295" i="1"/>
  <c r="K263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<sst xmlns="http://schemas.openxmlformats.org/spreadsheetml/2006/main" count="991" uniqueCount="168">
  <si>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</si>
  <si>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</si>
  <si>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</si>
  <si>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</si>
  <si>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</si>
  <si>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</si>
  <si>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</si>
  <si>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</si>
  <si>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</si>
  <si>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</si>
  <si>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</si>
  <si>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</si>
  <si>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</si>
  <si>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</si>
  <si>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</si>
  <si>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</si>
  <si>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</si>
  <si>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</si>
  <si>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</si>
  <si>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</si>
  <si>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</si>
  <si>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</si>
  <si>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</si>
  <si>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</si>
  <si>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</si>
  <si>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</si>
  <si>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</si>
  <si>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</si>
  <si>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</si>
  <si>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</si>
  <si>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</si>
  <si>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</si>
  <si>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</si>
  <si>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</si>
  <si>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</si>
  <si>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</si>
  <si>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</si>
  <si>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</si>
  <si>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</si>
  <si>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</si>
  <si>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</si>
  <si>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</si>
  <si>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</si>
  <si>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</si>
  <si>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</si>
  <si>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</si>
  <si>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</si>
  <si>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</si>
  <si>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</si>
  <si>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</si>
  <si>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</si>
  <si>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</si>
  <si>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</si>
  <si>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</si>
  <si>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</si>
  <si>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</si>
  <si>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</si>
  <si>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</si>
  <si>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</si>
  <si>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</si>
  <si>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</si>
  <si>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</si>
  <si>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</si>
  <si>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</si>
  <si>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</si>
  <si>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</si>
  <si>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</si>
  <si>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</si>
  <si>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</si>
  <si>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</si>
  <si>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</si>
  <si>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</si>
  <si>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</si>
  <si>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</si>
  <si>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</si>
  <si>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</si>
  <si>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</si>
  <si>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</si>
  <si>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</si>
  <si>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</si>
  <si>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</si>
  <si>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</si>
  <si>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</si>
  <si>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</si>
  <si>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</si>
  <si>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</si>
  <si>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</si>
  <si>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</si>
  <si>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</si>
  <si>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</si>
  <si>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</si>
  <si>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</si>
  <si>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</si>
  <si>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</si>
  <si>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</si>
  <si>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</si>
  <si>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</si>
  <si>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</si>
  <si>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</si>
  <si>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</si>
  <si>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</si>
  <si>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</si>
  <si>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</si>
  <si>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</si>
  <si>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</si>
  <si>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</si>
  <si>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</si>
  <si>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</si>
  <si>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</si>
  <si>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</si>
  <si>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</si>
  <si>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</si>
  <si>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</si>
  <si>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</si>
  <si>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</si>
  <si>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</si>
  <si>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</si>
  <si>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</si>
  <si>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</si>
  <si>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</si>
  <si>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</si>
  <si>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</si>
  <si>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</si>
  <si>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</si>
  <si>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</si>
  <si>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</si>
  <si>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</si>
  <si>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</si>
  <si>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</si>
  <si>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</si>
  <si>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</si>
  <si>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</si>
  <si>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</si>
  <si>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</si>
  <si>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</si>
  <si>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</si>
  <si>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</si>
  <si>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</si>
  <si>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</si>
  <si>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</si>
  <si>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</si>
  <si>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</si>
  <si>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</si>
  <si>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</si>
  <si>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</si>
  <si>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</si>
  <si>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</si>
  <si>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</si>
  <si>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01.05.2022</t>
  </si>
  <si>
    <t>31.05.2022</t>
  </si>
  <si>
    <t>01.01.2022</t>
  </si>
  <si>
    <t>BIAŁORUŚ</t>
  </si>
  <si>
    <t>ARMENIA</t>
  </si>
  <si>
    <t>IRAK</t>
  </si>
  <si>
    <t>AFGANISTAN</t>
  </si>
  <si>
    <t>NIDERLANDY</t>
  </si>
  <si>
    <t>RUMUNIA</t>
  </si>
  <si>
    <t>BUŁGARIA</t>
  </si>
  <si>
    <t>ŁOTWA</t>
  </si>
  <si>
    <t>25.05.2022 - 31.05.2022</t>
  </si>
  <si>
    <t>18.05.2022 - 24.05.2022</t>
  </si>
  <si>
    <t>11.05.2022 - 17.05.2022</t>
  </si>
  <si>
    <t>04.05.2022 - 10.05.2022</t>
  </si>
  <si>
    <t>27.04.2022 - 03.05.2022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</si>
  <si>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</si>
  <si>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</si>
  <si>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</si>
  <si>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 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</si>
</sst>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5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33" borderId="0" xfId="0" applyFont="1" applyFill="1" applyAlignment="1" applyProtection="1">
      <alignment vertical="top"/>
      <protection locked="0"/>
    </xf>
    <xf numFmtId="0" fontId="21" fillId="35" borderId="0" xfId="0" applyFont="1" applyFill="1" applyAlignment="1" applyProtection="1">
      <alignment vertical="top"/>
      <protection locked="0"/>
    </xf>
    <xf numFmtId="0" fontId="21" fillId="35" borderId="0" xfId="0" applyFont="1" applyFill="1" applyProtection="1">
      <protection locked="0"/>
    </xf>
    <xf numFmtId="0" fontId="21" fillId="35" borderId="0" xfId="0" applyFont="1" applyFill="1" applyAlignment="1" applyProtection="1">
      <alignment vertical="top" wrapText="1"/>
      <protection locked="0"/>
    </xf>
    <xf numFmtId="3" fontId="28" fillId="35" borderId="0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0" fontId="21" fillId="33" borderId="0" xfId="0" applyFont="1" applyFill="1" applyAlignment="1" applyProtection="1">
      <alignment horizontal="left" vertical="top"/>
      <protection locked="0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3" fontId="29" fillId="0" borderId="10" xfId="0" applyNumberFormat="1" applyFont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3" fontId="29" fillId="0" borderId="32" xfId="0" applyNumberFormat="1" applyFont="1" applyBorder="1" applyAlignment="1" applyProtection="1">
      <alignment horizontal="center" vertical="center"/>
    </xf>
    <xf numFmtId="0" fontId="21" fillId="35" borderId="0" xfId="0" applyFont="1" applyFill="1" applyAlignment="1" applyProtection="1">
      <alignment horizontal="left" vertical="top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6" borderId="52" xfId="10" applyFont="1" applyFill="1" applyBorder="1" applyAlignment="1" applyProtection="1">
      <alignment horizontal="center" vertical="center"/>
    </xf>
    <xf numFmtId="0" fontId="29" fillId="34" borderId="10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4" borderId="32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  <xf numFmtId="3" fontId="21" fillId="0" borderId="0" xfId="0" applyNumberFormat="1" applyFont="1" applyProtection="1">
      <protection locked="0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tygodniowy'!$G$287:$J$288,'Meldunek tygodniowy'!$K$287:$N$288,'Meldunek tygodniowy'!$O$287:$R$288)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tygodniowy'!$G$289:$R$289</c:f>
              <c:numCache>
                <c:formatCode>General</c:formatCode>
                <c:ptCount val="12"/>
                <c:pt idx="0">
                  <c:v>961</c:v>
                </c:pt>
                <c:pt idx="2">
                  <c:v>1286</c:v>
                </c:pt>
                <c:pt idx="4">
                  <c:v>11</c:v>
                </c:pt>
                <c:pt idx="6">
                  <c:v>28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tygodniowy'!$C$290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tygodniowy'!$G$287:$J$288,'Meldunek tygodniowy'!$K$287:$N$288,'Meldunek tygodniowy'!$O$287:$R$288)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tygodniowy'!$G$290:$R$290</c:f>
              <c:numCache>
                <c:formatCode>General</c:formatCode>
                <c:ptCount val="12"/>
                <c:pt idx="0">
                  <c:v>633</c:v>
                </c:pt>
                <c:pt idx="2">
                  <c:v>994</c:v>
                </c:pt>
                <c:pt idx="4">
                  <c:v>99</c:v>
                </c:pt>
                <c:pt idx="6">
                  <c:v>167</c:v>
                </c:pt>
                <c:pt idx="8">
                  <c:v>4</c:v>
                </c:pt>
                <c:pt idx="1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tygodniowy'!$C$291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tygodniowy'!$G$287:$J$288,'Meldunek tygodniowy'!$K$287:$N$288,'Meldunek tygodniowy'!$O$287:$R$288)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166</c:v>
                </c:pt>
                <c:pt idx="2">
                  <c:v>296</c:v>
                </c:pt>
                <c:pt idx="4">
                  <c:v>145</c:v>
                </c:pt>
                <c:pt idx="6">
                  <c:v>320</c:v>
                </c:pt>
                <c:pt idx="8">
                  <c:v>5</c:v>
                </c:pt>
                <c:pt idx="10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tygodniowy'!$C$292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tygodniowy'!$G$287:$J$288,'Meldunek tygodniowy'!$K$287:$N$288,'Meldunek tygodniowy'!$O$287:$R$288)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219</c:v>
                </c:pt>
                <c:pt idx="2">
                  <c:v>343</c:v>
                </c:pt>
                <c:pt idx="4">
                  <c:v>57</c:v>
                </c:pt>
                <c:pt idx="6">
                  <c:v>118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tygodniowy'!$C$293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tygodniowy'!$G$293:$R$293</c:f>
              <c:numCache>
                <c:formatCode>General</c:formatCode>
                <c:ptCount val="12"/>
                <c:pt idx="0">
                  <c:v>81</c:v>
                </c:pt>
                <c:pt idx="2">
                  <c:v>124</c:v>
                </c:pt>
                <c:pt idx="4">
                  <c:v>3</c:v>
                </c:pt>
                <c:pt idx="6">
                  <c:v>12</c:v>
                </c:pt>
                <c:pt idx="8">
                  <c:v>17</c:v>
                </c:pt>
                <c:pt idx="10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tygodniowy'!$C$294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tygodniowy'!$G$287:$J$288,'Meldunek tygodniowy'!$K$287:$N$288,'Meldunek tygodniowy'!$O$287:$R$288)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439</c:v>
                </c:pt>
                <c:pt idx="2">
                  <c:v>553</c:v>
                </c:pt>
                <c:pt idx="4">
                  <c:v>77</c:v>
                </c:pt>
                <c:pt idx="6">
                  <c:v>132</c:v>
                </c:pt>
                <c:pt idx="8">
                  <c:v>9</c:v>
                </c:pt>
                <c:pt idx="10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1525864"/>
        <c:axId val="161521944"/>
        <c:axId val="0"/>
      </c:bar3DChart>
      <c:catAx>
        <c:axId val="16152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1521944"/>
        <c:crosses val="autoZero"/>
        <c:auto val="1"/>
        <c:lblAlgn val="ctr"/>
        <c:lblOffset val="100"/>
        <c:noMultiLvlLbl val="0"/>
      </c:catAx>
      <c:valAx>
        <c:axId val="1615219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1525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tygodniowy'!$B$401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tygodniowy'!$J$400,'Meldunek tygodniowy'!$M$400,'Meldunek tygodniowy'!$P$400,'Meldunek tygodniowy'!$S$400,'Meldunek tygodniowy'!$V$400)</c:f>
              <c:strCache>
                <c:ptCount val="5"/>
                <c:pt idx="0">
                  <c:v>27.04.2022 - 03.05.2022</c:v>
                </c:pt>
                <c:pt idx="1">
                  <c:v>04.05.2022 - 10.05.2022</c:v>
                </c:pt>
                <c:pt idx="2">
                  <c:v>11.05.2022 - 17.05.2022</c:v>
                </c:pt>
                <c:pt idx="3">
                  <c:v>18.05.2022 - 24.05.2022</c:v>
                </c:pt>
                <c:pt idx="4">
                  <c:v>25.05.2022 - 31.05.2022</c:v>
                </c:pt>
              </c:strCache>
            </c:strRef>
          </c:cat>
          <c:val>
            <c:numRef>
              <c:f>('Meldunek tygodniowy'!$J$401,'Meldunek tygodniowy'!$M$401,'Meldunek tygodniowy'!$P$401,'Meldunek tygodniowy'!$S$401,'Meldunek tygodniowy'!$V$401)</c:f>
              <c:numCache>
                <c:formatCode>#,##0</c:formatCode>
                <c:ptCount val="5"/>
                <c:pt idx="0">
                  <c:v>651</c:v>
                </c:pt>
                <c:pt idx="1">
                  <c:v>651</c:v>
                </c:pt>
                <c:pt idx="2">
                  <c:v>651</c:v>
                </c:pt>
                <c:pt idx="3">
                  <c:v>651</c:v>
                </c:pt>
                <c:pt idx="4">
                  <c:v>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tygodniowy'!$B$402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tygodniowy'!$J$400,'Meldunek tygodniowy'!$M$400,'Meldunek tygodniowy'!$P$400,'Meldunek tygodniowy'!$S$400,'Meldunek tygodniowy'!$V$400)</c:f>
              <c:strCache>
                <c:ptCount val="5"/>
                <c:pt idx="0">
                  <c:v>27.04.2022 - 03.05.2022</c:v>
                </c:pt>
                <c:pt idx="1">
                  <c:v>04.05.2022 - 10.05.2022</c:v>
                </c:pt>
                <c:pt idx="2">
                  <c:v>11.05.2022 - 17.05.2022</c:v>
                </c:pt>
                <c:pt idx="3">
                  <c:v>18.05.2022 - 24.05.2022</c:v>
                </c:pt>
                <c:pt idx="4">
                  <c:v>25.05.2022 - 31.05.2022</c:v>
                </c:pt>
              </c:strCache>
            </c:strRef>
          </c:cat>
          <c:val>
            <c:numRef>
              <c:f>('Meldunek tygodniowy'!$J$402,'Meldunek tygodniowy'!$M$402,'Meldunek tygodniowy'!$P$402,'Meldunek tygodniowy'!$S$402,'Meldunek tygodniowy'!$V$402)</c:f>
              <c:numCache>
                <c:formatCode>#,##0</c:formatCode>
                <c:ptCount val="5"/>
                <c:pt idx="0">
                  <c:v>3484</c:v>
                </c:pt>
                <c:pt idx="1">
                  <c:v>3484</c:v>
                </c:pt>
                <c:pt idx="2">
                  <c:v>3484</c:v>
                </c:pt>
                <c:pt idx="3">
                  <c:v>3484</c:v>
                </c:pt>
                <c:pt idx="4">
                  <c:v>3484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tygodniowy'!$B$405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tygodniowy'!$J$400,'Meldunek tygodniowy'!$M$400,'Meldunek tygodniowy'!$P$400,'Meldunek tygodniowy'!$S$400,'Meldunek tygodniowy'!$V$400)</c:f>
              <c:strCache>
                <c:ptCount val="5"/>
                <c:pt idx="0">
                  <c:v>27.04.2022 - 03.05.2022</c:v>
                </c:pt>
                <c:pt idx="1">
                  <c:v>04.05.2022 - 10.05.2022</c:v>
                </c:pt>
                <c:pt idx="2">
                  <c:v>11.05.2022 - 17.05.2022</c:v>
                </c:pt>
                <c:pt idx="3">
                  <c:v>18.05.2022 - 24.05.2022</c:v>
                </c:pt>
                <c:pt idx="4">
                  <c:v>25.05.2022 - 31.05.2022</c:v>
                </c:pt>
              </c:strCache>
            </c:strRef>
          </c:cat>
          <c:val>
            <c:numRef>
              <c:f>('Meldunek tygodniowy'!$J$405,'Meldunek tygodniowy'!$M$405,'Meldunek tygodniowy'!$P$405,'Meldunek tygodniowy'!$S$405,'Meldunek tygodniowy'!$V$405)</c:f>
              <c:numCache>
                <c:formatCode>#,##0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1525080"/>
        <c:axId val="161527040"/>
        <c:axId val="0"/>
      </c:bar3DChart>
      <c:catAx>
        <c:axId val="161525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1527040"/>
        <c:crosses val="autoZero"/>
        <c:auto val="1"/>
        <c:lblAlgn val="ctr"/>
        <c:lblOffset val="100"/>
        <c:noMultiLvlLbl val="0"/>
      </c:catAx>
      <c:valAx>
        <c:axId val="16152704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1525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8537</c:v>
                </c:pt>
                <c:pt idx="2">
                  <c:v>2753</c:v>
                </c:pt>
                <c:pt idx="3">
                  <c:v>11793</c:v>
                </c:pt>
                <c:pt idx="4">
                  <c:v>416</c:v>
                </c:pt>
                <c:pt idx="5">
                  <c:v>246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268</c:v>
                </c:pt>
                <c:pt idx="2">
                  <c:v>70</c:v>
                </c:pt>
                <c:pt idx="3">
                  <c:v>59</c:v>
                </c:pt>
                <c:pt idx="4">
                  <c:v>33</c:v>
                </c:pt>
                <c:pt idx="5">
                  <c:v>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131</c:v>
                </c:pt>
                <c:pt idx="2">
                  <c:v>57</c:v>
                </c:pt>
                <c:pt idx="3">
                  <c:v>49</c:v>
                </c:pt>
                <c:pt idx="4">
                  <c:v>35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549</c:v>
                </c:pt>
                <c:pt idx="2">
                  <c:v>189</c:v>
                </c:pt>
                <c:pt idx="3">
                  <c:v>0</c:v>
                </c:pt>
                <c:pt idx="4">
                  <c:v>16</c:v>
                </c:pt>
                <c:pt idx="5">
                  <c:v>374</c:v>
                </c:pt>
                <c:pt idx="6">
                  <c:v>75</c:v>
                </c:pt>
                <c:pt idx="7">
                  <c:v>0</c:v>
                </c:pt>
                <c:pt idx="8">
                  <c:v>77</c:v>
                </c:pt>
                <c:pt idx="9">
                  <c:v>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1523512"/>
        <c:axId val="161520768"/>
        <c:axId val="0"/>
      </c:bar3DChart>
      <c:catAx>
        <c:axId val="16152351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1520768"/>
        <c:crosses val="autoZero"/>
        <c:auto val="1"/>
        <c:lblAlgn val="ctr"/>
        <c:lblOffset val="100"/>
        <c:noMultiLvlLbl val="0"/>
      </c:catAx>
      <c:valAx>
        <c:axId val="1615207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1523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tygodniowy'!$C$257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tygodniowy'!$G$255:$J$256,'Meldunek tygodniowy'!$K$255:$N$256,'Meldunek tygodniowy'!$O$255:$R$256)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tygodniowy'!$G$257:$R$257</c:f>
              <c:numCache>
                <c:formatCode>General</c:formatCode>
                <c:ptCount val="12"/>
                <c:pt idx="0">
                  <c:v>145</c:v>
                </c:pt>
                <c:pt idx="2">
                  <c:v>184</c:v>
                </c:pt>
                <c:pt idx="4">
                  <c:v>4</c:v>
                </c:pt>
                <c:pt idx="6">
                  <c:v>8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tygodniowy'!$G$255:$J$256,'Meldunek tygodniowy'!$K$255:$N$256,'Meldunek tygodniowy'!$O$255:$R$256)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tygodniowy'!$G$258:$R$258</c:f>
              <c:numCache>
                <c:formatCode>General</c:formatCode>
                <c:ptCount val="12"/>
                <c:pt idx="0">
                  <c:v>37</c:v>
                </c:pt>
                <c:pt idx="2">
                  <c:v>74</c:v>
                </c:pt>
                <c:pt idx="4">
                  <c:v>52</c:v>
                </c:pt>
                <c:pt idx="6">
                  <c:v>114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tygodniowy'!$C$259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tygodniowy'!$G$255:$J$256,'Meldunek tygodniowy'!$K$255:$N$256,'Meldunek tygodniowy'!$O$255:$R$256)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tygodniowy'!$G$259:$R$259</c:f>
              <c:numCache>
                <c:formatCode>General</c:formatCode>
                <c:ptCount val="12"/>
                <c:pt idx="0">
                  <c:v>51</c:v>
                </c:pt>
                <c:pt idx="2">
                  <c:v>67</c:v>
                </c:pt>
                <c:pt idx="4">
                  <c:v>20</c:v>
                </c:pt>
                <c:pt idx="6">
                  <c:v>30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tygodniowy'!$C$260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tygodniowy'!$G$255:$J$256,'Meldunek tygodniowy'!$K$255:$N$256,'Meldunek tygodniowy'!$O$255:$R$256)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20</c:v>
                </c:pt>
                <c:pt idx="2">
                  <c:v>33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tygodniowy'!$C$261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tygodniowy'!$G$261:$R$261</c:f>
              <c:numCache>
                <c:formatCode>General</c:formatCode>
                <c:ptCount val="12"/>
                <c:pt idx="0">
                  <c:v>12</c:v>
                </c:pt>
                <c:pt idx="2">
                  <c:v>12</c:v>
                </c:pt>
                <c:pt idx="4">
                  <c:v>10</c:v>
                </c:pt>
                <c:pt idx="6">
                  <c:v>11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tygodniowy'!$C$262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tygodniowy'!$G$255:$J$256,'Meldunek tygodniowy'!$K$255:$N$256,'Meldunek tygodniowy'!$O$255:$R$256)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66</c:v>
                </c:pt>
                <c:pt idx="2">
                  <c:v>83</c:v>
                </c:pt>
                <c:pt idx="4">
                  <c:v>17</c:v>
                </c:pt>
                <c:pt idx="6">
                  <c:v>29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1526256"/>
        <c:axId val="161526648"/>
        <c:axId val="0"/>
      </c:bar3DChart>
      <c:catAx>
        <c:axId val="16152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1526648"/>
        <c:crosses val="autoZero"/>
        <c:auto val="1"/>
        <c:lblAlgn val="ctr"/>
        <c:lblOffset val="100"/>
        <c:noMultiLvlLbl val="0"/>
      </c:catAx>
      <c:valAx>
        <c:axId val="16152664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1526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01.05.2022 - 31.05.2022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48223</c:v>
                </c:pt>
                <c:pt idx="1">
                  <c:v>25351</c:v>
                </c:pt>
                <c:pt idx="2">
                  <c:v>3604</c:v>
                </c:pt>
                <c:pt idx="3">
                  <c:v>1035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01.05.2022 - 31.05.2022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3211</c:v>
                </c:pt>
                <c:pt idx="1">
                  <c:v>1702</c:v>
                </c:pt>
                <c:pt idx="2">
                  <c:v>99</c:v>
                </c:pt>
                <c:pt idx="3">
                  <c:v>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01.05.2022 - 31.05.2022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1116</c:v>
                </c:pt>
                <c:pt idx="1">
                  <c:v>562</c:v>
                </c:pt>
                <c:pt idx="2">
                  <c:v>59</c:v>
                </c:pt>
                <c:pt idx="3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1511424"/>
        <c:axId val="611515344"/>
        <c:axId val="0"/>
      </c:bar3DChart>
      <c:catAx>
        <c:axId val="61151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1515344"/>
        <c:crosses val="autoZero"/>
        <c:auto val="1"/>
        <c:lblAlgn val="ctr"/>
        <c:lblOffset val="100"/>
        <c:noMultiLvlLbl val="0"/>
      </c:catAx>
      <c:valAx>
        <c:axId val="6115153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115114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tygodniowy'!$D$191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2.1097046413502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3635282612187482E-3"/>
                  <c:y val="-1.687763713080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tygodniowy'!$H$190:$K$190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tygodniowy'!$H$191:$K$191</c:f>
              <c:numCache>
                <c:formatCode>#,##0</c:formatCode>
                <c:ptCount val="4"/>
                <c:pt idx="0">
                  <c:v>63187</c:v>
                </c:pt>
                <c:pt idx="3">
                  <c:v>60993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tygodniowy'!$D$192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30274202991663E-2"/>
                  <c:y val="-1.687763713080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54113044874993E-2"/>
                  <c:y val="-2.9535864978902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tygodniowy'!$H$190:$K$190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tygodniowy'!$H$192:$K$192</c:f>
              <c:numCache>
                <c:formatCode>#,##0</c:formatCode>
                <c:ptCount val="4"/>
                <c:pt idx="0">
                  <c:v>2538</c:v>
                </c:pt>
                <c:pt idx="3">
                  <c:v>2346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tygodniowy'!$D$193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302742029916663E-2"/>
                  <c:y val="-1.687763713080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878427537395829E-3"/>
                  <c:y val="-1.687763713080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'Meldunek tygodniowy'!$H$190:$K$190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tygodniowy'!$H$193:$K$193</c:f>
              <c:numCache>
                <c:formatCode>#,##0</c:formatCode>
                <c:ptCount val="4"/>
                <c:pt idx="0">
                  <c:v>10815</c:v>
                </c:pt>
                <c:pt idx="3">
                  <c:v>12178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1512600"/>
        <c:axId val="611509464"/>
        <c:axId val="696598944"/>
      </c:bar3DChart>
      <c:catAx>
        <c:axId val="61151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11509464"/>
        <c:crosses val="autoZero"/>
        <c:auto val="1"/>
        <c:lblAlgn val="ctr"/>
        <c:lblOffset val="100"/>
        <c:noMultiLvlLbl val="0"/>
      </c:catAx>
      <c:valAx>
        <c:axId val="61150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11512600"/>
        <c:crosses val="autoZero"/>
        <c:crossBetween val="between"/>
      </c:valAx>
      <c:serAx>
        <c:axId val="696598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1150946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01.01.2022 - 31.05.2022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185636</c:v>
                </c:pt>
                <c:pt idx="1">
                  <c:v>125598</c:v>
                </c:pt>
                <c:pt idx="2">
                  <c:v>15051</c:v>
                </c:pt>
                <c:pt idx="3">
                  <c:v>4595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01.01.2022 - 31.05.2022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14187</c:v>
                </c:pt>
                <c:pt idx="1">
                  <c:v>8444</c:v>
                </c:pt>
                <c:pt idx="2">
                  <c:v>619</c:v>
                </c:pt>
                <c:pt idx="3">
                  <c:v>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01.01.2022 - 31.05.2022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5290</c:v>
                </c:pt>
                <c:pt idx="1">
                  <c:v>2984</c:v>
                </c:pt>
                <c:pt idx="2">
                  <c:v>316</c:v>
                </c:pt>
                <c:pt idx="3">
                  <c:v>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1511816"/>
        <c:axId val="611510248"/>
        <c:axId val="0"/>
      </c:bar3DChart>
      <c:catAx>
        <c:axId val="61151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11510248"/>
        <c:crosses val="autoZero"/>
        <c:auto val="1"/>
        <c:lblAlgn val="ctr"/>
        <c:lblOffset val="100"/>
        <c:noMultiLvlLbl val="0"/>
      </c:catAx>
      <c:valAx>
        <c:axId val="6115102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115118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298</xdr:row>
      <xdr:rowOff>52389</xdr:rowOff>
    </xdr:from>
    <xdr:to>
      <xdr:col>24</xdr:col>
      <xdr:colOff>19051</xdr:colOff>
      <xdr:row>319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412</xdr:row>
      <xdr:rowOff>65086</xdr:rowOff>
    </xdr:from>
    <xdr:to>
      <xdr:col>23</xdr:col>
      <xdr:colOff>9525</xdr:colOff>
      <xdr:row>426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263</xdr:row>
      <xdr:rowOff>142193</xdr:rowOff>
    </xdr:from>
    <xdr:to>
      <xdr:col>23</xdr:col>
      <xdr:colOff>238126</xdr:colOff>
      <xdr:row>282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195</xdr:row>
      <xdr:rowOff>1</xdr:rowOff>
    </xdr:from>
    <xdr:to>
      <xdr:col>21</xdr:col>
      <xdr:colOff>238125</xdr:colOff>
      <xdr:row>210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354</xdr:row>
      <xdr:rowOff>76200</xdr:rowOff>
    </xdr:from>
    <xdr:to>
      <xdr:col>20</xdr:col>
      <xdr:colOff>234084</xdr:colOff>
      <xdr:row>355</xdr:row>
      <xdr:rowOff>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925" y="73236667"/>
          <a:ext cx="7260359" cy="391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291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321</xdr:row>
      <xdr:rowOff>31752</xdr:rowOff>
    </xdr:from>
    <xdr:to>
      <xdr:col>25</xdr:col>
      <xdr:colOff>21167</xdr:colOff>
      <xdr:row>329</xdr:row>
      <xdr:rowOff>93134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0583" y="66545885"/>
          <a:ext cx="8756651" cy="15515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348</xdr:row>
      <xdr:rowOff>1</xdr:rowOff>
    </xdr:from>
    <xdr:to>
      <xdr:col>25</xdr:col>
      <xdr:colOff>10584</xdr:colOff>
      <xdr:row>353</xdr:row>
      <xdr:rowOff>33867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0" y="72042868"/>
          <a:ext cx="8756651" cy="96519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382</xdr:row>
      <xdr:rowOff>182879</xdr:rowOff>
    </xdr:from>
    <xdr:to>
      <xdr:col>25</xdr:col>
      <xdr:colOff>10584</xdr:colOff>
      <xdr:row>391</xdr:row>
      <xdr:rowOff>84667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0" y="80065879"/>
          <a:ext cx="8756651" cy="157818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430</xdr:row>
      <xdr:rowOff>0</xdr:rowOff>
    </xdr:from>
    <xdr:to>
      <xdr:col>25</xdr:col>
      <xdr:colOff>10584</xdr:colOff>
      <xdr:row>434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0" y="89043933"/>
          <a:ext cx="8756651" cy="7450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90</xdr:row>
      <xdr:rowOff>1904</xdr:rowOff>
    </xdr:from>
    <xdr:to>
      <xdr:col>25</xdr:col>
      <xdr:colOff>10584</xdr:colOff>
      <xdr:row>102</xdr:row>
      <xdr:rowOff>114300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0" y="19375754"/>
          <a:ext cx="8659284" cy="228409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158</xdr:row>
      <xdr:rowOff>50800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0" y="33858200"/>
          <a:ext cx="8756651" cy="1354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178</xdr:row>
      <xdr:rowOff>0</xdr:rowOff>
    </xdr:from>
    <xdr:to>
      <xdr:col>25</xdr:col>
      <xdr:colOff>10584</xdr:colOff>
      <xdr:row>183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0" y="38912800"/>
          <a:ext cx="8756651" cy="931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212</xdr:row>
      <xdr:rowOff>0</xdr:rowOff>
    </xdr:from>
    <xdr:to>
      <xdr:col>25</xdr:col>
      <xdr:colOff>12489</xdr:colOff>
      <xdr:row>217</xdr:row>
      <xdr:rowOff>63500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0" y="44079583"/>
          <a:ext cx="8563822" cy="963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240</xdr:row>
      <xdr:rowOff>0</xdr:rowOff>
    </xdr:from>
    <xdr:to>
      <xdr:col>25</xdr:col>
      <xdr:colOff>10584</xdr:colOff>
      <xdr:row>244</xdr:row>
      <xdr:rowOff>76200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0" y="51341867"/>
          <a:ext cx="8756651" cy="82126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439</xdr:row>
      <xdr:rowOff>182879</xdr:rowOff>
    </xdr:from>
    <xdr:to>
      <xdr:col>25</xdr:col>
      <xdr:colOff>10584</xdr:colOff>
      <xdr:row>454</xdr:row>
      <xdr:rowOff>16934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0" y="90903212"/>
          <a:ext cx="8756651" cy="262805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91440</xdr:colOff>
      <xdr:row>3</xdr:row>
      <xdr:rowOff>16339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49530</xdr:colOff>
      <xdr:row>89</xdr:row>
      <xdr:rowOff>179069</xdr:rowOff>
    </xdr:from>
    <xdr:to>
      <xdr:col>25</xdr:col>
      <xdr:colOff>0</xdr:colOff>
      <xdr:row>102</xdr:row>
      <xdr:rowOff>102869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78AE4126-E895-44BB-8D20-03AC1C63FB12}"/>
            </a:ext>
          </a:extLst>
        </xdr:cNvPr>
        <xdr:cNvSpPr txBox="1"/>
      </xdr:nvSpPr>
      <xdr:spPr>
        <a:xfrm>
          <a:off x="49530" y="19313736"/>
          <a:ext cx="8501803" cy="226271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Do 31 maja 2022 r. cudzoziemcy złożyli 205 tys. wniosków w sprawach o udzielenie zezwoleń na pobyt, w tym ponad 52 tys. w maju. Najwięcej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osób zainteresowanych było zezwoleniem na pobyt czasowy (blisko 186 tys.), zezwoleniem na pobyt stały (ponad 14  tys.) oraz zezwoleniem na pobyt rezydenta długoterminowego UE (ponad 5 tys.).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Lista głównych państw pochodzenia osób ubiegających się o legalizację pobytu w Polsce pozostała bez zmian.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Najwięcej wniosków złożyli obywatele Ukrainy (121,6 tys.), Białorusi (19,5 tys.), Gruzji (13,7 tys.), Rosji (4,4 tys.), Indii (4 tys.) i Mołdawii (3,4 tys.).</a:t>
          </a:r>
          <a:b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Blisko połowa wnioskodawców to osoby w wieku 18-34, a kolejne 41% to 35-64 latkowie. Wśród osób małoletnich bardzo liczną grupę stanowią dzieci z przedziału wiekowego 0-13 (14,8 tys.). Pod względem płci dominują mężczyźni (63%).</a:t>
          </a:r>
          <a:b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Zwyczajowo wnioskodawcy koncentrowali się w województwach z dużymi ośrodkami miejskimi. Najwięcej cudzoziemców złożyło swoje wnioski w Mazowieckim Urzędzie Wojewódzkim (46,7 tys.), Wielkopolskim UW (24,7 tys.), Dolnośląskim UW (23,3tys.), Małopolskim UW (17,4 tys.) i Łódzkim UW (17 tys.). </a:t>
          </a:r>
          <a:endParaRPr lang="pl-PL"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tym samym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czasie urzędy wojewódzkie wydały 158,3 tys. decyzji, z czego 87% stanowiły zgody na pobyt, dalsze 10% - odmowy, 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a 3% - umorzenia postępowania.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38100</xdr:colOff>
      <xdr:row>151</xdr:row>
      <xdr:rowOff>28576</xdr:rowOff>
    </xdr:from>
    <xdr:to>
      <xdr:col>24</xdr:col>
      <xdr:colOff>247650</xdr:colOff>
      <xdr:row>158</xdr:row>
      <xdr:rowOff>33866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xmlns="" id="{AF1E69BE-C155-4709-8312-0A2CF2F5C95E}"/>
            </a:ext>
          </a:extLst>
        </xdr:cNvPr>
        <xdr:cNvSpPr txBox="1"/>
      </xdr:nvSpPr>
      <xdr:spPr>
        <a:xfrm>
          <a:off x="38100" y="33886776"/>
          <a:ext cx="8684683" cy="130915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Najwięcej odwołań od decyzji wydanych w I instancji odnosiło się do decyzji dotyczących pobytu czasowego (8 537),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zobowiązania do powrotu (549) oraz pobytu stałego (268). W sumie złożono 9 512 odwołań. 3 074 spraw zakończyło się utrzymaniem decyzji, 11 903 pozytywną decyzją, 641 uchyleniem decyzji i umorzeniem postępowania oraz 500 uchyleniem decyzji i przekazaniem sprawy do ponownego rozpoznania. W przypadku odwołań dotyczących postępowań o udzielenie zezwolenia na pobyt czasowy w 11 793 zapadła decyzja pozytywna, w 2 753 utrzymano decyzje, a w 416 sprawach zdecydowano o uchyleniu decyzji i przekazaniu sprawy do ponownego rozpoznania. Do końca maja Szef UdSC wydał dwa razy więcej decyzji do odwołań w sprawach dotyczących legalizacji pobytu niż rok wcześniej w tym samym okresie.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55457</xdr:colOff>
      <xdr:row>178</xdr:row>
      <xdr:rowOff>65829</xdr:rowOff>
    </xdr:from>
    <xdr:to>
      <xdr:col>24</xdr:col>
      <xdr:colOff>260562</xdr:colOff>
      <xdr:row>182</xdr:row>
      <xdr:rowOff>158750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xmlns="" id="{E892DF82-8264-40C1-9811-775503EBC59F}"/>
            </a:ext>
          </a:extLst>
        </xdr:cNvPr>
        <xdr:cNvSpPr txBox="1"/>
      </xdr:nvSpPr>
      <xdr:spPr>
        <a:xfrm>
          <a:off x="55457" y="37996496"/>
          <a:ext cx="8491855" cy="81258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Według danych za maj 2022 r. do wykazu cudzoziemców, których pobyt na terytorium RP jest niepożądany wpisano 691 osób, a 579 osób do wykazu SIS. </a:t>
          </a:r>
          <a:br>
            <a:rPr lang="pl-PL" sz="11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Liczba alertów pobytowych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wyniosła 791.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84667</xdr:colOff>
      <xdr:row>240</xdr:row>
      <xdr:rowOff>67733</xdr:rowOff>
    </xdr:from>
    <xdr:to>
      <xdr:col>24</xdr:col>
      <xdr:colOff>245534</xdr:colOff>
      <xdr:row>244</xdr:row>
      <xdr:rowOff>50800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xmlns="" id="{6F9025B3-A358-4FB3-94FC-A37DF625A0A8}"/>
            </a:ext>
          </a:extLst>
        </xdr:cNvPr>
        <xdr:cNvSpPr txBox="1"/>
      </xdr:nvSpPr>
      <xdr:spPr>
        <a:xfrm>
          <a:off x="84667" y="51409600"/>
          <a:ext cx="8636000" cy="72813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maju 2022 r.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wydano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389 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zezwoleń dotyczących Małego Ruchu Granicznego. </a:t>
          </a:r>
          <a:br>
            <a:rPr lang="pl-PL" sz="1100">
              <a:latin typeface="Roboto" panose="02000000000000000000" pitchFamily="2" charset="0"/>
              <a:ea typeface="Roboto" panose="02000000000000000000" pitchFamily="2" charset="0"/>
            </a:rPr>
          </a:b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Natomiast od początku roku do końca maja, wydano łącznie 1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368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 zezwoleń i zdecydowana większość wydała placówka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 Lwowie - 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1 175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.</a:t>
          </a:r>
        </a:p>
        <a:p>
          <a:endParaRPr lang="pl-PL" sz="1100"/>
        </a:p>
      </xdr:txBody>
    </xdr:sp>
    <xdr:clientData/>
  </xdr:twoCellAnchor>
  <xdr:twoCellAnchor>
    <xdr:from>
      <xdr:col>0</xdr:col>
      <xdr:colOff>76200</xdr:colOff>
      <xdr:row>321</xdr:row>
      <xdr:rowOff>76200</xdr:rowOff>
    </xdr:from>
    <xdr:to>
      <xdr:col>25</xdr:col>
      <xdr:colOff>16933</xdr:colOff>
      <xdr:row>329</xdr:row>
      <xdr:rowOff>76200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xmlns="" id="{284DC898-EE55-411B-B785-2F72185BBDAA}"/>
            </a:ext>
          </a:extLst>
        </xdr:cNvPr>
        <xdr:cNvSpPr txBox="1"/>
      </xdr:nvSpPr>
      <xdr:spPr>
        <a:xfrm>
          <a:off x="76200" y="66590333"/>
          <a:ext cx="8686800" cy="149013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1 stycznia do 31 maja 2022 r. cudzoziemcy złożyli 2 931 wniosków o udzielenie ochrony międzynarodowej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na terytorium RP, które objęły 4 448 osób, z czego w maju złożono 439 wniosków, które objęły 650 osób. Najliczniej o ochronę ubiegali się: Białorusini (975), Ukraińcy (736), Rosjanie (316), Irakijczycy (278) i Afgańczycy (101).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W bieżącym roku dominowały wnioski pierwsze (2 499), które dotyczyły 3 596 osób. Wnioski kolejne (432) dotyczyły 852 osoby.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Od początku bieżącego roku do 31 maja najwięcej wniosków złożyli mężczyźni (2 608), głównie w przedziale wiekowym 18-34 lata. 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Natomiast kobiety stanowią mniej liczną grupę (1 840) - 42%, ale również tutaj dominował ten sam przedział wiekowy. Liczba dzieci (28% wszystkich osób objętych wnioskami) obydwu płci w wieku do lat 13 wynosiła - 1049, a w wieku 14-17 lat wynosiła 205.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67733</xdr:colOff>
      <xdr:row>348</xdr:row>
      <xdr:rowOff>50800</xdr:rowOff>
    </xdr:from>
    <xdr:to>
      <xdr:col>24</xdr:col>
      <xdr:colOff>254000</xdr:colOff>
      <xdr:row>353</xdr:row>
      <xdr:rowOff>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xmlns="" id="{DE0169C3-9874-4B22-9529-ABE1B0B392B4}"/>
            </a:ext>
          </a:extLst>
        </xdr:cNvPr>
        <xdr:cNvSpPr txBox="1"/>
      </xdr:nvSpPr>
      <xdr:spPr>
        <a:xfrm>
          <a:off x="67733" y="72093667"/>
          <a:ext cx="8661400" cy="88053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ramach procedur dublińskich wnioskami IN objętych było 3 336 cudzoziemców.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Z kolei Polska wystąpiła z takim wnioskiem do innych krajów europejskich (OUT)w przypadku 107 osób, a 1 715 wniosków IN i 95 wniosków OUT zostało rozpatrzonych pozytywnie.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2 682 wniosków IN dotyczyło współpracy z Niemcami, a 219 z Francją. Procedury OUT były kierowane głównie do Niemiec (33) 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i Francji (16).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50800</xdr:colOff>
      <xdr:row>383</xdr:row>
      <xdr:rowOff>50801</xdr:rowOff>
    </xdr:from>
    <xdr:to>
      <xdr:col>24</xdr:col>
      <xdr:colOff>262467</xdr:colOff>
      <xdr:row>391</xdr:row>
      <xdr:rowOff>59268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xmlns="" id="{3C529FEE-036E-4FC7-B0DA-BD0C32FD4FA3}"/>
            </a:ext>
          </a:extLst>
        </xdr:cNvPr>
        <xdr:cNvSpPr txBox="1"/>
      </xdr:nvSpPr>
      <xdr:spPr>
        <a:xfrm>
          <a:off x="50800" y="80120068"/>
          <a:ext cx="8686800" cy="14986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Od 1 stycznia do 31 maja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br. Szef UdSC wydał 4 505 decyzji w sprawach o udzielenie ochrony międzynarodowej, z czego 1 799 decyzji przyznawało jedną z form ochrony: status uchodźcy nadano 168 cudzoziemcom, a ochronę uzupełniającą udzielono 1 631 osobom. Status uchodźcy został nadany głównie obywatelom Białorusi (85), Afganistanu (40, Turcji (9), Rosji (8) i Syrii (6). Ochronę uzupełniającą przyznano głównie obywatelom Białorusi - 1 556 osób, ale także 31 Rosjanom, 18 Tadżykom, 7 Syryjczykom oraz po 6 - obywatelom Iraku i Ukrainy. Decyzję negatywną otrzymało 645 cudzoziemców - głównie z Rosji (268 os.) i Iraku (226 os.). Postępowania 2 061 osób (w tym 851 ob. Iraku, 355 ob. Afganistanu) zostały umorzone. Warto również odnotować znaczącą liczbę umorzeń wniosków obywateli Ukrainy - 284. Ze względu na brak możliwości podjęcia pracy podczas procedury </a:t>
          </a:r>
        </a:p>
        <a:p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o udzielenie ochrony międzynarodowej, większość ukraińskich wnioskodawców rezygnuje i rejestruje się na ochronę czasową.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50800</xdr:colOff>
      <xdr:row>430</xdr:row>
      <xdr:rowOff>59267</xdr:rowOff>
    </xdr:from>
    <xdr:to>
      <xdr:col>25</xdr:col>
      <xdr:colOff>0</xdr:colOff>
      <xdr:row>433</xdr:row>
      <xdr:rowOff>169334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xmlns="" id="{86FC6E5D-5B61-49FB-835B-0D6815B74EC9}"/>
            </a:ext>
          </a:extLst>
        </xdr:cNvPr>
        <xdr:cNvSpPr txBox="1"/>
      </xdr:nvSpPr>
      <xdr:spPr>
        <a:xfrm>
          <a:off x="50800" y="89103200"/>
          <a:ext cx="8695267" cy="66886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Według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stanu na 31 maja br. pod opieką Szefa UdSC znajdowało się 4 143 osób, z czego 651 zamieszkiwało w jednym z ośrodków dla cudzoziemców, a pozostałe 3 484 osób pobierało świadczenie pieniężne na samodzielne funkcjonowanie poza ośrodkiem.</a:t>
          </a:r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67733</xdr:colOff>
      <xdr:row>440</xdr:row>
      <xdr:rowOff>25400</xdr:rowOff>
    </xdr:from>
    <xdr:to>
      <xdr:col>24</xdr:col>
      <xdr:colOff>262467</xdr:colOff>
      <xdr:row>453</xdr:row>
      <xdr:rowOff>177800</xdr:rowOff>
    </xdr:to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xmlns="" id="{48C500FB-64D5-4E16-AE33-DCE4A565593C}"/>
            </a:ext>
          </a:extLst>
        </xdr:cNvPr>
        <xdr:cNvSpPr txBox="1"/>
      </xdr:nvSpPr>
      <xdr:spPr>
        <a:xfrm>
          <a:off x="67733" y="90932000"/>
          <a:ext cx="8669867" cy="2573867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Sytuacja</a:t>
          </a:r>
          <a: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  <a:t> migracyjna w Polsce nadal jest zdominowana przez napływ obywateli Ukrainy do Polski oraz konsekwencje wojny w tym kraju.</a:t>
          </a:r>
          <a:br>
            <a:rPr lang="pl-PL" sz="1100" baseline="0">
              <a:latin typeface="Roboto" panose="02000000000000000000" pitchFamily="2" charset="0"/>
              <a:ea typeface="Roboto" panose="02000000000000000000" pitchFamily="2" charset="0"/>
            </a:rPr>
          </a:br>
          <a:endParaRPr lang="pl-PL" sz="1100" b="1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 b="0">
              <a:latin typeface="Roboto" panose="02000000000000000000" pitchFamily="2" charset="0"/>
              <a:ea typeface="Roboto" panose="02000000000000000000" pitchFamily="2" charset="0"/>
            </a:rPr>
            <a:t>Liczba</a:t>
          </a:r>
          <a:r>
            <a:rPr lang="pl-PL" sz="1100" b="0" baseline="0">
              <a:latin typeface="Roboto" panose="02000000000000000000" pitchFamily="2" charset="0"/>
              <a:ea typeface="Roboto" panose="02000000000000000000" pitchFamily="2" charset="0"/>
            </a:rPr>
            <a:t> osób zarejestrowanych na ochronę czasową wynosi 1 144 tys., główe obywatelstwa korzystające z tej formy ochrony to: Ukraińcy (1 140 tys.), Rosjanie (1,1 tys.), Białorusini (469), Gruzini (252), Azerowie (209) i Mołdawianie (188). </a:t>
          </a:r>
        </a:p>
        <a:p>
          <a:r>
            <a:rPr lang="pl-PL" sz="1100" b="0" baseline="0">
              <a:latin typeface="Roboto" panose="02000000000000000000" pitchFamily="2" charset="0"/>
              <a:ea typeface="Roboto" panose="02000000000000000000" pitchFamily="2" charset="0"/>
            </a:rPr>
            <a:t>Szef UdSC do końca maja wydał 851 świadczeń o udzielonej ochronie czasowej obywatelom państw trzecich, którzy posiadali pobyt stały lub ochronę na Ukrainie. Są to głównie Rosjanie, Białorusini, Azerowie, Wietnamczycy i Gruzini.</a:t>
          </a:r>
        </a:p>
        <a:p>
          <a:endParaRPr lang="pl-PL" sz="1100" b="0" baseline="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100" b="0" baseline="0">
              <a:latin typeface="Roboto" panose="02000000000000000000" pitchFamily="2" charset="0"/>
              <a:ea typeface="Roboto" panose="02000000000000000000" pitchFamily="2" charset="0"/>
            </a:rPr>
            <a:t>Według stanu na 31 maja 2022 r. ważne zezwolenia na pobyt na terytorium RP posiadało 1 745 tys. cudzoziemców. W porównaniu do zeszłego miesiąca br. jest to wzrost o 109 tys., a w porównaniu ze stanem sprzed roku wartość zwiększyła się o ponad 1 250 tys. Dominującym obywatelstwem są Ukraińcy (1 483 tys.), na drugim miejscu są Białorusini (50 tys.). </a:t>
          </a:r>
          <a:r>
            <a:rPr lang="pl-PL" sz="1100" b="0" baseline="0"/>
            <a:t/>
          </a:r>
          <a:br>
            <a:rPr lang="pl-PL" sz="1100" b="0" baseline="0"/>
          </a:br>
          <a:endParaRPr lang="pl-PL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44238</xdr:colOff>
      <xdr:row>212</xdr:row>
      <xdr:rowOff>44239</xdr:rowOff>
    </xdr:from>
    <xdr:to>
      <xdr:col>24</xdr:col>
      <xdr:colOff>247227</xdr:colOff>
      <xdr:row>217</xdr:row>
      <xdr:rowOff>31750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xmlns="" id="{5E06A1AD-B3CD-41E7-BF1A-874B31BB8243}"/>
            </a:ext>
          </a:extLst>
        </xdr:cNvPr>
        <xdr:cNvSpPr txBox="1"/>
      </xdr:nvSpPr>
      <xdr:spPr>
        <a:xfrm>
          <a:off x="44238" y="44123822"/>
          <a:ext cx="8489739" cy="88709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W maju br. wpłynęło do urzędu 76,5 tys. wniosków w ramach konsultacji wizowych - 63,2 tys. pochodziło od innych państw członkowskich, a 13,3 tys. od konsulów. Nieznacznie mniej zostało wydanych decyzji. Ogółem wydano 75,5 tys., 61 tys. dotyczyły wniosków w sprawach od innych państw, a 14,5 tys. w sprawach dotyczących wniosków od konsulów.</a:t>
          </a:r>
        </a:p>
        <a:p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77"/>
  <sheetViews>
    <sheetView showGridLines="0" tabSelected="1" zoomScale="90" zoomScaleNormal="90" zoomScalePageLayoutView="70" workbookViewId="0"/>
  </sheetViews>
  <sheetFormatPr defaultColWidth="4.140625" defaultRowHeight="15" x14ac:dyDescent="0.25"/>
  <cols>
    <col min="1" max="13" width="5" style="3" customWidth="1"/>
    <col min="14" max="14" width="5.42578125" style="3" bestFit="1" customWidth="1"/>
    <col min="15" max="15" width="6.42578125" style="3" bestFit="1" customWidth="1"/>
    <col min="16" max="18" width="5" style="3" customWidth="1"/>
    <col min="19" max="19" width="3.140625" style="3" bestFit="1" customWidth="1"/>
    <col min="20" max="20" width="5" style="3" customWidth="1"/>
    <col min="21" max="21" width="5.42578125" style="3" bestFit="1" customWidth="1"/>
    <col min="22" max="24" width="5" style="3" customWidth="1"/>
    <col min="25" max="25" width="3.85546875" style="6" customWidth="1"/>
    <col min="26" max="16384" width="4.140625" style="3"/>
  </cols>
  <sheetData>
    <row r="1" spans="1:29" x14ac:dyDescent="0.25">
      <c r="T1" s="52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25">
      <c r="Q2" s="5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29" x14ac:dyDescent="0.25">
      <c r="T3" s="53"/>
      <c r="U3" s="53"/>
      <c r="V3" s="53"/>
      <c r="W3" s="53"/>
      <c r="X3" s="53"/>
      <c r="Y3" s="53"/>
      <c r="Z3" s="53"/>
      <c r="AA3" s="53"/>
      <c r="AB3" s="53"/>
      <c r="AC3" s="53"/>
    </row>
    <row r="4" spans="1:29" x14ac:dyDescent="0.25">
      <c r="T4" s="53"/>
      <c r="U4" s="53"/>
      <c r="V4" s="53"/>
      <c r="W4" s="53"/>
      <c r="X4" s="53"/>
      <c r="Y4" s="53"/>
      <c r="Z4" s="53"/>
      <c r="AA4" s="53"/>
      <c r="AB4" s="53"/>
      <c r="AC4" s="53"/>
    </row>
    <row r="5" spans="1:29" x14ac:dyDescent="0.25">
      <c r="E5" s="76" t="s">
        <v>66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x14ac:dyDescent="0.25"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T6" s="53"/>
      <c r="U6" s="53"/>
      <c r="V6" s="53"/>
      <c r="W6" s="53"/>
      <c r="X6" s="53"/>
      <c r="Y6" s="53"/>
      <c r="Z6" s="53"/>
      <c r="AA6" s="53"/>
      <c r="AB6" s="53"/>
      <c r="AC6" s="53"/>
    </row>
    <row r="7" spans="1:29" x14ac:dyDescent="0.25"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T7" s="53"/>
      <c r="U7" s="53"/>
      <c r="V7" s="53"/>
      <c r="W7" s="53"/>
      <c r="X7" s="53"/>
      <c r="Y7" s="53"/>
      <c r="Z7" s="53"/>
      <c r="AA7" s="53"/>
      <c r="AB7" s="53"/>
      <c r="AC7" s="53"/>
    </row>
    <row r="8" spans="1:29" x14ac:dyDescent="0.25"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T8" s="53"/>
      <c r="U8" s="53"/>
      <c r="V8" s="53"/>
      <c r="W8" s="53"/>
      <c r="X8" s="53"/>
      <c r="Y8" s="53"/>
      <c r="Z8" s="53"/>
      <c r="AA8" s="53"/>
      <c r="AB8" s="53"/>
      <c r="AC8" s="53"/>
    </row>
    <row r="9" spans="1:29" ht="19.5" x14ac:dyDescent="0.3">
      <c r="E9" s="77" t="str">
        <f>CONCATENATE("w okresie ",Arkusz18!A2," - ",Arkusz18!B2," r.")</f>
        <v>w okresie 01.05.2022 - 31.05.2022 r.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T9" s="53"/>
      <c r="U9" s="53"/>
      <c r="V9" s="53"/>
      <c r="W9" s="53"/>
      <c r="X9" s="53"/>
      <c r="Y9" s="53"/>
      <c r="Z9" s="53"/>
      <c r="AA9" s="53"/>
      <c r="AB9" s="53"/>
      <c r="AC9" s="53"/>
    </row>
    <row r="10" spans="1:29" x14ac:dyDescent="0.25">
      <c r="T10" s="53"/>
      <c r="U10" s="53"/>
      <c r="V10" s="53"/>
      <c r="W10" s="53"/>
      <c r="X10" s="53"/>
      <c r="Y10" s="53"/>
      <c r="Z10" s="53"/>
      <c r="AA10" s="53"/>
      <c r="AB10" s="53"/>
      <c r="AC10" s="53"/>
    </row>
    <row r="11" spans="1:29" x14ac:dyDescent="0.25">
      <c r="T11" s="53"/>
      <c r="U11" s="53"/>
      <c r="V11" s="53"/>
      <c r="W11" s="53"/>
      <c r="X11" s="53"/>
      <c r="Y11" s="53"/>
      <c r="Z11" s="53"/>
      <c r="AA11" s="53"/>
      <c r="AB11" s="53"/>
      <c r="AC11" s="53"/>
    </row>
    <row r="12" spans="1:29" x14ac:dyDescent="0.25"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1:29" x14ac:dyDescent="0.25">
      <c r="T13" s="53"/>
      <c r="U13" s="53"/>
      <c r="V13" s="53"/>
      <c r="W13" s="53"/>
      <c r="X13" s="53"/>
      <c r="Y13" s="53"/>
      <c r="Z13" s="53"/>
      <c r="AA13" s="53"/>
      <c r="AB13" s="53"/>
      <c r="AC13" s="53"/>
    </row>
    <row r="14" spans="1:29" x14ac:dyDescent="0.25">
      <c r="T14" s="53"/>
      <c r="U14" s="53"/>
      <c r="V14" s="53"/>
      <c r="W14" s="53"/>
      <c r="X14" s="53"/>
      <c r="Y14" s="53"/>
      <c r="Z14" s="53"/>
      <c r="AA14" s="53"/>
      <c r="AB14" s="53"/>
      <c r="AC14" s="53"/>
    </row>
    <row r="15" spans="1:29" ht="18.75" x14ac:dyDescent="0.25">
      <c r="A15" s="8" t="s">
        <v>70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</row>
    <row r="16" spans="1:29" ht="18.75" x14ac:dyDescent="0.25">
      <c r="A16" s="8"/>
    </row>
    <row r="18" spans="1:26" x14ac:dyDescent="0.25">
      <c r="A18" s="66" t="s">
        <v>139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6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1:26" x14ac:dyDescent="0.2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168" t="s">
        <v>2</v>
      </c>
      <c r="H22" s="80"/>
      <c r="I22" s="80"/>
      <c r="J22" s="80"/>
      <c r="K22" s="80" t="s">
        <v>3</v>
      </c>
      <c r="L22" s="80"/>
      <c r="M22" s="161" t="str">
        <f>CONCATENATE("decyzje ",Arkusz18!A2," - ",Arkusz18!B2," r.")</f>
        <v>decyzje 01.05.2022 - 31.05.2022 r.</v>
      </c>
      <c r="N22" s="161"/>
      <c r="O22" s="161"/>
      <c r="P22" s="161"/>
      <c r="Q22" s="161"/>
      <c r="R22" s="162"/>
    </row>
    <row r="23" spans="1:26" ht="60" customHeight="1" x14ac:dyDescent="0.25">
      <c r="G23" s="169"/>
      <c r="H23" s="81"/>
      <c r="I23" s="81"/>
      <c r="J23" s="81"/>
      <c r="K23" s="81"/>
      <c r="L23" s="81"/>
      <c r="M23" s="78" t="s">
        <v>25</v>
      </c>
      <c r="N23" s="78"/>
      <c r="O23" s="78" t="s">
        <v>26</v>
      </c>
      <c r="P23" s="78"/>
      <c r="Q23" s="78" t="s">
        <v>27</v>
      </c>
      <c r="R23" s="79"/>
    </row>
    <row r="24" spans="1:26" x14ac:dyDescent="0.25">
      <c r="G24" s="166" t="s">
        <v>34</v>
      </c>
      <c r="H24" s="167"/>
      <c r="I24" s="167"/>
      <c r="J24" s="167"/>
      <c r="K24" s="67">
        <f>Arkusz9!B5</f>
        <v>48223</v>
      </c>
      <c r="L24" s="67"/>
      <c r="M24" s="63">
        <f>Arkusz9!B3</f>
        <v>25351</v>
      </c>
      <c r="N24" s="63"/>
      <c r="O24" s="63">
        <f>Arkusz9!B2</f>
        <v>3604</v>
      </c>
      <c r="P24" s="63"/>
      <c r="Q24" s="63">
        <f>Arkusz9!B4</f>
        <v>1035</v>
      </c>
      <c r="R24" s="73"/>
    </row>
    <row r="25" spans="1:26" x14ac:dyDescent="0.25">
      <c r="G25" s="164" t="s">
        <v>35</v>
      </c>
      <c r="H25" s="165"/>
      <c r="I25" s="165"/>
      <c r="J25" s="165"/>
      <c r="K25" s="163">
        <f>Arkusz9!B13</f>
        <v>3211</v>
      </c>
      <c r="L25" s="163"/>
      <c r="M25" s="74">
        <f>Arkusz9!B11</f>
        <v>1702</v>
      </c>
      <c r="N25" s="74"/>
      <c r="O25" s="74">
        <f>Arkusz9!B10</f>
        <v>99</v>
      </c>
      <c r="P25" s="74"/>
      <c r="Q25" s="74">
        <f>Arkusz9!B12</f>
        <v>110</v>
      </c>
      <c r="R25" s="75"/>
    </row>
    <row r="26" spans="1:26" ht="15.75" thickBot="1" x14ac:dyDescent="0.3">
      <c r="G26" s="170" t="s">
        <v>24</v>
      </c>
      <c r="H26" s="171"/>
      <c r="I26" s="171"/>
      <c r="J26" s="171"/>
      <c r="K26" s="172">
        <f>Arkusz9!B9</f>
        <v>1116</v>
      </c>
      <c r="L26" s="172"/>
      <c r="M26" s="82">
        <f>Arkusz9!B7</f>
        <v>562</v>
      </c>
      <c r="N26" s="82"/>
      <c r="O26" s="82">
        <f>Arkusz9!B6</f>
        <v>59</v>
      </c>
      <c r="P26" s="82"/>
      <c r="Q26" s="82">
        <f>Arkusz9!B8</f>
        <v>63</v>
      </c>
      <c r="R26" s="173"/>
    </row>
    <row r="27" spans="1:26" ht="15.75" thickBot="1" x14ac:dyDescent="0.3">
      <c r="G27" s="83" t="s">
        <v>72</v>
      </c>
      <c r="H27" s="84"/>
      <c r="I27" s="84"/>
      <c r="J27" s="84"/>
      <c r="K27" s="85">
        <f>SUM(K24:K26)</f>
        <v>52550</v>
      </c>
      <c r="L27" s="85"/>
      <c r="M27" s="85">
        <f>SUM(M24:M26)</f>
        <v>27615</v>
      </c>
      <c r="N27" s="85"/>
      <c r="O27" s="85">
        <f>SUM(O24:O26)</f>
        <v>3762</v>
      </c>
      <c r="P27" s="85"/>
      <c r="Q27" s="85">
        <f>SUM(Q24:Q26)</f>
        <v>1208</v>
      </c>
      <c r="R27" s="86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301" t="s">
        <v>2</v>
      </c>
      <c r="H46" s="302"/>
      <c r="I46" s="302"/>
      <c r="J46" s="302"/>
      <c r="K46" s="302"/>
      <c r="L46" s="302"/>
      <c r="M46" s="302"/>
      <c r="N46" s="302"/>
      <c r="O46" s="305" t="s">
        <v>3</v>
      </c>
      <c r="P46" s="305"/>
      <c r="Q46" s="293" t="s">
        <v>77</v>
      </c>
      <c r="R46" s="294"/>
      <c r="U46" s="24"/>
      <c r="V46" s="24"/>
      <c r="W46" s="24"/>
      <c r="X46" s="24"/>
      <c r="Y46" s="26"/>
    </row>
    <row r="47" spans="7:26" x14ac:dyDescent="0.25">
      <c r="G47" s="303"/>
      <c r="H47" s="304"/>
      <c r="I47" s="304"/>
      <c r="J47" s="304"/>
      <c r="K47" s="304"/>
      <c r="L47" s="304"/>
      <c r="M47" s="304"/>
      <c r="N47" s="304"/>
      <c r="O47" s="306"/>
      <c r="P47" s="306"/>
      <c r="Q47" s="295"/>
      <c r="R47" s="296"/>
      <c r="U47" s="24"/>
      <c r="V47" s="24"/>
      <c r="W47" s="24"/>
      <c r="X47" s="24"/>
      <c r="Y47" s="26"/>
    </row>
    <row r="48" spans="7:26" x14ac:dyDescent="0.25">
      <c r="G48" s="250" t="s">
        <v>73</v>
      </c>
      <c r="H48" s="251"/>
      <c r="I48" s="251"/>
      <c r="J48" s="251"/>
      <c r="K48" s="251"/>
      <c r="L48" s="251"/>
      <c r="M48" s="251"/>
      <c r="N48" s="251"/>
      <c r="O48" s="291">
        <f>Arkusz10!A2</f>
        <v>343</v>
      </c>
      <c r="P48" s="291"/>
      <c r="Q48" s="297">
        <f>Arkusz10!A3</f>
        <v>327</v>
      </c>
      <c r="R48" s="298"/>
      <c r="U48" s="24"/>
      <c r="V48" s="24"/>
      <c r="W48" s="24"/>
      <c r="X48" s="24"/>
      <c r="Y48" s="26"/>
    </row>
    <row r="49" spans="7:26" x14ac:dyDescent="0.25">
      <c r="G49" s="289" t="s">
        <v>74</v>
      </c>
      <c r="H49" s="290"/>
      <c r="I49" s="290"/>
      <c r="J49" s="290"/>
      <c r="K49" s="290"/>
      <c r="L49" s="290"/>
      <c r="M49" s="290"/>
      <c r="N49" s="290"/>
      <c r="O49" s="292">
        <f>Arkusz10!A4</f>
        <v>29</v>
      </c>
      <c r="P49" s="292"/>
      <c r="Q49" s="299">
        <f>Arkusz10!A5</f>
        <v>35</v>
      </c>
      <c r="R49" s="300"/>
      <c r="U49" s="24"/>
      <c r="V49" s="24"/>
      <c r="W49" s="24"/>
      <c r="X49" s="24"/>
      <c r="Y49" s="26"/>
    </row>
    <row r="50" spans="7:26" x14ac:dyDescent="0.25">
      <c r="G50" s="250" t="s">
        <v>75</v>
      </c>
      <c r="H50" s="251"/>
      <c r="I50" s="251"/>
      <c r="J50" s="251"/>
      <c r="K50" s="251"/>
      <c r="L50" s="251"/>
      <c r="M50" s="251"/>
      <c r="N50" s="251"/>
      <c r="O50" s="291">
        <f>Arkusz10!A6</f>
        <v>0</v>
      </c>
      <c r="P50" s="291"/>
      <c r="Q50" s="297">
        <f>Arkusz10!A7</f>
        <v>2</v>
      </c>
      <c r="R50" s="298"/>
      <c r="U50" s="24"/>
      <c r="V50" s="24"/>
      <c r="W50" s="24"/>
      <c r="X50" s="24"/>
      <c r="Y50" s="26"/>
    </row>
    <row r="51" spans="7:26" ht="15.75" thickBot="1" x14ac:dyDescent="0.3">
      <c r="G51" s="227" t="s">
        <v>76</v>
      </c>
      <c r="H51" s="228"/>
      <c r="I51" s="228"/>
      <c r="J51" s="228"/>
      <c r="K51" s="228"/>
      <c r="L51" s="228"/>
      <c r="M51" s="228"/>
      <c r="N51" s="228"/>
      <c r="O51" s="229">
        <f>Arkusz10!A8</f>
        <v>3</v>
      </c>
      <c r="P51" s="229"/>
      <c r="Q51" s="308">
        <f>Arkusz10!A9</f>
        <v>4</v>
      </c>
      <c r="R51" s="309"/>
      <c r="U51" s="24"/>
      <c r="V51" s="24"/>
      <c r="W51" s="24"/>
      <c r="X51" s="24"/>
      <c r="Y51" s="26"/>
    </row>
    <row r="52" spans="7:26" ht="15.75" thickBot="1" x14ac:dyDescent="0.3">
      <c r="G52" s="225" t="s">
        <v>72</v>
      </c>
      <c r="H52" s="226"/>
      <c r="I52" s="226"/>
      <c r="J52" s="226"/>
      <c r="K52" s="226"/>
      <c r="L52" s="226"/>
      <c r="M52" s="226"/>
      <c r="N52" s="226"/>
      <c r="O52" s="288">
        <f>SUM(O48:O51)</f>
        <v>375</v>
      </c>
      <c r="P52" s="288"/>
      <c r="Q52" s="310">
        <f>SUM(Q48:Q51)</f>
        <v>368</v>
      </c>
      <c r="R52" s="311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168" t="s">
        <v>2</v>
      </c>
      <c r="H56" s="80"/>
      <c r="I56" s="80"/>
      <c r="J56" s="80"/>
      <c r="K56" s="80" t="s">
        <v>3</v>
      </c>
      <c r="L56" s="80"/>
      <c r="M56" s="161" t="str">
        <f>CONCATENATE("decyzje ",Arkusz18!C2," - ",Arkusz18!B2," r.")</f>
        <v>decyzje 01.01.2022 - 31.05.2022 r.</v>
      </c>
      <c r="N56" s="161"/>
      <c r="O56" s="161"/>
      <c r="P56" s="161"/>
      <c r="Q56" s="161"/>
      <c r="R56" s="162"/>
      <c r="V56" s="24"/>
      <c r="W56" s="24"/>
      <c r="X56" s="24"/>
      <c r="Y56" s="26"/>
      <c r="Z56" s="24"/>
    </row>
    <row r="57" spans="7:26" ht="63.75" customHeight="1" x14ac:dyDescent="0.25">
      <c r="G57" s="169"/>
      <c r="H57" s="81"/>
      <c r="I57" s="81"/>
      <c r="J57" s="81"/>
      <c r="K57" s="81"/>
      <c r="L57" s="81"/>
      <c r="M57" s="78" t="s">
        <v>25</v>
      </c>
      <c r="N57" s="78"/>
      <c r="O57" s="78" t="s">
        <v>26</v>
      </c>
      <c r="P57" s="78"/>
      <c r="Q57" s="78" t="s">
        <v>27</v>
      </c>
      <c r="R57" s="79"/>
      <c r="V57" s="24"/>
      <c r="W57" s="24"/>
      <c r="X57" s="24"/>
      <c r="Y57" s="26"/>
      <c r="Z57" s="24"/>
    </row>
    <row r="58" spans="7:26" x14ac:dyDescent="0.25">
      <c r="G58" s="166" t="s">
        <v>34</v>
      </c>
      <c r="H58" s="167"/>
      <c r="I58" s="167"/>
      <c r="J58" s="167"/>
      <c r="K58" s="67">
        <f>Arkusz11!B5</f>
        <v>185636</v>
      </c>
      <c r="L58" s="67"/>
      <c r="M58" s="63">
        <f>Arkusz11!B3</f>
        <v>125598</v>
      </c>
      <c r="N58" s="63"/>
      <c r="O58" s="63">
        <f>Arkusz11!B2</f>
        <v>15051</v>
      </c>
      <c r="P58" s="63"/>
      <c r="Q58" s="63">
        <f>Arkusz11!B4</f>
        <v>4595</v>
      </c>
      <c r="R58" s="73"/>
      <c r="V58" s="24"/>
      <c r="W58" s="24"/>
      <c r="X58" s="24"/>
      <c r="Y58" s="26"/>
      <c r="Z58" s="24"/>
    </row>
    <row r="59" spans="7:26" x14ac:dyDescent="0.25">
      <c r="G59" s="164" t="s">
        <v>35</v>
      </c>
      <c r="H59" s="165"/>
      <c r="I59" s="165"/>
      <c r="J59" s="165"/>
      <c r="K59" s="163">
        <f>Arkusz11!B13</f>
        <v>14187</v>
      </c>
      <c r="L59" s="163"/>
      <c r="M59" s="74">
        <f>Arkusz11!B11</f>
        <v>8444</v>
      </c>
      <c r="N59" s="74"/>
      <c r="O59" s="74">
        <f>Arkusz11!B10</f>
        <v>619</v>
      </c>
      <c r="P59" s="74"/>
      <c r="Q59" s="74">
        <f>Arkusz11!B12</f>
        <v>438</v>
      </c>
      <c r="R59" s="75"/>
      <c r="V59" s="24"/>
      <c r="W59" s="24"/>
      <c r="X59" s="24"/>
      <c r="Y59" s="26"/>
      <c r="Z59" s="24"/>
    </row>
    <row r="60" spans="7:26" ht="15.75" thickBot="1" x14ac:dyDescent="0.3">
      <c r="G60" s="170" t="s">
        <v>24</v>
      </c>
      <c r="H60" s="171"/>
      <c r="I60" s="171"/>
      <c r="J60" s="171"/>
      <c r="K60" s="172">
        <f>Arkusz11!B9</f>
        <v>5290</v>
      </c>
      <c r="L60" s="172"/>
      <c r="M60" s="82">
        <f>Arkusz11!B7</f>
        <v>2984</v>
      </c>
      <c r="N60" s="82"/>
      <c r="O60" s="82">
        <f>Arkusz11!B6</f>
        <v>316</v>
      </c>
      <c r="P60" s="82"/>
      <c r="Q60" s="82">
        <f>Arkusz11!B8</f>
        <v>298</v>
      </c>
      <c r="R60" s="173"/>
      <c r="V60" s="24"/>
      <c r="W60" s="24"/>
      <c r="X60" s="24"/>
      <c r="Y60" s="26"/>
      <c r="Z60" s="24"/>
    </row>
    <row r="61" spans="7:26" ht="15.75" thickBot="1" x14ac:dyDescent="0.3">
      <c r="G61" s="83" t="s">
        <v>72</v>
      </c>
      <c r="H61" s="84"/>
      <c r="I61" s="84"/>
      <c r="J61" s="84"/>
      <c r="K61" s="85">
        <f>SUM(K58:L60)</f>
        <v>205113</v>
      </c>
      <c r="L61" s="85"/>
      <c r="M61" s="85">
        <f t="shared" ref="M61" si="0">SUM(M58:N60)</f>
        <v>137026</v>
      </c>
      <c r="N61" s="85"/>
      <c r="O61" s="85">
        <f t="shared" ref="O61" si="1">SUM(O58:P60)</f>
        <v>15986</v>
      </c>
      <c r="P61" s="85"/>
      <c r="Q61" s="85">
        <f t="shared" ref="Q61" si="2">SUM(Q58:R60)</f>
        <v>5331</v>
      </c>
      <c r="R61" s="86"/>
      <c r="S61" s="314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.75" thickBot="1" x14ac:dyDescent="0.3"/>
    <row r="82" spans="1:25" ht="57.75" customHeight="1" x14ac:dyDescent="0.25">
      <c r="G82" s="301" t="s">
        <v>2</v>
      </c>
      <c r="H82" s="302"/>
      <c r="I82" s="302"/>
      <c r="J82" s="302"/>
      <c r="K82" s="302"/>
      <c r="L82" s="302"/>
      <c r="M82" s="302"/>
      <c r="N82" s="302"/>
      <c r="O82" s="305" t="s">
        <v>3</v>
      </c>
      <c r="P82" s="305"/>
      <c r="Q82" s="293" t="s">
        <v>77</v>
      </c>
      <c r="R82" s="294"/>
    </row>
    <row r="83" spans="1:25" x14ac:dyDescent="0.25">
      <c r="G83" s="303"/>
      <c r="H83" s="304"/>
      <c r="I83" s="304"/>
      <c r="J83" s="304"/>
      <c r="K83" s="304"/>
      <c r="L83" s="304"/>
      <c r="M83" s="304"/>
      <c r="N83" s="304"/>
      <c r="O83" s="306"/>
      <c r="P83" s="306"/>
      <c r="Q83" s="295"/>
      <c r="R83" s="296"/>
    </row>
    <row r="84" spans="1:25" x14ac:dyDescent="0.25">
      <c r="G84" s="250" t="s">
        <v>73</v>
      </c>
      <c r="H84" s="251"/>
      <c r="I84" s="251"/>
      <c r="J84" s="251"/>
      <c r="K84" s="251"/>
      <c r="L84" s="251"/>
      <c r="M84" s="251"/>
      <c r="N84" s="251"/>
      <c r="O84" s="291">
        <f>Arkusz12!A2</f>
        <v>1842</v>
      </c>
      <c r="P84" s="291"/>
      <c r="Q84" s="297">
        <f>Arkusz12!A3</f>
        <v>1786</v>
      </c>
      <c r="R84" s="298"/>
    </row>
    <row r="85" spans="1:25" x14ac:dyDescent="0.25">
      <c r="G85" s="289" t="s">
        <v>74</v>
      </c>
      <c r="H85" s="290"/>
      <c r="I85" s="290"/>
      <c r="J85" s="290"/>
      <c r="K85" s="290"/>
      <c r="L85" s="290"/>
      <c r="M85" s="290"/>
      <c r="N85" s="290"/>
      <c r="O85" s="292">
        <f>Arkusz12!A4</f>
        <v>201</v>
      </c>
      <c r="P85" s="292"/>
      <c r="Q85" s="299">
        <f>Arkusz12!A5</f>
        <v>196</v>
      </c>
      <c r="R85" s="300"/>
    </row>
    <row r="86" spans="1:25" x14ac:dyDescent="0.25">
      <c r="G86" s="250" t="s">
        <v>75</v>
      </c>
      <c r="H86" s="251"/>
      <c r="I86" s="251"/>
      <c r="J86" s="251"/>
      <c r="K86" s="251"/>
      <c r="L86" s="251"/>
      <c r="M86" s="251"/>
      <c r="N86" s="251"/>
      <c r="O86" s="291">
        <f>Arkusz12!A6</f>
        <v>0</v>
      </c>
      <c r="P86" s="291"/>
      <c r="Q86" s="297">
        <f>Arkusz12!A7</f>
        <v>9</v>
      </c>
      <c r="R86" s="298"/>
    </row>
    <row r="87" spans="1:25" ht="15.75" thickBot="1" x14ac:dyDescent="0.3">
      <c r="G87" s="227" t="s">
        <v>76</v>
      </c>
      <c r="H87" s="228"/>
      <c r="I87" s="228"/>
      <c r="J87" s="228"/>
      <c r="K87" s="228"/>
      <c r="L87" s="228"/>
      <c r="M87" s="228"/>
      <c r="N87" s="228"/>
      <c r="O87" s="229">
        <f>Arkusz12!A8</f>
        <v>28</v>
      </c>
      <c r="P87" s="229"/>
      <c r="Q87" s="308">
        <f>Arkusz12!A9</f>
        <v>17</v>
      </c>
      <c r="R87" s="309"/>
    </row>
    <row r="88" spans="1:25" ht="15.75" thickBot="1" x14ac:dyDescent="0.3">
      <c r="G88" s="225" t="s">
        <v>72</v>
      </c>
      <c r="H88" s="226"/>
      <c r="I88" s="226"/>
      <c r="J88" s="226"/>
      <c r="K88" s="226"/>
      <c r="L88" s="226"/>
      <c r="M88" s="226"/>
      <c r="N88" s="226"/>
      <c r="O88" s="288">
        <f>SUM(O84:P87)</f>
        <v>2071</v>
      </c>
      <c r="P88" s="288"/>
      <c r="Q88" s="288">
        <f>SUM(Q84:R87)</f>
        <v>2008</v>
      </c>
      <c r="R88" s="312"/>
    </row>
    <row r="91" spans="1:25" x14ac:dyDescent="0.25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</row>
    <row r="92" spans="1:25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</row>
    <row r="93" spans="1:25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</row>
    <row r="94" spans="1:25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</row>
    <row r="95" spans="1:25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</row>
    <row r="96" spans="1:25" x14ac:dyDescent="0.25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</row>
    <row r="97" spans="1:26" x14ac:dyDescent="0.2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</row>
    <row r="98" spans="1:26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</row>
    <row r="99" spans="1:26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</row>
    <row r="104" spans="1:26" ht="36" customHeight="1" x14ac:dyDescent="0.25">
      <c r="A104" s="66" t="s">
        <v>140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</row>
    <row r="105" spans="1:26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</row>
    <row r="106" spans="1:26" ht="15.75" thickBo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313" t="str">
        <f>CONCATENATE(Arkusz18!C2," - ",Arkusz18!B2," r.")</f>
        <v>01.01.2022 - 31.05.2022 r.</v>
      </c>
      <c r="M106" s="313"/>
      <c r="N106" s="313"/>
      <c r="O106" s="313"/>
      <c r="P106" s="313"/>
      <c r="Q106" s="313"/>
      <c r="R106" s="313"/>
      <c r="S106" s="313"/>
      <c r="T106" s="313"/>
      <c r="U106" s="313"/>
      <c r="V106" s="313"/>
    </row>
    <row r="107" spans="1:26" ht="187.5" x14ac:dyDescent="0.25">
      <c r="C107" s="223" t="s">
        <v>2</v>
      </c>
      <c r="D107" s="224"/>
      <c r="E107" s="224"/>
      <c r="F107" s="224"/>
      <c r="G107" s="224"/>
      <c r="H107" s="224"/>
      <c r="I107" s="224"/>
      <c r="J107" s="224"/>
      <c r="K107" s="224"/>
      <c r="L107" s="64" t="s">
        <v>79</v>
      </c>
      <c r="M107" s="64"/>
      <c r="N107" s="31" t="s">
        <v>12</v>
      </c>
      <c r="O107" s="31" t="s">
        <v>94</v>
      </c>
      <c r="P107" s="31" t="s">
        <v>84</v>
      </c>
      <c r="Q107" s="31" t="s">
        <v>53</v>
      </c>
      <c r="R107" s="31" t="s">
        <v>39</v>
      </c>
      <c r="S107" s="31" t="s">
        <v>4</v>
      </c>
      <c r="T107" s="31" t="s">
        <v>42</v>
      </c>
      <c r="U107" s="31" t="s">
        <v>83</v>
      </c>
      <c r="V107" s="64" t="s">
        <v>78</v>
      </c>
      <c r="W107" s="65"/>
      <c r="Y107" s="3"/>
      <c r="Z107" s="6"/>
    </row>
    <row r="108" spans="1:26" x14ac:dyDescent="0.25">
      <c r="C108" s="69" t="s">
        <v>34</v>
      </c>
      <c r="D108" s="70"/>
      <c r="E108" s="70"/>
      <c r="F108" s="70"/>
      <c r="G108" s="70"/>
      <c r="H108" s="70"/>
      <c r="I108" s="70"/>
      <c r="J108" s="70"/>
      <c r="K108" s="70"/>
      <c r="L108" s="63">
        <f>Arkusz13!C2</f>
        <v>8537</v>
      </c>
      <c r="M108" s="63"/>
      <c r="N108" s="32">
        <f>Arkusz13!C18</f>
        <v>2753</v>
      </c>
      <c r="O108" s="32">
        <f>Arkusz13!C34</f>
        <v>11793</v>
      </c>
      <c r="P108" s="32">
        <f>Arkusz13!C50</f>
        <v>416</v>
      </c>
      <c r="Q108" s="32">
        <f>Arkusz13!C66</f>
        <v>246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8687</v>
      </c>
      <c r="V108" s="67">
        <f t="shared" ref="V108:V122" si="3">SUM(N108:U108)</f>
        <v>23895</v>
      </c>
      <c r="W108" s="68"/>
      <c r="Y108" s="3"/>
      <c r="Z108" s="6"/>
    </row>
    <row r="109" spans="1:26" x14ac:dyDescent="0.25">
      <c r="C109" s="71" t="s">
        <v>35</v>
      </c>
      <c r="D109" s="72"/>
      <c r="E109" s="72"/>
      <c r="F109" s="72"/>
      <c r="G109" s="72"/>
      <c r="H109" s="72"/>
      <c r="I109" s="72"/>
      <c r="J109" s="72"/>
      <c r="K109" s="72"/>
      <c r="L109" s="63">
        <f>Arkusz13!C3</f>
        <v>268</v>
      </c>
      <c r="M109" s="63"/>
      <c r="N109" s="32">
        <f>Arkusz13!C19</f>
        <v>70</v>
      </c>
      <c r="O109" s="32">
        <f>Arkusz13!C35</f>
        <v>59</v>
      </c>
      <c r="P109" s="32">
        <f>Arkusz13!C51</f>
        <v>33</v>
      </c>
      <c r="Q109" s="32">
        <f>Arkusz13!C67</f>
        <v>14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273</v>
      </c>
      <c r="V109" s="67">
        <f t="shared" si="3"/>
        <v>449</v>
      </c>
      <c r="W109" s="68"/>
      <c r="Y109" s="3"/>
      <c r="Z109" s="6"/>
    </row>
    <row r="110" spans="1:26" x14ac:dyDescent="0.25">
      <c r="C110" s="69" t="s">
        <v>36</v>
      </c>
      <c r="D110" s="70"/>
      <c r="E110" s="70"/>
      <c r="F110" s="70"/>
      <c r="G110" s="70"/>
      <c r="H110" s="70"/>
      <c r="I110" s="70"/>
      <c r="J110" s="70"/>
      <c r="K110" s="70"/>
      <c r="L110" s="63">
        <f>Arkusz13!C4</f>
        <v>131</v>
      </c>
      <c r="M110" s="63"/>
      <c r="N110" s="32">
        <f>Arkusz13!C20</f>
        <v>57</v>
      </c>
      <c r="O110" s="32">
        <f>Arkusz13!C36</f>
        <v>49</v>
      </c>
      <c r="P110" s="32">
        <f>Arkusz13!C52</f>
        <v>35</v>
      </c>
      <c r="Q110" s="32">
        <f>Arkusz13!C68</f>
        <v>5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296</v>
      </c>
      <c r="V110" s="67">
        <f t="shared" si="3"/>
        <v>442</v>
      </c>
      <c r="W110" s="68"/>
      <c r="Y110" s="3"/>
      <c r="Z110" s="6"/>
    </row>
    <row r="111" spans="1:26" x14ac:dyDescent="0.25">
      <c r="C111" s="71" t="s">
        <v>37</v>
      </c>
      <c r="D111" s="72"/>
      <c r="E111" s="72"/>
      <c r="F111" s="72"/>
      <c r="G111" s="72"/>
      <c r="H111" s="72"/>
      <c r="I111" s="72"/>
      <c r="J111" s="72"/>
      <c r="K111" s="72"/>
      <c r="L111" s="63">
        <f>Arkusz13!C5</f>
        <v>5</v>
      </c>
      <c r="M111" s="63"/>
      <c r="N111" s="32">
        <f>Arkusz13!C21</f>
        <v>0</v>
      </c>
      <c r="O111" s="32">
        <f>Arkusz13!C37</f>
        <v>0</v>
      </c>
      <c r="P111" s="32">
        <f>Arkusz13!C53</f>
        <v>0</v>
      </c>
      <c r="Q111" s="32">
        <f>Arkusz13!C69</f>
        <v>2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6</v>
      </c>
      <c r="V111" s="67">
        <f t="shared" si="3"/>
        <v>8</v>
      </c>
      <c r="W111" s="68"/>
      <c r="Y111" s="3"/>
      <c r="Z111" s="6"/>
    </row>
    <row r="112" spans="1:26" x14ac:dyDescent="0.25">
      <c r="C112" s="69" t="s">
        <v>38</v>
      </c>
      <c r="D112" s="70"/>
      <c r="E112" s="70"/>
      <c r="F112" s="70"/>
      <c r="G112" s="70"/>
      <c r="H112" s="70"/>
      <c r="I112" s="70"/>
      <c r="J112" s="70"/>
      <c r="K112" s="70"/>
      <c r="L112" s="63">
        <f>Arkusz13!C6</f>
        <v>4</v>
      </c>
      <c r="M112" s="63"/>
      <c r="N112" s="32">
        <f>Arkusz13!C22</f>
        <v>0</v>
      </c>
      <c r="O112" s="32">
        <f>Arkusz13!C38</f>
        <v>1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0</v>
      </c>
      <c r="V112" s="67">
        <f t="shared" si="3"/>
        <v>1</v>
      </c>
      <c r="W112" s="68"/>
      <c r="Y112" s="3"/>
      <c r="Z112" s="6"/>
    </row>
    <row r="113" spans="1:26" x14ac:dyDescent="0.25">
      <c r="C113" s="71" t="s">
        <v>46</v>
      </c>
      <c r="D113" s="72"/>
      <c r="E113" s="72"/>
      <c r="F113" s="72"/>
      <c r="G113" s="72"/>
      <c r="H113" s="72"/>
      <c r="I113" s="72"/>
      <c r="J113" s="72"/>
      <c r="K113" s="72"/>
      <c r="L113" s="63">
        <f>Arkusz13!C7</f>
        <v>4</v>
      </c>
      <c r="M113" s="63"/>
      <c r="N113" s="32">
        <f>Arkusz13!C23</f>
        <v>0</v>
      </c>
      <c r="O113" s="32">
        <f>Arkusz13!C39</f>
        <v>0</v>
      </c>
      <c r="P113" s="32">
        <f>Arkusz13!C55</f>
        <v>0</v>
      </c>
      <c r="Q113" s="32">
        <f>Arkusz13!C71</f>
        <v>0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3</v>
      </c>
      <c r="V113" s="67">
        <f t="shared" si="3"/>
        <v>3</v>
      </c>
      <c r="W113" s="68"/>
      <c r="Y113" s="3"/>
      <c r="Z113" s="6"/>
    </row>
    <row r="114" spans="1:26" x14ac:dyDescent="0.25">
      <c r="C114" s="69" t="s">
        <v>47</v>
      </c>
      <c r="D114" s="70"/>
      <c r="E114" s="70"/>
      <c r="F114" s="70"/>
      <c r="G114" s="70"/>
      <c r="H114" s="70"/>
      <c r="I114" s="70"/>
      <c r="J114" s="70"/>
      <c r="K114" s="70"/>
      <c r="L114" s="63">
        <f>Arkusz13!C8</f>
        <v>0</v>
      </c>
      <c r="M114" s="63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0</v>
      </c>
      <c r="V114" s="67">
        <f t="shared" si="3"/>
        <v>0</v>
      </c>
      <c r="W114" s="68"/>
      <c r="Y114" s="3"/>
      <c r="Z114" s="6"/>
    </row>
    <row r="115" spans="1:26" x14ac:dyDescent="0.25">
      <c r="C115" s="71" t="s">
        <v>4</v>
      </c>
      <c r="D115" s="72"/>
      <c r="E115" s="72"/>
      <c r="F115" s="72"/>
      <c r="G115" s="72"/>
      <c r="H115" s="72"/>
      <c r="I115" s="72"/>
      <c r="J115" s="72"/>
      <c r="K115" s="72"/>
      <c r="L115" s="63">
        <f>Arkusz13!C9</f>
        <v>0</v>
      </c>
      <c r="M115" s="63"/>
      <c r="N115" s="32">
        <f>Arkusz13!C25</f>
        <v>1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1</v>
      </c>
      <c r="V115" s="67">
        <f t="shared" si="3"/>
        <v>2</v>
      </c>
      <c r="W115" s="68"/>
      <c r="Y115" s="3"/>
      <c r="Z115" s="6"/>
    </row>
    <row r="116" spans="1:26" x14ac:dyDescent="0.25">
      <c r="C116" s="69" t="s">
        <v>39</v>
      </c>
      <c r="D116" s="70"/>
      <c r="E116" s="70"/>
      <c r="F116" s="70"/>
      <c r="G116" s="70"/>
      <c r="H116" s="70"/>
      <c r="I116" s="70"/>
      <c r="J116" s="70"/>
      <c r="K116" s="70"/>
      <c r="L116" s="63">
        <f>Arkusz13!C10</f>
        <v>3</v>
      </c>
      <c r="M116" s="63"/>
      <c r="N116" s="32">
        <f>Arkusz13!C26</f>
        <v>2</v>
      </c>
      <c r="O116" s="32">
        <f>Arkusz13!C42</f>
        <v>0</v>
      </c>
      <c r="P116" s="32">
        <f>Arkusz13!C58</f>
        <v>0</v>
      </c>
      <c r="Q116" s="32">
        <f>Arkusz13!C74</f>
        <v>0</v>
      </c>
      <c r="R116" s="32">
        <f>Arkusz13!C90</f>
        <v>0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67">
        <f t="shared" si="3"/>
        <v>2</v>
      </c>
      <c r="W116" s="68"/>
      <c r="Y116" s="3"/>
      <c r="Z116" s="6"/>
    </row>
    <row r="117" spans="1:26" x14ac:dyDescent="0.25">
      <c r="C117" s="71" t="s">
        <v>40</v>
      </c>
      <c r="D117" s="72"/>
      <c r="E117" s="72"/>
      <c r="F117" s="72"/>
      <c r="G117" s="72"/>
      <c r="H117" s="72"/>
      <c r="I117" s="72"/>
      <c r="J117" s="72"/>
      <c r="K117" s="72"/>
      <c r="L117" s="63">
        <f>Arkusz13!C11</f>
        <v>1</v>
      </c>
      <c r="M117" s="63"/>
      <c r="N117" s="32">
        <f>Arkusz13!C27</f>
        <v>0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0</v>
      </c>
      <c r="V117" s="67">
        <f t="shared" si="3"/>
        <v>0</v>
      </c>
      <c r="W117" s="68"/>
      <c r="Y117" s="3"/>
      <c r="Z117" s="6"/>
    </row>
    <row r="118" spans="1:26" x14ac:dyDescent="0.25">
      <c r="C118" s="69" t="s">
        <v>41</v>
      </c>
      <c r="D118" s="70"/>
      <c r="E118" s="70"/>
      <c r="F118" s="70"/>
      <c r="G118" s="70"/>
      <c r="H118" s="70"/>
      <c r="I118" s="70"/>
      <c r="J118" s="70"/>
      <c r="K118" s="70"/>
      <c r="L118" s="63">
        <f>Arkusz13!C12</f>
        <v>549</v>
      </c>
      <c r="M118" s="63"/>
      <c r="N118" s="32">
        <f>Arkusz13!C28</f>
        <v>189</v>
      </c>
      <c r="O118" s="32">
        <f>Arkusz13!C44</f>
        <v>0</v>
      </c>
      <c r="P118" s="32">
        <f>Arkusz13!C60</f>
        <v>16</v>
      </c>
      <c r="Q118" s="32">
        <f>Arkusz13!C76</f>
        <v>374</v>
      </c>
      <c r="R118" s="32">
        <f>Arkusz13!C92</f>
        <v>75</v>
      </c>
      <c r="S118" s="32">
        <f>Arkusz13!C108</f>
        <v>0</v>
      </c>
      <c r="T118" s="32">
        <f>Arkusz13!C124</f>
        <v>77</v>
      </c>
      <c r="U118" s="32">
        <f>Arkusz13!C140-SUM(N118:T118)</f>
        <v>216</v>
      </c>
      <c r="V118" s="67">
        <f t="shared" si="3"/>
        <v>947</v>
      </c>
      <c r="W118" s="68"/>
      <c r="Y118" s="3"/>
      <c r="Z118" s="6"/>
    </row>
    <row r="119" spans="1:26" x14ac:dyDescent="0.25">
      <c r="C119" s="69" t="s">
        <v>11</v>
      </c>
      <c r="D119" s="70"/>
      <c r="E119" s="70"/>
      <c r="F119" s="70"/>
      <c r="G119" s="70"/>
      <c r="H119" s="70"/>
      <c r="I119" s="70"/>
      <c r="J119" s="70"/>
      <c r="K119" s="70"/>
      <c r="L119" s="63">
        <f>Arkusz13!C14</f>
        <v>1</v>
      </c>
      <c r="M119" s="63"/>
      <c r="N119" s="32">
        <f>Arkusz13!C30</f>
        <v>0</v>
      </c>
      <c r="O119" s="32">
        <f>Arkusz13!C46</f>
        <v>0</v>
      </c>
      <c r="P119" s="32">
        <f>Arkusz13!C62</f>
        <v>0</v>
      </c>
      <c r="Q119" s="32">
        <f>Arkusz13!C78</f>
        <v>0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27</v>
      </c>
      <c r="V119" s="67">
        <f t="shared" si="3"/>
        <v>27</v>
      </c>
      <c r="W119" s="68"/>
      <c r="Y119" s="3"/>
      <c r="Z119" s="6"/>
    </row>
    <row r="120" spans="1:26" x14ac:dyDescent="0.25">
      <c r="C120" s="71" t="s">
        <v>43</v>
      </c>
      <c r="D120" s="72"/>
      <c r="E120" s="72"/>
      <c r="F120" s="72"/>
      <c r="G120" s="72"/>
      <c r="H120" s="72"/>
      <c r="I120" s="72"/>
      <c r="J120" s="72"/>
      <c r="K120" s="72"/>
      <c r="L120" s="63">
        <f>Arkusz13!C15</f>
        <v>6</v>
      </c>
      <c r="M120" s="63"/>
      <c r="N120" s="32">
        <f>Arkusz13!C31</f>
        <v>2</v>
      </c>
      <c r="O120" s="32">
        <f>Arkusz13!C47</f>
        <v>1</v>
      </c>
      <c r="P120" s="32">
        <f>Arkusz13!C63</f>
        <v>0</v>
      </c>
      <c r="Q120" s="32">
        <f>Arkusz13!C79</f>
        <v>0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2</v>
      </c>
      <c r="V120" s="67">
        <f t="shared" si="3"/>
        <v>5</v>
      </c>
      <c r="W120" s="68"/>
      <c r="Y120" s="3"/>
      <c r="Z120" s="6"/>
    </row>
    <row r="121" spans="1:26" x14ac:dyDescent="0.25">
      <c r="C121" s="69" t="s">
        <v>44</v>
      </c>
      <c r="D121" s="70"/>
      <c r="E121" s="70"/>
      <c r="F121" s="70"/>
      <c r="G121" s="70"/>
      <c r="H121" s="70"/>
      <c r="I121" s="70"/>
      <c r="J121" s="70"/>
      <c r="K121" s="70"/>
      <c r="L121" s="63">
        <f>Arkusz13!C16</f>
        <v>1</v>
      </c>
      <c r="M121" s="63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0</v>
      </c>
      <c r="V121" s="67">
        <f t="shared" si="3"/>
        <v>0</v>
      </c>
      <c r="W121" s="68"/>
      <c r="Y121" s="3"/>
      <c r="Z121" s="6"/>
    </row>
    <row r="122" spans="1:26" ht="15.75" thickBot="1" x14ac:dyDescent="0.3">
      <c r="C122" s="61" t="s">
        <v>45</v>
      </c>
      <c r="D122" s="62"/>
      <c r="E122" s="62"/>
      <c r="F122" s="62"/>
      <c r="G122" s="62"/>
      <c r="H122" s="62"/>
      <c r="I122" s="62"/>
      <c r="J122" s="62"/>
      <c r="K122" s="62"/>
      <c r="L122" s="63">
        <f>Arkusz13!C17</f>
        <v>2</v>
      </c>
      <c r="M122" s="63"/>
      <c r="N122" s="32">
        <f>Arkusz13!C33</f>
        <v>0</v>
      </c>
      <c r="O122" s="32">
        <f>Arkusz13!C49</f>
        <v>0</v>
      </c>
      <c r="P122" s="32">
        <f>Arkusz13!C65</f>
        <v>0</v>
      </c>
      <c r="Q122" s="32">
        <f>Arkusz13!C81</f>
        <v>0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1</v>
      </c>
      <c r="V122" s="67">
        <f t="shared" si="3"/>
        <v>1</v>
      </c>
      <c r="W122" s="68"/>
      <c r="Y122" s="3"/>
      <c r="Z122" s="6"/>
    </row>
    <row r="123" spans="1:26" ht="15.75" thickBot="1" x14ac:dyDescent="0.3">
      <c r="C123" s="114" t="s">
        <v>1</v>
      </c>
      <c r="D123" s="115"/>
      <c r="E123" s="115"/>
      <c r="F123" s="115"/>
      <c r="G123" s="115"/>
      <c r="H123" s="115"/>
      <c r="I123" s="115"/>
      <c r="J123" s="115"/>
      <c r="K123" s="115"/>
      <c r="L123" s="127">
        <f>SUM(L108:L122)</f>
        <v>9512</v>
      </c>
      <c r="M123" s="127"/>
      <c r="N123" s="33">
        <f t="shared" ref="N123:V123" si="4">SUM(N108:N122)</f>
        <v>3074</v>
      </c>
      <c r="O123" s="33">
        <f t="shared" si="4"/>
        <v>11903</v>
      </c>
      <c r="P123" s="33">
        <f t="shared" si="4"/>
        <v>500</v>
      </c>
      <c r="Q123" s="33">
        <f t="shared" si="4"/>
        <v>641</v>
      </c>
      <c r="R123" s="33">
        <f t="shared" si="4"/>
        <v>75</v>
      </c>
      <c r="S123" s="33">
        <f t="shared" si="4"/>
        <v>0</v>
      </c>
      <c r="T123" s="33">
        <f t="shared" si="4"/>
        <v>77</v>
      </c>
      <c r="U123" s="33">
        <f t="shared" si="4"/>
        <v>9512</v>
      </c>
      <c r="V123" s="127">
        <f t="shared" si="4"/>
        <v>25782</v>
      </c>
      <c r="W123" s="128"/>
      <c r="Y123" s="3"/>
      <c r="Z123" s="6"/>
    </row>
    <row r="124" spans="1:26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.75" thickBot="1" x14ac:dyDescent="0.3"/>
    <row r="149" spans="1:25" ht="31.5" customHeight="1" x14ac:dyDescent="0.25">
      <c r="D149" s="156" t="s">
        <v>2</v>
      </c>
      <c r="E149" s="116"/>
      <c r="F149" s="116"/>
      <c r="G149" s="116"/>
      <c r="H149" s="116"/>
      <c r="I149" s="116"/>
      <c r="J149" s="116"/>
      <c r="K149" s="116"/>
      <c r="L149" s="116" t="s">
        <v>3</v>
      </c>
      <c r="M149" s="116"/>
      <c r="N149" s="142" t="s">
        <v>86</v>
      </c>
      <c r="O149" s="142"/>
      <c r="P149" s="142"/>
      <c r="Q149" s="124" t="s">
        <v>87</v>
      </c>
      <c r="R149" s="125"/>
      <c r="S149" s="126"/>
    </row>
    <row r="150" spans="1:25" ht="15.75" thickBot="1" x14ac:dyDescent="0.3">
      <c r="D150" s="231" t="s">
        <v>85</v>
      </c>
      <c r="E150" s="232"/>
      <c r="F150" s="232"/>
      <c r="G150" s="232"/>
      <c r="H150" s="232"/>
      <c r="I150" s="232"/>
      <c r="J150" s="232"/>
      <c r="K150" s="232"/>
      <c r="L150" s="230">
        <f>Arkusz14!B2</f>
        <v>1</v>
      </c>
      <c r="M150" s="230"/>
      <c r="N150" s="230">
        <f>Arkusz14!B3</f>
        <v>4</v>
      </c>
      <c r="O150" s="230"/>
      <c r="P150" s="230"/>
      <c r="Q150" s="117">
        <f>Arkusz14!B4</f>
        <v>0</v>
      </c>
      <c r="R150" s="118"/>
      <c r="S150" s="119"/>
    </row>
    <row r="151" spans="1:2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25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</row>
    <row r="153" spans="1:25" x14ac:dyDescent="0.25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</row>
    <row r="154" spans="1:25" x14ac:dyDescent="0.25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</row>
    <row r="155" spans="1:25" x14ac:dyDescent="0.25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</row>
    <row r="156" spans="1:25" x14ac:dyDescent="0.25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</row>
    <row r="157" spans="1:25" x14ac:dyDescent="0.25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</row>
    <row r="159" spans="1:25" s="51" customFormat="1" x14ac:dyDescent="0.25">
      <c r="Y159" s="6"/>
    </row>
    <row r="160" spans="1:25" s="51" customFormat="1" x14ac:dyDescent="0.25">
      <c r="Y160" s="6"/>
    </row>
    <row r="161" spans="1:25" s="51" customFormat="1" x14ac:dyDescent="0.25">
      <c r="Y161" s="6"/>
    </row>
    <row r="162" spans="1:25" s="51" customFormat="1" x14ac:dyDescent="0.25">
      <c r="Y162" s="6"/>
    </row>
    <row r="163" spans="1:25" x14ac:dyDescent="0.25">
      <c r="A163" s="66" t="s">
        <v>141</v>
      </c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</row>
    <row r="164" spans="1:25" ht="15.75" thickBot="1" x14ac:dyDescent="0.3"/>
    <row r="165" spans="1:25" x14ac:dyDescent="0.25">
      <c r="G165" s="223" t="s">
        <v>23</v>
      </c>
      <c r="H165" s="224"/>
      <c r="I165" s="224"/>
      <c r="J165" s="224"/>
      <c r="K165" s="80" t="s">
        <v>8</v>
      </c>
      <c r="L165" s="113"/>
    </row>
    <row r="166" spans="1:25" x14ac:dyDescent="0.25">
      <c r="G166" s="111" t="s">
        <v>13</v>
      </c>
      <c r="H166" s="112"/>
      <c r="I166" s="112"/>
      <c r="J166" s="112"/>
      <c r="K166" s="67">
        <v>691</v>
      </c>
      <c r="L166" s="68"/>
    </row>
    <row r="167" spans="1:25" x14ac:dyDescent="0.25">
      <c r="G167" s="122" t="s">
        <v>14</v>
      </c>
      <c r="H167" s="123"/>
      <c r="I167" s="123"/>
      <c r="J167" s="123"/>
      <c r="K167" s="67">
        <v>579</v>
      </c>
      <c r="L167" s="68"/>
    </row>
    <row r="168" spans="1:25" x14ac:dyDescent="0.25">
      <c r="G168" s="111" t="s">
        <v>15</v>
      </c>
      <c r="H168" s="112"/>
      <c r="I168" s="112"/>
      <c r="J168" s="112"/>
      <c r="K168" s="67">
        <v>127</v>
      </c>
      <c r="L168" s="68"/>
    </row>
    <row r="169" spans="1:25" x14ac:dyDescent="0.25">
      <c r="G169" s="122" t="s">
        <v>80</v>
      </c>
      <c r="H169" s="123"/>
      <c r="I169" s="123"/>
      <c r="J169" s="123"/>
      <c r="K169" s="67">
        <v>253</v>
      </c>
      <c r="L169" s="68"/>
    </row>
    <row r="170" spans="1:25" x14ac:dyDescent="0.25">
      <c r="G170" s="111" t="s">
        <v>81</v>
      </c>
      <c r="H170" s="112"/>
      <c r="I170" s="112"/>
      <c r="J170" s="112"/>
      <c r="K170" s="67">
        <v>0</v>
      </c>
      <c r="L170" s="68"/>
    </row>
    <row r="171" spans="1:25" x14ac:dyDescent="0.25">
      <c r="G171" s="120" t="s">
        <v>91</v>
      </c>
      <c r="H171" s="121"/>
      <c r="I171" s="121"/>
      <c r="J171" s="121"/>
      <c r="K171" s="67">
        <v>11</v>
      </c>
      <c r="L171" s="68"/>
    </row>
    <row r="172" spans="1:25" x14ac:dyDescent="0.25">
      <c r="G172" s="90" t="s">
        <v>16</v>
      </c>
      <c r="H172" s="91"/>
      <c r="I172" s="91"/>
      <c r="J172" s="91"/>
      <c r="K172" s="67">
        <v>48</v>
      </c>
      <c r="L172" s="68"/>
    </row>
    <row r="173" spans="1:25" x14ac:dyDescent="0.25">
      <c r="G173" s="120" t="s">
        <v>17</v>
      </c>
      <c r="H173" s="121"/>
      <c r="I173" s="121"/>
      <c r="J173" s="121"/>
      <c r="K173" s="67">
        <v>104</v>
      </c>
      <c r="L173" s="68"/>
    </row>
    <row r="174" spans="1:25" x14ac:dyDescent="0.25">
      <c r="G174" s="90" t="s">
        <v>18</v>
      </c>
      <c r="H174" s="91"/>
      <c r="I174" s="91"/>
      <c r="J174" s="91"/>
      <c r="K174" s="67">
        <v>215</v>
      </c>
      <c r="L174" s="68"/>
    </row>
    <row r="175" spans="1:25" x14ac:dyDescent="0.25">
      <c r="G175" s="120" t="s">
        <v>19</v>
      </c>
      <c r="H175" s="121"/>
      <c r="I175" s="121"/>
      <c r="J175" s="121"/>
      <c r="K175" s="67">
        <v>40</v>
      </c>
      <c r="L175" s="68"/>
    </row>
    <row r="176" spans="1:25" ht="15.75" thickBot="1" x14ac:dyDescent="0.3">
      <c r="G176" s="99" t="s">
        <v>82</v>
      </c>
      <c r="H176" s="100"/>
      <c r="I176" s="100"/>
      <c r="J176" s="100"/>
      <c r="K176" s="67">
        <v>791</v>
      </c>
      <c r="L176" s="68"/>
    </row>
    <row r="177" spans="1:25" ht="15.75" thickBot="1" x14ac:dyDescent="0.3">
      <c r="G177" s="59" t="s">
        <v>1</v>
      </c>
      <c r="H177" s="60"/>
      <c r="I177" s="60"/>
      <c r="J177" s="60"/>
      <c r="K177" s="88">
        <f>SUM(K166:L176)</f>
        <v>2859</v>
      </c>
      <c r="L177" s="89"/>
    </row>
    <row r="179" spans="1:25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</row>
    <row r="180" spans="1:25" x14ac:dyDescent="0.25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</row>
    <row r="181" spans="1:25" x14ac:dyDescent="0.25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x14ac:dyDescent="0.25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</row>
    <row r="183" spans="1:25" x14ac:dyDescent="0.25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</row>
    <row r="184" spans="1:25" x14ac:dyDescent="0.25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</row>
    <row r="185" spans="1:25" x14ac:dyDescent="0.2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</row>
    <row r="188" spans="1:25" x14ac:dyDescent="0.25">
      <c r="A188" s="10" t="s">
        <v>142</v>
      </c>
      <c r="B188" s="10"/>
      <c r="C188" s="10"/>
      <c r="D188" s="10"/>
      <c r="E188" s="10"/>
      <c r="F188" s="10"/>
    </row>
    <row r="189" spans="1:25" ht="15.75" thickBot="1" x14ac:dyDescent="0.3"/>
    <row r="190" spans="1:25" x14ac:dyDescent="0.25">
      <c r="D190" s="168" t="s">
        <v>28</v>
      </c>
      <c r="E190" s="80"/>
      <c r="F190" s="80"/>
      <c r="G190" s="80"/>
      <c r="H190" s="80" t="s">
        <v>3</v>
      </c>
      <c r="I190" s="80"/>
      <c r="J190" s="80"/>
      <c r="K190" s="80" t="s">
        <v>22</v>
      </c>
      <c r="L190" s="80"/>
      <c r="M190" s="113"/>
    </row>
    <row r="191" spans="1:25" x14ac:dyDescent="0.25">
      <c r="D191" s="265" t="s">
        <v>20</v>
      </c>
      <c r="E191" s="266"/>
      <c r="F191" s="266"/>
      <c r="G191" s="266"/>
      <c r="H191" s="103">
        <v>63187</v>
      </c>
      <c r="I191" s="103"/>
      <c r="J191" s="103"/>
      <c r="K191" s="103">
        <v>60993</v>
      </c>
      <c r="L191" s="103"/>
      <c r="M191" s="109"/>
    </row>
    <row r="192" spans="1:25" x14ac:dyDescent="0.25">
      <c r="D192" s="267" t="s">
        <v>138</v>
      </c>
      <c r="E192" s="268"/>
      <c r="F192" s="268"/>
      <c r="G192" s="268"/>
      <c r="H192" s="103">
        <v>2538</v>
      </c>
      <c r="I192" s="103"/>
      <c r="J192" s="103"/>
      <c r="K192" s="103">
        <v>2346</v>
      </c>
      <c r="L192" s="103"/>
      <c r="M192" s="109"/>
    </row>
    <row r="193" spans="3:29" ht="15.75" thickBot="1" x14ac:dyDescent="0.3">
      <c r="D193" s="107" t="s">
        <v>21</v>
      </c>
      <c r="E193" s="108"/>
      <c r="F193" s="108"/>
      <c r="G193" s="108"/>
      <c r="H193" s="103">
        <v>10815</v>
      </c>
      <c r="I193" s="103"/>
      <c r="J193" s="103"/>
      <c r="K193" s="103">
        <v>12178</v>
      </c>
      <c r="L193" s="103"/>
      <c r="M193" s="109"/>
    </row>
    <row r="194" spans="3:29" ht="15.75" thickBot="1" x14ac:dyDescent="0.3">
      <c r="D194" s="101" t="s">
        <v>1</v>
      </c>
      <c r="E194" s="102"/>
      <c r="F194" s="102"/>
      <c r="G194" s="102"/>
      <c r="H194" s="88">
        <v>76540</v>
      </c>
      <c r="I194" s="88"/>
      <c r="J194" s="88"/>
      <c r="K194" s="88">
        <v>75517</v>
      </c>
      <c r="L194" s="88"/>
      <c r="M194" s="89"/>
    </row>
    <row r="195" spans="3:29" x14ac:dyDescent="0.25">
      <c r="C195" s="56"/>
      <c r="D195" s="38"/>
      <c r="E195" s="38"/>
      <c r="F195" s="38"/>
      <c r="G195" s="38"/>
      <c r="H195" s="58"/>
      <c r="I195" s="58"/>
      <c r="J195" s="58"/>
      <c r="K195" s="58"/>
      <c r="L195" s="58"/>
      <c r="M195" s="58"/>
      <c r="N195" s="56"/>
    </row>
    <row r="196" spans="3:29" x14ac:dyDescent="0.25">
      <c r="D196" s="36"/>
      <c r="E196" s="36"/>
      <c r="F196" s="36"/>
      <c r="G196" s="36"/>
      <c r="H196" s="37"/>
      <c r="I196" s="37"/>
      <c r="J196" s="37"/>
      <c r="K196" s="37"/>
      <c r="L196" s="37"/>
      <c r="M196" s="37"/>
    </row>
    <row r="197" spans="3:29" x14ac:dyDescent="0.25">
      <c r="D197" s="36"/>
      <c r="E197" s="36"/>
      <c r="F197" s="36"/>
      <c r="G197" s="36"/>
      <c r="H197" s="37"/>
      <c r="I197" s="37"/>
      <c r="J197" s="37"/>
      <c r="K197" s="37"/>
      <c r="L197" s="37"/>
      <c r="M197" s="37"/>
    </row>
    <row r="198" spans="3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3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3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3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3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3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3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3:29" x14ac:dyDescent="0.2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3:29" x14ac:dyDescent="0.2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3:29" x14ac:dyDescent="0.25"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AC207" s="25"/>
    </row>
    <row r="208" spans="3:29" x14ac:dyDescent="0.25">
      <c r="D208" s="38"/>
      <c r="E208" s="38"/>
      <c r="F208" s="38"/>
      <c r="G208" s="38"/>
      <c r="H208" s="38"/>
      <c r="I208" s="38"/>
      <c r="J208" s="38"/>
      <c r="K208" s="38"/>
      <c r="L208" s="38"/>
      <c r="M208" s="38"/>
    </row>
    <row r="209" spans="1:25" x14ac:dyDescent="0.25">
      <c r="D209" s="38"/>
      <c r="E209" s="38"/>
      <c r="F209" s="38"/>
      <c r="G209" s="38"/>
      <c r="H209" s="38"/>
      <c r="I209" s="38"/>
      <c r="J209" s="38"/>
      <c r="K209" s="38"/>
      <c r="L209" s="38"/>
      <c r="M209" s="38"/>
    </row>
    <row r="210" spans="1:25" x14ac:dyDescent="0.25">
      <c r="D210" s="38"/>
      <c r="E210" s="38"/>
      <c r="F210" s="38"/>
      <c r="G210" s="38"/>
      <c r="H210" s="38"/>
      <c r="I210" s="38"/>
      <c r="J210" s="38"/>
      <c r="K210" s="38"/>
      <c r="L210" s="38"/>
      <c r="M210" s="38"/>
    </row>
    <row r="213" spans="1:25" x14ac:dyDescent="0.25">
      <c r="A213" s="110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</row>
    <row r="214" spans="1:25" x14ac:dyDescent="0.25">
      <c r="A214" s="110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</row>
    <row r="215" spans="1:25" x14ac:dyDescent="0.25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</row>
    <row r="216" spans="1:25" x14ac:dyDescent="0.25">
      <c r="A216" s="110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</row>
    <row r="217" spans="1:25" x14ac:dyDescent="0.25">
      <c r="A217" s="110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</row>
    <row r="218" spans="1:25" x14ac:dyDescent="0.25">
      <c r="A218" s="110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</row>
    <row r="221" spans="1:25" x14ac:dyDescent="0.25">
      <c r="A221" s="10" t="s">
        <v>143</v>
      </c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25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25" ht="15.75" thickBo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25" x14ac:dyDescent="0.25">
      <c r="D224" s="94" t="s">
        <v>49</v>
      </c>
      <c r="E224" s="95"/>
      <c r="F224" s="95"/>
      <c r="G224" s="104" t="str">
        <f>CONCATENATE(Arkusz18!A2," - ",Arkusz18!B2," r.")</f>
        <v>01.05.2022 - 31.05.2022 r.</v>
      </c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5"/>
    </row>
    <row r="225" spans="1:18" ht="31.5" customHeight="1" x14ac:dyDescent="0.25">
      <c r="D225" s="96"/>
      <c r="E225" s="97"/>
      <c r="F225" s="97"/>
      <c r="G225" s="98" t="s">
        <v>65</v>
      </c>
      <c r="H225" s="98"/>
      <c r="I225" s="98"/>
      <c r="J225" s="98" t="s">
        <v>90</v>
      </c>
      <c r="K225" s="98"/>
      <c r="L225" s="98"/>
      <c r="M225" s="98" t="s">
        <v>64</v>
      </c>
      <c r="N225" s="98"/>
      <c r="O225" s="98"/>
      <c r="P225" s="98" t="s">
        <v>89</v>
      </c>
      <c r="Q225" s="98"/>
      <c r="R225" s="106"/>
    </row>
    <row r="226" spans="1:18" x14ac:dyDescent="0.25">
      <c r="D226" s="269" t="s">
        <v>88</v>
      </c>
      <c r="E226" s="270"/>
      <c r="F226" s="270"/>
      <c r="G226" s="276">
        <f>Arkusz16!A2</f>
        <v>0</v>
      </c>
      <c r="H226" s="276"/>
      <c r="I226" s="276"/>
      <c r="J226" s="276">
        <f>Arkusz16!A3</f>
        <v>0</v>
      </c>
      <c r="K226" s="276"/>
      <c r="L226" s="276"/>
      <c r="M226" s="276">
        <f>Arkusz16!A4</f>
        <v>0</v>
      </c>
      <c r="N226" s="276"/>
      <c r="O226" s="276"/>
      <c r="P226" s="276">
        <f>Arkusz16!A5</f>
        <v>0</v>
      </c>
      <c r="Q226" s="276"/>
      <c r="R226" s="276"/>
    </row>
    <row r="227" spans="1:18" x14ac:dyDescent="0.25">
      <c r="D227" s="271" t="s">
        <v>51</v>
      </c>
      <c r="E227" s="272"/>
      <c r="F227" s="272"/>
      <c r="G227" s="273">
        <f>Arkusz16!A6</f>
        <v>389</v>
      </c>
      <c r="H227" s="273"/>
      <c r="I227" s="273"/>
      <c r="J227" s="279">
        <f>Arkusz16!A7</f>
        <v>0</v>
      </c>
      <c r="K227" s="280"/>
      <c r="L227" s="281"/>
      <c r="M227" s="279">
        <f>Arkusz16!A8</f>
        <v>0</v>
      </c>
      <c r="N227" s="280"/>
      <c r="O227" s="281"/>
      <c r="P227" s="279">
        <f>Arkusz16!A9</f>
        <v>0</v>
      </c>
      <c r="Q227" s="280"/>
      <c r="R227" s="281"/>
    </row>
    <row r="228" spans="1:18" ht="15.75" thickBot="1" x14ac:dyDescent="0.3">
      <c r="D228" s="130" t="s">
        <v>52</v>
      </c>
      <c r="E228" s="131"/>
      <c r="F228" s="131"/>
      <c r="G228" s="132">
        <f>Arkusz16!A10</f>
        <v>0</v>
      </c>
      <c r="H228" s="132"/>
      <c r="I228" s="132"/>
      <c r="J228" s="132">
        <f>Arkusz16!A11</f>
        <v>0</v>
      </c>
      <c r="K228" s="132"/>
      <c r="L228" s="132"/>
      <c r="M228" s="132">
        <f>Arkusz16!A12</f>
        <v>0</v>
      </c>
      <c r="N228" s="132"/>
      <c r="O228" s="132"/>
      <c r="P228" s="132">
        <f>Arkusz16!A13</f>
        <v>0</v>
      </c>
      <c r="Q228" s="132"/>
      <c r="R228" s="132"/>
    </row>
    <row r="229" spans="1:18" ht="15.75" thickBot="1" x14ac:dyDescent="0.3">
      <c r="D229" s="274" t="s">
        <v>50</v>
      </c>
      <c r="E229" s="275"/>
      <c r="F229" s="275"/>
      <c r="G229" s="92">
        <f>SUM(G226:I228)</f>
        <v>389</v>
      </c>
      <c r="H229" s="92"/>
      <c r="I229" s="92"/>
      <c r="J229" s="92">
        <f t="shared" ref="J229" si="5">SUM(J226:L228)</f>
        <v>0</v>
      </c>
      <c r="K229" s="92"/>
      <c r="L229" s="92"/>
      <c r="M229" s="92">
        <f t="shared" ref="M229" si="6">SUM(M226:O228)</f>
        <v>0</v>
      </c>
      <c r="N229" s="92"/>
      <c r="O229" s="92"/>
      <c r="P229" s="92">
        <f t="shared" ref="P229" si="7">SUM(P226:R228)</f>
        <v>0</v>
      </c>
      <c r="Q229" s="92"/>
      <c r="R229" s="93"/>
    </row>
    <row r="230" spans="1:18" x14ac:dyDescent="0.25">
      <c r="A230" s="39"/>
      <c r="B230" s="39"/>
      <c r="C230" s="39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</row>
    <row r="232" spans="1:18" ht="15.75" thickBot="1" x14ac:dyDescent="0.3"/>
    <row r="233" spans="1:18" x14ac:dyDescent="0.25">
      <c r="D233" s="94" t="s">
        <v>49</v>
      </c>
      <c r="E233" s="95"/>
      <c r="F233" s="95"/>
      <c r="G233" s="104" t="str">
        <f>CONCATENATE(Arkusz18!C2," - ",Arkusz18!B2," r.")</f>
        <v>01.01.2022 - 31.05.2022 r.</v>
      </c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5"/>
    </row>
    <row r="234" spans="1:18" ht="32.25" customHeight="1" x14ac:dyDescent="0.25">
      <c r="D234" s="96"/>
      <c r="E234" s="97"/>
      <c r="F234" s="97"/>
      <c r="G234" s="98" t="s">
        <v>65</v>
      </c>
      <c r="H234" s="98"/>
      <c r="I234" s="98"/>
      <c r="J234" s="98" t="s">
        <v>90</v>
      </c>
      <c r="K234" s="98"/>
      <c r="L234" s="98"/>
      <c r="M234" s="98" t="s">
        <v>64</v>
      </c>
      <c r="N234" s="98"/>
      <c r="O234" s="98"/>
      <c r="P234" s="98" t="s">
        <v>89</v>
      </c>
      <c r="Q234" s="98"/>
      <c r="R234" s="106"/>
    </row>
    <row r="235" spans="1:18" x14ac:dyDescent="0.25">
      <c r="D235" s="269" t="s">
        <v>88</v>
      </c>
      <c r="E235" s="270"/>
      <c r="F235" s="270"/>
      <c r="G235" s="276">
        <f>Arkusz17!A2</f>
        <v>0</v>
      </c>
      <c r="H235" s="276"/>
      <c r="I235" s="276"/>
      <c r="J235" s="276">
        <f>Arkusz17!A3</f>
        <v>0</v>
      </c>
      <c r="K235" s="276"/>
      <c r="L235" s="276"/>
      <c r="M235" s="276">
        <f>Arkusz17!A4</f>
        <v>0</v>
      </c>
      <c r="N235" s="276"/>
      <c r="O235" s="276"/>
      <c r="P235" s="276">
        <f>Arkusz17!A5</f>
        <v>0</v>
      </c>
      <c r="Q235" s="276"/>
      <c r="R235" s="276"/>
    </row>
    <row r="236" spans="1:18" x14ac:dyDescent="0.25">
      <c r="D236" s="271" t="s">
        <v>51</v>
      </c>
      <c r="E236" s="272"/>
      <c r="F236" s="272"/>
      <c r="G236" s="273">
        <f>Arkusz17!A6</f>
        <v>1175</v>
      </c>
      <c r="H236" s="273"/>
      <c r="I236" s="273"/>
      <c r="J236" s="273">
        <f>Arkusz17!A7</f>
        <v>0</v>
      </c>
      <c r="K236" s="273"/>
      <c r="L236" s="273"/>
      <c r="M236" s="273">
        <f>Arkusz17!A8</f>
        <v>0</v>
      </c>
      <c r="N236" s="273"/>
      <c r="O236" s="273"/>
      <c r="P236" s="273">
        <f>Arkusz17!A9</f>
        <v>0</v>
      </c>
      <c r="Q236" s="273"/>
      <c r="R236" s="273"/>
    </row>
    <row r="237" spans="1:18" ht="15.75" thickBot="1" x14ac:dyDescent="0.3">
      <c r="D237" s="130" t="s">
        <v>52</v>
      </c>
      <c r="E237" s="131"/>
      <c r="F237" s="131"/>
      <c r="G237" s="132">
        <f>Arkusz17!A10</f>
        <v>193</v>
      </c>
      <c r="H237" s="132"/>
      <c r="I237" s="132"/>
      <c r="J237" s="132">
        <f>Arkusz17!A11</f>
        <v>1</v>
      </c>
      <c r="K237" s="132"/>
      <c r="L237" s="132"/>
      <c r="M237" s="132">
        <f>Arkusz17!A12</f>
        <v>0</v>
      </c>
      <c r="N237" s="132"/>
      <c r="O237" s="132"/>
      <c r="P237" s="132">
        <f>Arkusz17!A13</f>
        <v>0</v>
      </c>
      <c r="Q237" s="132"/>
      <c r="R237" s="132"/>
    </row>
    <row r="238" spans="1:18" ht="15.75" thickBot="1" x14ac:dyDescent="0.3">
      <c r="D238" s="274" t="s">
        <v>50</v>
      </c>
      <c r="E238" s="275"/>
      <c r="F238" s="275"/>
      <c r="G238" s="92">
        <f>SUM(G235:I237)</f>
        <v>1368</v>
      </c>
      <c r="H238" s="92"/>
      <c r="I238" s="92"/>
      <c r="J238" s="92">
        <f t="shared" ref="J238" si="8">SUM(J235:L237)</f>
        <v>1</v>
      </c>
      <c r="K238" s="92"/>
      <c r="L238" s="92"/>
      <c r="M238" s="92">
        <f t="shared" ref="M238" si="9">SUM(M235:O237)</f>
        <v>0</v>
      </c>
      <c r="N238" s="92"/>
      <c r="O238" s="92"/>
      <c r="P238" s="92">
        <f t="shared" ref="P238" si="10">SUM(P235:R237)</f>
        <v>0</v>
      </c>
      <c r="Q238" s="92"/>
      <c r="R238" s="93"/>
    </row>
    <row r="241" spans="1:26" x14ac:dyDescent="0.2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</row>
    <row r="242" spans="1:26" x14ac:dyDescent="0.25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</row>
    <row r="243" spans="1:26" x14ac:dyDescent="0.2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</row>
    <row r="244" spans="1:26" x14ac:dyDescent="0.25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</row>
    <row r="245" spans="1:26" x14ac:dyDescent="0.2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6"/>
    </row>
    <row r="246" spans="1:26" x14ac:dyDescent="0.25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6"/>
    </row>
    <row r="247" spans="1:26" x14ac:dyDescent="0.25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6"/>
    </row>
    <row r="249" spans="1:26" ht="18.75" x14ac:dyDescent="0.25">
      <c r="A249" s="8" t="s">
        <v>67</v>
      </c>
      <c r="F249" s="9"/>
    </row>
    <row r="250" spans="1:26" x14ac:dyDescent="0.25">
      <c r="F250" s="9"/>
    </row>
    <row r="251" spans="1:26" x14ac:dyDescent="0.25">
      <c r="A251" s="192" t="s">
        <v>144</v>
      </c>
      <c r="B251" s="192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</row>
    <row r="252" spans="1:26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</row>
    <row r="253" spans="1:26" ht="15.75" thickBo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</row>
    <row r="254" spans="1:26" x14ac:dyDescent="0.25">
      <c r="C254" s="204" t="s">
        <v>0</v>
      </c>
      <c r="D254" s="205"/>
      <c r="E254" s="205"/>
      <c r="F254" s="205"/>
      <c r="G254" s="282" t="str">
        <f>CONCATENATE(Arkusz18!A2," - ",Arkusz18!B2," r.")</f>
        <v>01.05.2022 - 31.05.2022 r.</v>
      </c>
      <c r="H254" s="283"/>
      <c r="I254" s="283"/>
      <c r="J254" s="283"/>
      <c r="K254" s="283"/>
      <c r="L254" s="283"/>
      <c r="M254" s="283"/>
      <c r="N254" s="283"/>
      <c r="O254" s="283"/>
      <c r="P254" s="283"/>
      <c r="Q254" s="283"/>
      <c r="R254" s="283"/>
      <c r="S254" s="283"/>
      <c r="T254" s="283"/>
      <c r="U254" s="283"/>
      <c r="V254" s="284"/>
    </row>
    <row r="255" spans="1:26" x14ac:dyDescent="0.25">
      <c r="C255" s="206"/>
      <c r="D255" s="195"/>
      <c r="E255" s="195"/>
      <c r="F255" s="195"/>
      <c r="G255" s="198" t="s">
        <v>31</v>
      </c>
      <c r="H255" s="199"/>
      <c r="I255" s="199"/>
      <c r="J255" s="200"/>
      <c r="K255" s="198" t="s">
        <v>32</v>
      </c>
      <c r="L255" s="199"/>
      <c r="M255" s="199"/>
      <c r="N255" s="200"/>
      <c r="O255" s="198" t="s">
        <v>103</v>
      </c>
      <c r="P255" s="199"/>
      <c r="Q255" s="199"/>
      <c r="R255" s="200"/>
      <c r="S255" s="198" t="s">
        <v>55</v>
      </c>
      <c r="T255" s="199"/>
      <c r="U255" s="199"/>
      <c r="V255" s="287"/>
    </row>
    <row r="256" spans="1:26" x14ac:dyDescent="0.25">
      <c r="C256" s="206"/>
      <c r="D256" s="195"/>
      <c r="E256" s="195"/>
      <c r="F256" s="195"/>
      <c r="G256" s="263" t="s">
        <v>30</v>
      </c>
      <c r="H256" s="264"/>
      <c r="I256" s="198" t="s">
        <v>10</v>
      </c>
      <c r="J256" s="200"/>
      <c r="K256" s="263" t="s">
        <v>33</v>
      </c>
      <c r="L256" s="264"/>
      <c r="M256" s="198" t="s">
        <v>10</v>
      </c>
      <c r="N256" s="200"/>
      <c r="O256" s="263" t="s">
        <v>30</v>
      </c>
      <c r="P256" s="264"/>
      <c r="Q256" s="198" t="s">
        <v>10</v>
      </c>
      <c r="R256" s="200"/>
      <c r="S256" s="263" t="s">
        <v>30</v>
      </c>
      <c r="T256" s="264"/>
      <c r="U256" s="198" t="s">
        <v>10</v>
      </c>
      <c r="V256" s="287"/>
    </row>
    <row r="257" spans="3:22" x14ac:dyDescent="0.25">
      <c r="C257" s="157" t="str">
        <f>Arkusz2!B2</f>
        <v>BIAŁORUŚ</v>
      </c>
      <c r="D257" s="158"/>
      <c r="E257" s="158"/>
      <c r="F257" s="158"/>
      <c r="G257" s="207">
        <f>Arkusz2!F2</f>
        <v>145</v>
      </c>
      <c r="H257" s="208"/>
      <c r="I257" s="207">
        <f>Arkusz2!F8</f>
        <v>184</v>
      </c>
      <c r="J257" s="208"/>
      <c r="K257" s="207">
        <f>SUM(Arkusz2!F14,-G257)</f>
        <v>4</v>
      </c>
      <c r="L257" s="208"/>
      <c r="M257" s="207">
        <f>SUM(Arkusz2!F20,-I257)</f>
        <v>8</v>
      </c>
      <c r="N257" s="208"/>
      <c r="O257" s="207">
        <f>Arkusz2!F26</f>
        <v>1</v>
      </c>
      <c r="P257" s="208"/>
      <c r="Q257" s="207">
        <f>Arkusz2!F32</f>
        <v>1</v>
      </c>
      <c r="R257" s="208"/>
      <c r="S257" s="207">
        <f>SUM(Arkusz2!F14,O257)</f>
        <v>150</v>
      </c>
      <c r="T257" s="208"/>
      <c r="U257" s="207">
        <f>SUM(Arkusz2!F20,Q257)</f>
        <v>193</v>
      </c>
      <c r="V257" s="278"/>
    </row>
    <row r="258" spans="3:22" x14ac:dyDescent="0.25">
      <c r="C258" s="250" t="str">
        <f>Arkusz2!B3</f>
        <v>ROSJA</v>
      </c>
      <c r="D258" s="251"/>
      <c r="E258" s="251"/>
      <c r="F258" s="251"/>
      <c r="G258" s="209">
        <f>Arkusz2!F3</f>
        <v>37</v>
      </c>
      <c r="H258" s="210"/>
      <c r="I258" s="209">
        <f>Arkusz2!F9</f>
        <v>74</v>
      </c>
      <c r="J258" s="210"/>
      <c r="K258" s="209">
        <f>SUM(Arkusz2!F15,-G258)</f>
        <v>52</v>
      </c>
      <c r="L258" s="210"/>
      <c r="M258" s="209">
        <f>SUM(Arkusz2!F21,-I258)</f>
        <v>114</v>
      </c>
      <c r="N258" s="210"/>
      <c r="O258" s="209">
        <f>Arkusz2!F27</f>
        <v>0</v>
      </c>
      <c r="P258" s="210"/>
      <c r="Q258" s="209">
        <f>Arkusz2!F33</f>
        <v>0</v>
      </c>
      <c r="R258" s="210"/>
      <c r="S258" s="209">
        <f>SUM(Arkusz2!F15,O258)</f>
        <v>89</v>
      </c>
      <c r="T258" s="210"/>
      <c r="U258" s="209">
        <f>SUM(Arkusz2!F21,Q258)</f>
        <v>188</v>
      </c>
      <c r="V258" s="277"/>
    </row>
    <row r="259" spans="3:22" x14ac:dyDescent="0.25">
      <c r="C259" s="157" t="str">
        <f>Arkusz2!B4</f>
        <v>UKRAINA</v>
      </c>
      <c r="D259" s="158"/>
      <c r="E259" s="158"/>
      <c r="F259" s="158"/>
      <c r="G259" s="207">
        <f>Arkusz2!F4</f>
        <v>51</v>
      </c>
      <c r="H259" s="208"/>
      <c r="I259" s="207">
        <f>Arkusz2!F10</f>
        <v>67</v>
      </c>
      <c r="J259" s="208"/>
      <c r="K259" s="207">
        <f>SUM(Arkusz2!F16,-G259)</f>
        <v>20</v>
      </c>
      <c r="L259" s="208"/>
      <c r="M259" s="207">
        <f>SUM(Arkusz2!F22,-I259)</f>
        <v>30</v>
      </c>
      <c r="N259" s="208"/>
      <c r="O259" s="207">
        <f>Arkusz2!F28</f>
        <v>1</v>
      </c>
      <c r="P259" s="208"/>
      <c r="Q259" s="207">
        <f>Arkusz2!F34</f>
        <v>1</v>
      </c>
      <c r="R259" s="208"/>
      <c r="S259" s="207">
        <f>SUM(Arkusz2!F16,O259)</f>
        <v>72</v>
      </c>
      <c r="T259" s="208"/>
      <c r="U259" s="207">
        <f>SUM(Arkusz2!F22,Q259)</f>
        <v>98</v>
      </c>
      <c r="V259" s="278"/>
    </row>
    <row r="260" spans="3:22" x14ac:dyDescent="0.25">
      <c r="C260" s="250" t="str">
        <f>Arkusz2!B5</f>
        <v>ARMENIA</v>
      </c>
      <c r="D260" s="251"/>
      <c r="E260" s="251"/>
      <c r="F260" s="251"/>
      <c r="G260" s="209">
        <f>Arkusz2!F5</f>
        <v>20</v>
      </c>
      <c r="H260" s="210"/>
      <c r="I260" s="209">
        <f>Arkusz2!F11</f>
        <v>33</v>
      </c>
      <c r="J260" s="210"/>
      <c r="K260" s="209">
        <f>SUM(Arkusz2!F17,-G260)</f>
        <v>0</v>
      </c>
      <c r="L260" s="210"/>
      <c r="M260" s="209">
        <f>SUM(Arkusz2!F23,-I260)</f>
        <v>0</v>
      </c>
      <c r="N260" s="210"/>
      <c r="O260" s="209">
        <f>Arkusz2!F29</f>
        <v>0</v>
      </c>
      <c r="P260" s="210"/>
      <c r="Q260" s="209">
        <f>Arkusz2!F35</f>
        <v>0</v>
      </c>
      <c r="R260" s="210"/>
      <c r="S260" s="209">
        <f>SUM(Arkusz2!F17,O260)</f>
        <v>20</v>
      </c>
      <c r="T260" s="210"/>
      <c r="U260" s="209">
        <f>SUM(Arkusz2!F23,Q260)</f>
        <v>33</v>
      </c>
      <c r="V260" s="277"/>
    </row>
    <row r="261" spans="3:22" x14ac:dyDescent="0.25">
      <c r="C261" s="157" t="str">
        <f>Arkusz2!B6</f>
        <v>IRAK</v>
      </c>
      <c r="D261" s="158"/>
      <c r="E261" s="158"/>
      <c r="F261" s="158"/>
      <c r="G261" s="207">
        <f>Arkusz2!F6</f>
        <v>12</v>
      </c>
      <c r="H261" s="208"/>
      <c r="I261" s="207">
        <f>Arkusz2!F12</f>
        <v>12</v>
      </c>
      <c r="J261" s="208"/>
      <c r="K261" s="207">
        <f>SUM(Arkusz2!F18,-G261)</f>
        <v>10</v>
      </c>
      <c r="L261" s="208"/>
      <c r="M261" s="207">
        <f>SUM(Arkusz2!F24,-I261)</f>
        <v>11</v>
      </c>
      <c r="N261" s="208"/>
      <c r="O261" s="207">
        <f>Arkusz2!F30</f>
        <v>0</v>
      </c>
      <c r="P261" s="208"/>
      <c r="Q261" s="207">
        <f>Arkusz2!F36</f>
        <v>0</v>
      </c>
      <c r="R261" s="208"/>
      <c r="S261" s="207">
        <f>SUM(Arkusz2!F18,O261)</f>
        <v>22</v>
      </c>
      <c r="T261" s="208"/>
      <c r="U261" s="207">
        <f>SUM(Arkusz2!F24,Q261)</f>
        <v>23</v>
      </c>
      <c r="V261" s="278"/>
    </row>
    <row r="262" spans="3:22" ht="15.75" thickBot="1" x14ac:dyDescent="0.3">
      <c r="C262" s="252" t="str">
        <f>Arkusz2!B7</f>
        <v>Pozostałe</v>
      </c>
      <c r="D262" s="253"/>
      <c r="E262" s="253"/>
      <c r="F262" s="253"/>
      <c r="G262" s="154">
        <f>Arkusz2!F7</f>
        <v>66</v>
      </c>
      <c r="H262" s="155"/>
      <c r="I262" s="154">
        <f>Arkusz2!F13</f>
        <v>83</v>
      </c>
      <c r="J262" s="155"/>
      <c r="K262" s="154">
        <f>SUM(Arkusz2!F19,-G262)</f>
        <v>17</v>
      </c>
      <c r="L262" s="155"/>
      <c r="M262" s="154">
        <f>SUM(Arkusz2!F25,-I262)</f>
        <v>29</v>
      </c>
      <c r="N262" s="155"/>
      <c r="O262" s="154">
        <f>Arkusz2!F31</f>
        <v>3</v>
      </c>
      <c r="P262" s="155"/>
      <c r="Q262" s="154">
        <f>Arkusz2!F37</f>
        <v>3</v>
      </c>
      <c r="R262" s="155"/>
      <c r="S262" s="154">
        <f>SUM(Arkusz2!F19,O262)</f>
        <v>86</v>
      </c>
      <c r="T262" s="155"/>
      <c r="U262" s="154">
        <f>SUM(Arkusz2!F25,Q262)</f>
        <v>115</v>
      </c>
      <c r="V262" s="203"/>
    </row>
    <row r="263" spans="3:22" ht="15.75" thickBot="1" x14ac:dyDescent="0.3">
      <c r="C263" s="261" t="s">
        <v>1</v>
      </c>
      <c r="D263" s="262"/>
      <c r="E263" s="262"/>
      <c r="F263" s="262"/>
      <c r="G263" s="152">
        <f>SUM(G257:G262)</f>
        <v>331</v>
      </c>
      <c r="H263" s="153"/>
      <c r="I263" s="152">
        <f>SUM(I257:I262)</f>
        <v>453</v>
      </c>
      <c r="J263" s="153"/>
      <c r="K263" s="152">
        <f>SUM(K257:K262)</f>
        <v>103</v>
      </c>
      <c r="L263" s="153"/>
      <c r="M263" s="152">
        <f>SUM(M257:M262)</f>
        <v>192</v>
      </c>
      <c r="N263" s="153"/>
      <c r="O263" s="152">
        <f>SUM(O257:O262)</f>
        <v>5</v>
      </c>
      <c r="P263" s="153"/>
      <c r="Q263" s="152">
        <f>SUM(Q257:Q262)</f>
        <v>5</v>
      </c>
      <c r="R263" s="153"/>
      <c r="S263" s="152">
        <f>SUM(S257:S262)</f>
        <v>439</v>
      </c>
      <c r="T263" s="153"/>
      <c r="U263" s="152">
        <f>SUM(U257:U262)</f>
        <v>650</v>
      </c>
      <c r="V263" s="201"/>
    </row>
    <row r="267" spans="3:22" x14ac:dyDescent="0.25">
      <c r="M267" s="11"/>
      <c r="N267" s="11"/>
      <c r="O267" s="11"/>
      <c r="P267" s="11"/>
      <c r="Q267" s="11"/>
      <c r="R267" s="11"/>
      <c r="S267" s="11"/>
    </row>
    <row r="268" spans="3:22" x14ac:dyDescent="0.25">
      <c r="M268" s="11"/>
      <c r="N268" s="11"/>
      <c r="O268" s="11"/>
      <c r="P268" s="11"/>
      <c r="Q268" s="11"/>
      <c r="R268" s="11"/>
      <c r="S268" s="11"/>
    </row>
    <row r="269" spans="3:22" x14ac:dyDescent="0.25">
      <c r="M269" s="11"/>
      <c r="N269" s="11"/>
      <c r="O269" s="11"/>
      <c r="P269" s="11"/>
      <c r="Q269" s="11"/>
      <c r="R269" s="11"/>
      <c r="S269" s="11"/>
    </row>
    <row r="270" spans="3:22" x14ac:dyDescent="0.25">
      <c r="M270" s="11"/>
      <c r="N270" s="11"/>
      <c r="O270" s="11"/>
      <c r="P270" s="11"/>
      <c r="Q270" s="11"/>
      <c r="R270" s="11"/>
      <c r="S270" s="11"/>
    </row>
    <row r="271" spans="3:22" x14ac:dyDescent="0.25">
      <c r="M271" s="11"/>
      <c r="N271" s="11"/>
      <c r="O271" s="11"/>
      <c r="P271" s="11"/>
      <c r="Q271" s="11"/>
      <c r="R271" s="11"/>
      <c r="S271" s="11"/>
    </row>
    <row r="272" spans="3:22" x14ac:dyDescent="0.25">
      <c r="M272" s="11"/>
      <c r="N272" s="11"/>
      <c r="O272" s="11"/>
      <c r="P272" s="11"/>
      <c r="Q272" s="11"/>
      <c r="R272" s="11"/>
      <c r="S272" s="11"/>
    </row>
    <row r="273" spans="1:22" x14ac:dyDescent="0.25">
      <c r="M273" s="11"/>
      <c r="N273" s="11"/>
      <c r="O273" s="11"/>
      <c r="P273" s="11"/>
      <c r="Q273" s="11"/>
      <c r="R273" s="11"/>
      <c r="S273" s="11"/>
    </row>
    <row r="274" spans="1:22" x14ac:dyDescent="0.25">
      <c r="M274" s="11"/>
      <c r="N274" s="11"/>
      <c r="O274" s="11"/>
      <c r="P274" s="11"/>
      <c r="Q274" s="11"/>
      <c r="R274" s="11"/>
      <c r="S274" s="11"/>
    </row>
    <row r="275" spans="1:22" x14ac:dyDescent="0.25">
      <c r="D275" s="202"/>
      <c r="E275" s="202"/>
    </row>
    <row r="279" spans="1:22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</row>
    <row r="285" spans="1:22" ht="15.75" thickBot="1" x14ac:dyDescent="0.3"/>
    <row r="286" spans="1:22" x14ac:dyDescent="0.25">
      <c r="C286" s="204" t="s">
        <v>0</v>
      </c>
      <c r="D286" s="205"/>
      <c r="E286" s="205"/>
      <c r="F286" s="205"/>
      <c r="G286" s="193" t="str">
        <f>CONCATENATE(Arkusz18!C2," - ",Arkusz18!B2," r.")</f>
        <v>01.01.2022 - 31.05.2022 r.</v>
      </c>
      <c r="H286" s="193"/>
      <c r="I286" s="193"/>
      <c r="J286" s="193"/>
      <c r="K286" s="193"/>
      <c r="L286" s="193"/>
      <c r="M286" s="193"/>
      <c r="N286" s="193"/>
      <c r="O286" s="193"/>
      <c r="P286" s="193"/>
      <c r="Q286" s="193"/>
      <c r="R286" s="193"/>
      <c r="S286" s="193"/>
      <c r="T286" s="193"/>
      <c r="U286" s="193"/>
      <c r="V286" s="194"/>
    </row>
    <row r="287" spans="1:22" x14ac:dyDescent="0.25">
      <c r="C287" s="206"/>
      <c r="D287" s="195"/>
      <c r="E287" s="195"/>
      <c r="F287" s="195"/>
      <c r="G287" s="195" t="s">
        <v>31</v>
      </c>
      <c r="H287" s="195"/>
      <c r="I287" s="195"/>
      <c r="J287" s="195"/>
      <c r="K287" s="195" t="s">
        <v>32</v>
      </c>
      <c r="L287" s="195"/>
      <c r="M287" s="195"/>
      <c r="N287" s="195"/>
      <c r="O287" s="195" t="s">
        <v>134</v>
      </c>
      <c r="P287" s="195"/>
      <c r="Q287" s="195"/>
      <c r="R287" s="195"/>
      <c r="S287" s="195" t="s">
        <v>55</v>
      </c>
      <c r="T287" s="195"/>
      <c r="U287" s="195"/>
      <c r="V287" s="196"/>
    </row>
    <row r="288" spans="1:22" x14ac:dyDescent="0.25">
      <c r="C288" s="206"/>
      <c r="D288" s="195"/>
      <c r="E288" s="195"/>
      <c r="F288" s="195"/>
      <c r="G288" s="197" t="s">
        <v>30</v>
      </c>
      <c r="H288" s="197"/>
      <c r="I288" s="195" t="s">
        <v>10</v>
      </c>
      <c r="J288" s="195"/>
      <c r="K288" s="197" t="s">
        <v>33</v>
      </c>
      <c r="L288" s="197"/>
      <c r="M288" s="195" t="s">
        <v>10</v>
      </c>
      <c r="N288" s="195"/>
      <c r="O288" s="197" t="s">
        <v>30</v>
      </c>
      <c r="P288" s="197"/>
      <c r="Q288" s="195" t="s">
        <v>10</v>
      </c>
      <c r="R288" s="195"/>
      <c r="S288" s="197" t="s">
        <v>30</v>
      </c>
      <c r="T288" s="197"/>
      <c r="U288" s="195" t="s">
        <v>10</v>
      </c>
      <c r="V288" s="196"/>
    </row>
    <row r="289" spans="1:26" x14ac:dyDescent="0.25">
      <c r="C289" s="157" t="str">
        <f>Arkusz3!B2</f>
        <v>BIAŁORUŚ</v>
      </c>
      <c r="D289" s="158"/>
      <c r="E289" s="158"/>
      <c r="F289" s="158"/>
      <c r="G289" s="149">
        <f>Arkusz3!F2</f>
        <v>961</v>
      </c>
      <c r="H289" s="149"/>
      <c r="I289" s="149">
        <f>Arkusz3!F8</f>
        <v>1286</v>
      </c>
      <c r="J289" s="149"/>
      <c r="K289" s="149">
        <f>SUM(Arkusz3!F14,-G289)</f>
        <v>11</v>
      </c>
      <c r="L289" s="149"/>
      <c r="M289" s="149">
        <f>SUM(Arkusz3!F20,-I289)</f>
        <v>28</v>
      </c>
      <c r="N289" s="149"/>
      <c r="O289" s="149">
        <f>Arkusz3!F26</f>
        <v>3</v>
      </c>
      <c r="P289" s="149"/>
      <c r="Q289" s="149">
        <f>Arkusz3!F32</f>
        <v>3</v>
      </c>
      <c r="R289" s="149"/>
      <c r="S289" s="149">
        <f>SUM(Arkusz3!F14,O289)</f>
        <v>975</v>
      </c>
      <c r="T289" s="149"/>
      <c r="U289" s="149">
        <f>SUM(Arkusz3!F20,Q289)</f>
        <v>1317</v>
      </c>
      <c r="V289" s="177"/>
    </row>
    <row r="290" spans="1:26" x14ac:dyDescent="0.25">
      <c r="C290" s="250" t="str">
        <f>Arkusz3!B3</f>
        <v>UKRAINA</v>
      </c>
      <c r="D290" s="251"/>
      <c r="E290" s="251"/>
      <c r="F290" s="251"/>
      <c r="G290" s="150">
        <f>Arkusz3!F3</f>
        <v>633</v>
      </c>
      <c r="H290" s="150"/>
      <c r="I290" s="150">
        <f>Arkusz3!F9</f>
        <v>994</v>
      </c>
      <c r="J290" s="150"/>
      <c r="K290" s="150">
        <f>SUM(Arkusz3!F15,-G290)</f>
        <v>99</v>
      </c>
      <c r="L290" s="150"/>
      <c r="M290" s="150">
        <f>SUM(Arkusz3!F21,-I290)</f>
        <v>167</v>
      </c>
      <c r="N290" s="150"/>
      <c r="O290" s="150">
        <f>Arkusz3!F27</f>
        <v>4</v>
      </c>
      <c r="P290" s="150"/>
      <c r="Q290" s="150">
        <f>Arkusz3!F33</f>
        <v>5</v>
      </c>
      <c r="R290" s="150"/>
      <c r="S290" s="150">
        <f>SUM(Arkusz3!F15,O290)</f>
        <v>736</v>
      </c>
      <c r="T290" s="150"/>
      <c r="U290" s="150">
        <f>SUM(Arkusz3!F21,Q290)</f>
        <v>1166</v>
      </c>
      <c r="V290" s="178"/>
    </row>
    <row r="291" spans="1:26" x14ac:dyDescent="0.25">
      <c r="C291" s="157" t="str">
        <f>Arkusz3!B4</f>
        <v>ROSJA</v>
      </c>
      <c r="D291" s="158"/>
      <c r="E291" s="158"/>
      <c r="F291" s="158"/>
      <c r="G291" s="149">
        <f>Arkusz3!F4</f>
        <v>166</v>
      </c>
      <c r="H291" s="149"/>
      <c r="I291" s="149">
        <f>Arkusz3!F10</f>
        <v>296</v>
      </c>
      <c r="J291" s="149"/>
      <c r="K291" s="149">
        <f>SUM(Arkusz3!F16,-G291)</f>
        <v>145</v>
      </c>
      <c r="L291" s="149"/>
      <c r="M291" s="149">
        <f>SUM(Arkusz3!F22,-I291)</f>
        <v>320</v>
      </c>
      <c r="N291" s="149"/>
      <c r="O291" s="149">
        <f>Arkusz3!F28</f>
        <v>5</v>
      </c>
      <c r="P291" s="149"/>
      <c r="Q291" s="149">
        <f>Arkusz3!F34</f>
        <v>13</v>
      </c>
      <c r="R291" s="149"/>
      <c r="S291" s="149">
        <f>SUM(Arkusz3!F16,O291)</f>
        <v>316</v>
      </c>
      <c r="T291" s="149"/>
      <c r="U291" s="149">
        <f>SUM(Arkusz3!F22,Q291)</f>
        <v>629</v>
      </c>
      <c r="V291" s="177"/>
    </row>
    <row r="292" spans="1:26" x14ac:dyDescent="0.25">
      <c r="C292" s="250" t="str">
        <f>Arkusz3!B5</f>
        <v>IRAK</v>
      </c>
      <c r="D292" s="251"/>
      <c r="E292" s="251"/>
      <c r="F292" s="251"/>
      <c r="G292" s="150">
        <f>Arkusz3!F5</f>
        <v>219</v>
      </c>
      <c r="H292" s="150"/>
      <c r="I292" s="150">
        <f>Arkusz3!F11</f>
        <v>343</v>
      </c>
      <c r="J292" s="150"/>
      <c r="K292" s="150">
        <f>SUM(Arkusz3!F17,-G292)</f>
        <v>57</v>
      </c>
      <c r="L292" s="150"/>
      <c r="M292" s="150">
        <f>SUM(Arkusz3!F23,-I292)</f>
        <v>118</v>
      </c>
      <c r="N292" s="150"/>
      <c r="O292" s="150">
        <f>Arkusz3!F29</f>
        <v>2</v>
      </c>
      <c r="P292" s="150"/>
      <c r="Q292" s="150">
        <f>Arkusz3!F35</f>
        <v>6</v>
      </c>
      <c r="R292" s="150"/>
      <c r="S292" s="150">
        <f>SUM(Arkusz3!F17,O292)</f>
        <v>278</v>
      </c>
      <c r="T292" s="150"/>
      <c r="U292" s="150">
        <f>SUM(Arkusz3!F23,Q292)</f>
        <v>467</v>
      </c>
      <c r="V292" s="178"/>
    </row>
    <row r="293" spans="1:26" x14ac:dyDescent="0.25">
      <c r="C293" s="157" t="str">
        <f>Arkusz3!B6</f>
        <v>AFGANISTAN</v>
      </c>
      <c r="D293" s="158"/>
      <c r="E293" s="158"/>
      <c r="F293" s="158"/>
      <c r="G293" s="149">
        <f>Arkusz3!F6</f>
        <v>81</v>
      </c>
      <c r="H293" s="149"/>
      <c r="I293" s="149">
        <f>Arkusz3!F12</f>
        <v>124</v>
      </c>
      <c r="J293" s="149"/>
      <c r="K293" s="149">
        <f>SUM(Arkusz3!F18,-G293)</f>
        <v>3</v>
      </c>
      <c r="L293" s="149"/>
      <c r="M293" s="149">
        <f>SUM(Arkusz3!F24,-I293)</f>
        <v>12</v>
      </c>
      <c r="N293" s="149"/>
      <c r="O293" s="149">
        <f>Arkusz3!F30</f>
        <v>17</v>
      </c>
      <c r="P293" s="149"/>
      <c r="Q293" s="149">
        <f>Arkusz3!F36</f>
        <v>39</v>
      </c>
      <c r="R293" s="149"/>
      <c r="S293" s="149">
        <f>SUM(Arkusz3!F18,O293)</f>
        <v>101</v>
      </c>
      <c r="T293" s="149"/>
      <c r="U293" s="149">
        <f>SUM(Arkusz3!F24,Q293)</f>
        <v>175</v>
      </c>
      <c r="V293" s="177"/>
    </row>
    <row r="294" spans="1:26" ht="15.75" thickBot="1" x14ac:dyDescent="0.3">
      <c r="C294" s="252" t="str">
        <f>Arkusz3!B7</f>
        <v>Pozostałe</v>
      </c>
      <c r="D294" s="253"/>
      <c r="E294" s="253"/>
      <c r="F294" s="253"/>
      <c r="G294" s="151">
        <f>Arkusz3!F7</f>
        <v>439</v>
      </c>
      <c r="H294" s="151"/>
      <c r="I294" s="151">
        <f>Arkusz3!F13</f>
        <v>553</v>
      </c>
      <c r="J294" s="151"/>
      <c r="K294" s="151">
        <f>SUM(Arkusz3!F19,-G294)</f>
        <v>77</v>
      </c>
      <c r="L294" s="151"/>
      <c r="M294" s="151">
        <f>SUM(Arkusz3!F25,-I294)</f>
        <v>132</v>
      </c>
      <c r="N294" s="151"/>
      <c r="O294" s="151">
        <f>Arkusz3!F31</f>
        <v>9</v>
      </c>
      <c r="P294" s="151"/>
      <c r="Q294" s="151">
        <f>Arkusz3!F37</f>
        <v>9</v>
      </c>
      <c r="R294" s="151"/>
      <c r="S294" s="151">
        <f>SUM(Arkusz3!F19,O294)</f>
        <v>525</v>
      </c>
      <c r="T294" s="151"/>
      <c r="U294" s="151">
        <f>SUM(Arkusz3!F25,Q294)</f>
        <v>694</v>
      </c>
      <c r="V294" s="181"/>
    </row>
    <row r="295" spans="1:26" x14ac:dyDescent="0.25">
      <c r="C295" s="254" t="s">
        <v>1</v>
      </c>
      <c r="D295" s="255"/>
      <c r="E295" s="255"/>
      <c r="F295" s="255"/>
      <c r="G295" s="148">
        <f>SUM(G289:G294)</f>
        <v>2499</v>
      </c>
      <c r="H295" s="148"/>
      <c r="I295" s="148">
        <f>SUM(I289:I294)</f>
        <v>3596</v>
      </c>
      <c r="J295" s="148"/>
      <c r="K295" s="148">
        <f>SUM(K289:K294)</f>
        <v>392</v>
      </c>
      <c r="L295" s="148"/>
      <c r="M295" s="148">
        <f>SUM(M289:M294)</f>
        <v>777</v>
      </c>
      <c r="N295" s="148"/>
      <c r="O295" s="148">
        <f>SUM(O289:O294)</f>
        <v>40</v>
      </c>
      <c r="P295" s="148"/>
      <c r="Q295" s="148">
        <f>SUM(Q289:Q294)</f>
        <v>75</v>
      </c>
      <c r="R295" s="148"/>
      <c r="S295" s="148">
        <f>SUM(S289:S294)</f>
        <v>2931</v>
      </c>
      <c r="T295" s="148"/>
      <c r="U295" s="148">
        <f>SUM(U289:U294)</f>
        <v>4448</v>
      </c>
      <c r="V295" s="285"/>
    </row>
    <row r="296" spans="1:26" x14ac:dyDescent="0.25">
      <c r="A296" s="4"/>
      <c r="B296" s="12"/>
      <c r="C296" s="13"/>
      <c r="D296" s="13"/>
      <c r="E296" s="13"/>
      <c r="F296" s="13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2"/>
    </row>
    <row r="297" spans="1:26" ht="14.45" customHeight="1" x14ac:dyDescent="0.25">
      <c r="A297" s="256" t="s">
        <v>137</v>
      </c>
      <c r="B297" s="256"/>
      <c r="C297" s="256"/>
      <c r="D297" s="256"/>
      <c r="E297" s="256"/>
      <c r="F297" s="256"/>
      <c r="G297" s="256"/>
      <c r="H297" s="256"/>
      <c r="I297" s="256"/>
      <c r="J297" s="256"/>
      <c r="K297" s="256"/>
      <c r="L297" s="256"/>
      <c r="M297" s="256"/>
      <c r="N297" s="256"/>
      <c r="O297" s="256"/>
      <c r="P297" s="256"/>
      <c r="Q297" s="256"/>
      <c r="R297" s="256"/>
      <c r="S297" s="256"/>
      <c r="T297" s="256"/>
      <c r="U297" s="256"/>
      <c r="V297" s="256"/>
      <c r="W297" s="256"/>
      <c r="X297" s="256"/>
      <c r="Y297" s="256"/>
      <c r="Z297" s="256"/>
    </row>
    <row r="298" spans="1:26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6"/>
      <c r="Z298" s="15"/>
    </row>
    <row r="302" spans="1:26" x14ac:dyDescent="0.25">
      <c r="M302" s="11"/>
      <c r="N302" s="11"/>
      <c r="O302" s="11"/>
      <c r="P302" s="11"/>
      <c r="Q302" s="11"/>
      <c r="R302" s="11"/>
      <c r="S302" s="11"/>
    </row>
    <row r="303" spans="1:26" x14ac:dyDescent="0.25">
      <c r="M303" s="11"/>
      <c r="N303" s="11"/>
      <c r="O303" s="11"/>
      <c r="P303" s="11"/>
      <c r="Q303" s="11"/>
      <c r="R303" s="11"/>
      <c r="S303" s="11"/>
    </row>
    <row r="304" spans="1:26" x14ac:dyDescent="0.25">
      <c r="M304" s="11"/>
      <c r="N304" s="11"/>
      <c r="O304" s="11"/>
      <c r="P304" s="11"/>
      <c r="Q304" s="11"/>
      <c r="R304" s="11"/>
      <c r="S304" s="11"/>
    </row>
    <row r="305" spans="1:26" x14ac:dyDescent="0.25">
      <c r="M305" s="11"/>
      <c r="N305" s="11"/>
      <c r="O305" s="11"/>
      <c r="P305" s="11"/>
      <c r="Q305" s="11"/>
      <c r="R305" s="11"/>
      <c r="S305" s="11"/>
    </row>
    <row r="306" spans="1:26" x14ac:dyDescent="0.25">
      <c r="M306" s="11"/>
      <c r="N306" s="11"/>
      <c r="O306" s="11"/>
      <c r="P306" s="11"/>
      <c r="Q306" s="11"/>
      <c r="R306" s="11"/>
      <c r="S306" s="11"/>
    </row>
    <row r="307" spans="1:26" x14ac:dyDescent="0.25">
      <c r="M307" s="11"/>
      <c r="N307" s="11"/>
      <c r="O307" s="11"/>
      <c r="P307" s="11"/>
      <c r="Q307" s="11"/>
      <c r="R307" s="11"/>
      <c r="S307" s="11"/>
    </row>
    <row r="308" spans="1:26" x14ac:dyDescent="0.25">
      <c r="M308" s="11"/>
      <c r="N308" s="11"/>
      <c r="O308" s="11"/>
      <c r="P308" s="11"/>
      <c r="Q308" s="11"/>
      <c r="R308" s="11"/>
      <c r="S308" s="11"/>
    </row>
    <row r="309" spans="1:26" x14ac:dyDescent="0.25">
      <c r="M309" s="11"/>
      <c r="N309" s="11"/>
      <c r="O309" s="11"/>
      <c r="P309" s="11"/>
      <c r="Q309" s="11"/>
      <c r="R309" s="11"/>
      <c r="S309" s="11"/>
    </row>
    <row r="310" spans="1:26" x14ac:dyDescent="0.25">
      <c r="D310" s="202"/>
      <c r="E310" s="202"/>
    </row>
    <row r="315" spans="1:26" x14ac:dyDescent="0.25">
      <c r="V315" s="17"/>
      <c r="W315" s="17"/>
      <c r="X315" s="17"/>
      <c r="Y315" s="18"/>
      <c r="Z315" s="17"/>
    </row>
    <row r="316" spans="1:26" x14ac:dyDescent="0.25">
      <c r="V316" s="17"/>
      <c r="W316" s="17"/>
      <c r="X316" s="17"/>
      <c r="Y316" s="18"/>
      <c r="Z316" s="17"/>
    </row>
    <row r="317" spans="1:26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7"/>
      <c r="W317" s="17"/>
      <c r="X317" s="17"/>
      <c r="Y317" s="18"/>
      <c r="Z317" s="17"/>
    </row>
    <row r="318" spans="1:26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7"/>
      <c r="W318" s="17"/>
      <c r="X318" s="17"/>
      <c r="Y318" s="18"/>
      <c r="Z318" s="17"/>
    </row>
    <row r="319" spans="1:26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7"/>
      <c r="W319" s="17"/>
      <c r="X319" s="17"/>
      <c r="Y319" s="18"/>
      <c r="Z319" s="17"/>
    </row>
    <row r="320" spans="1:26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7"/>
      <c r="W320" s="17"/>
      <c r="X320" s="17"/>
      <c r="Y320" s="18"/>
      <c r="Z320" s="17"/>
    </row>
    <row r="321" spans="1:26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7"/>
      <c r="W321" s="17"/>
      <c r="X321" s="17"/>
      <c r="Y321" s="18"/>
      <c r="Z321" s="17"/>
    </row>
    <row r="322" spans="1:26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</row>
    <row r="323" spans="1:26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</row>
    <row r="324" spans="1:26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</row>
    <row r="325" spans="1:26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</row>
    <row r="326" spans="1:26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</row>
    <row r="327" spans="1:26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</row>
    <row r="328" spans="1:26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</row>
    <row r="329" spans="1:26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</row>
    <row r="330" spans="1:26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</row>
    <row r="331" spans="1:26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</row>
    <row r="334" spans="1:26" x14ac:dyDescent="0.25">
      <c r="A334" s="66" t="s">
        <v>145</v>
      </c>
      <c r="B334" s="66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</row>
    <row r="335" spans="1:26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</row>
    <row r="337" spans="1:25" ht="15.75" thickBot="1" x14ac:dyDescent="0.3"/>
    <row r="338" spans="1:25" x14ac:dyDescent="0.25">
      <c r="A338" s="182" t="str">
        <f>CONCATENATE(Arkusz18!C2," - ",Arkusz18!B2," r.")</f>
        <v>01.01.2022 - 31.05.2022 r.</v>
      </c>
      <c r="B338" s="183"/>
      <c r="C338" s="183"/>
      <c r="D338" s="183"/>
      <c r="E338" s="183"/>
      <c r="F338" s="183"/>
      <c r="G338" s="183"/>
      <c r="H338" s="183"/>
      <c r="I338" s="184"/>
      <c r="M338" s="182" t="str">
        <f>CONCATENATE(Arkusz18!C2," - ",Arkusz18!B2," r.")</f>
        <v>01.01.2022 - 31.05.2022 r.</v>
      </c>
      <c r="N338" s="183"/>
      <c r="O338" s="183"/>
      <c r="P338" s="183"/>
      <c r="Q338" s="183"/>
      <c r="R338" s="183"/>
      <c r="S338" s="183"/>
      <c r="T338" s="183"/>
      <c r="U338" s="184"/>
    </row>
    <row r="339" spans="1:25" ht="52.5" customHeight="1" x14ac:dyDescent="0.25">
      <c r="A339" s="211" t="s">
        <v>56</v>
      </c>
      <c r="B339" s="212"/>
      <c r="C339" s="213"/>
      <c r="D339" s="185" t="s">
        <v>57</v>
      </c>
      <c r="E339" s="189"/>
      <c r="F339" s="185" t="s">
        <v>58</v>
      </c>
      <c r="G339" s="189"/>
      <c r="H339" s="185" t="s">
        <v>54</v>
      </c>
      <c r="I339" s="186"/>
      <c r="M339" s="211" t="s">
        <v>56</v>
      </c>
      <c r="N339" s="212"/>
      <c r="O339" s="213"/>
      <c r="P339" s="185" t="s">
        <v>59</v>
      </c>
      <c r="Q339" s="189"/>
      <c r="R339" s="185" t="s">
        <v>58</v>
      </c>
      <c r="S339" s="189"/>
      <c r="T339" s="185" t="s">
        <v>54</v>
      </c>
      <c r="U339" s="186"/>
    </row>
    <row r="340" spans="1:25" x14ac:dyDescent="0.25">
      <c r="A340" s="214"/>
      <c r="B340" s="215"/>
      <c r="C340" s="216"/>
      <c r="D340" s="187"/>
      <c r="E340" s="190"/>
      <c r="F340" s="187"/>
      <c r="G340" s="190"/>
      <c r="H340" s="187"/>
      <c r="I340" s="188"/>
      <c r="M340" s="214"/>
      <c r="N340" s="215"/>
      <c r="O340" s="216"/>
      <c r="P340" s="187"/>
      <c r="Q340" s="190"/>
      <c r="R340" s="187"/>
      <c r="S340" s="190"/>
      <c r="T340" s="187"/>
      <c r="U340" s="188"/>
    </row>
    <row r="341" spans="1:25" x14ac:dyDescent="0.25">
      <c r="A341" s="235" t="str">
        <f>Arkusz4!B2</f>
        <v>NIEMCY</v>
      </c>
      <c r="B341" s="236"/>
      <c r="C341" s="236"/>
      <c r="D341" s="191">
        <f>Arkusz4!C2</f>
        <v>2682</v>
      </c>
      <c r="E341" s="191"/>
      <c r="F341" s="191">
        <f>Arkusz4!D2</f>
        <v>1239</v>
      </c>
      <c r="G341" s="191"/>
      <c r="H341" s="191">
        <f>Arkusz4!E2</f>
        <v>31</v>
      </c>
      <c r="I341" s="191"/>
      <c r="M341" s="235" t="str">
        <f>Arkusz5!B2</f>
        <v>NIEMCY</v>
      </c>
      <c r="N341" s="236"/>
      <c r="O341" s="236"/>
      <c r="P341" s="191">
        <f>Arkusz5!C2</f>
        <v>33</v>
      </c>
      <c r="Q341" s="191"/>
      <c r="R341" s="191">
        <f>Arkusz5!D2</f>
        <v>30</v>
      </c>
      <c r="S341" s="191"/>
      <c r="T341" s="191">
        <f>Arkusz5!E2</f>
        <v>15</v>
      </c>
      <c r="U341" s="249"/>
    </row>
    <row r="342" spans="1:25" x14ac:dyDescent="0.25">
      <c r="A342" s="237" t="str">
        <f>Arkusz4!B3</f>
        <v>FRANCJA</v>
      </c>
      <c r="B342" s="238"/>
      <c r="C342" s="238"/>
      <c r="D342" s="221">
        <f>Arkusz4!C3</f>
        <v>219</v>
      </c>
      <c r="E342" s="221"/>
      <c r="F342" s="221">
        <f>Arkusz4!D3</f>
        <v>142</v>
      </c>
      <c r="G342" s="221"/>
      <c r="H342" s="221">
        <f>Arkusz4!E3</f>
        <v>5</v>
      </c>
      <c r="I342" s="221"/>
      <c r="M342" s="237" t="str">
        <f>Arkusz5!B3</f>
        <v>FRANCJA</v>
      </c>
      <c r="N342" s="238"/>
      <c r="O342" s="238"/>
      <c r="P342" s="221">
        <f>Arkusz5!C3</f>
        <v>16</v>
      </c>
      <c r="Q342" s="221"/>
      <c r="R342" s="221">
        <f>Arkusz5!D3</f>
        <v>16</v>
      </c>
      <c r="S342" s="221"/>
      <c r="T342" s="221">
        <f>Arkusz5!E3</f>
        <v>6</v>
      </c>
      <c r="U342" s="248"/>
    </row>
    <row r="343" spans="1:25" x14ac:dyDescent="0.25">
      <c r="A343" s="235" t="str">
        <f>Arkusz4!B4</f>
        <v>BELGIA</v>
      </c>
      <c r="B343" s="236"/>
      <c r="C343" s="236"/>
      <c r="D343" s="191">
        <f>Arkusz4!C4</f>
        <v>122</v>
      </c>
      <c r="E343" s="191"/>
      <c r="F343" s="191">
        <f>Arkusz4!D4</f>
        <v>92</v>
      </c>
      <c r="G343" s="191"/>
      <c r="H343" s="191">
        <f>Arkusz4!E4</f>
        <v>0</v>
      </c>
      <c r="I343" s="191"/>
      <c r="M343" s="235" t="str">
        <f>Arkusz5!B4</f>
        <v>RUMUNIA</v>
      </c>
      <c r="N343" s="236"/>
      <c r="O343" s="236"/>
      <c r="P343" s="191">
        <f>Arkusz5!C4</f>
        <v>15</v>
      </c>
      <c r="Q343" s="191"/>
      <c r="R343" s="191">
        <f>Arkusz5!D4</f>
        <v>16</v>
      </c>
      <c r="S343" s="191"/>
      <c r="T343" s="191">
        <f>Arkusz5!E4</f>
        <v>3</v>
      </c>
      <c r="U343" s="249"/>
    </row>
    <row r="344" spans="1:25" x14ac:dyDescent="0.25">
      <c r="A344" s="237" t="str">
        <f>Arkusz4!B5</f>
        <v>NIDERLANDY</v>
      </c>
      <c r="B344" s="238"/>
      <c r="C344" s="238"/>
      <c r="D344" s="221">
        <f>Arkusz4!C5</f>
        <v>114</v>
      </c>
      <c r="E344" s="221"/>
      <c r="F344" s="221">
        <f>Arkusz4!D5</f>
        <v>100</v>
      </c>
      <c r="G344" s="221"/>
      <c r="H344" s="221">
        <f>Arkusz4!E5</f>
        <v>0</v>
      </c>
      <c r="I344" s="221"/>
      <c r="M344" s="237" t="str">
        <f>Arkusz5!B5</f>
        <v>BUŁGARIA</v>
      </c>
      <c r="N344" s="238"/>
      <c r="O344" s="238"/>
      <c r="P344" s="221">
        <f>Arkusz5!C5</f>
        <v>11</v>
      </c>
      <c r="Q344" s="221"/>
      <c r="R344" s="221">
        <f>Arkusz5!D5</f>
        <v>9</v>
      </c>
      <c r="S344" s="221"/>
      <c r="T344" s="221">
        <f>Arkusz5!E5</f>
        <v>3</v>
      </c>
      <c r="U344" s="248"/>
    </row>
    <row r="345" spans="1:25" x14ac:dyDescent="0.25">
      <c r="A345" s="235" t="str">
        <f>Arkusz4!B6</f>
        <v>SZWECJA</v>
      </c>
      <c r="B345" s="236"/>
      <c r="C345" s="236"/>
      <c r="D345" s="191">
        <f>Arkusz4!C6</f>
        <v>58</v>
      </c>
      <c r="E345" s="191"/>
      <c r="F345" s="191">
        <f>Arkusz4!D6</f>
        <v>43</v>
      </c>
      <c r="G345" s="191"/>
      <c r="H345" s="191">
        <f>Arkusz4!E6</f>
        <v>6</v>
      </c>
      <c r="I345" s="191"/>
      <c r="M345" s="235" t="str">
        <f>Arkusz5!B6</f>
        <v>ŁOTWA</v>
      </c>
      <c r="N345" s="236"/>
      <c r="O345" s="236"/>
      <c r="P345" s="191">
        <f>Arkusz5!C6</f>
        <v>8</v>
      </c>
      <c r="Q345" s="191"/>
      <c r="R345" s="191">
        <f>Arkusz5!D6</f>
        <v>10</v>
      </c>
      <c r="S345" s="191"/>
      <c r="T345" s="191">
        <f>Arkusz5!E6</f>
        <v>2</v>
      </c>
      <c r="U345" s="249"/>
    </row>
    <row r="346" spans="1:25" ht="15.75" thickBot="1" x14ac:dyDescent="0.3">
      <c r="A346" s="239" t="str">
        <f>Arkusz4!B7</f>
        <v>Pozostałe</v>
      </c>
      <c r="B346" s="240"/>
      <c r="C346" s="240"/>
      <c r="D346" s="222">
        <f>Arkusz4!C7</f>
        <v>141</v>
      </c>
      <c r="E346" s="222"/>
      <c r="F346" s="222">
        <f>Arkusz4!D7</f>
        <v>99</v>
      </c>
      <c r="G346" s="222"/>
      <c r="H346" s="222">
        <f>Arkusz4!E7</f>
        <v>9</v>
      </c>
      <c r="I346" s="222"/>
      <c r="M346" s="239" t="str">
        <f>Arkusz5!B7</f>
        <v>Pozostałe</v>
      </c>
      <c r="N346" s="240"/>
      <c r="O346" s="240"/>
      <c r="P346" s="222">
        <f>Arkusz5!C7</f>
        <v>24</v>
      </c>
      <c r="Q346" s="222"/>
      <c r="R346" s="222">
        <f>Arkusz5!D7</f>
        <v>14</v>
      </c>
      <c r="S346" s="222"/>
      <c r="T346" s="222">
        <f>Arkusz5!E7</f>
        <v>2</v>
      </c>
      <c r="U346" s="286"/>
    </row>
    <row r="347" spans="1:25" ht="15.75" thickBot="1" x14ac:dyDescent="0.3">
      <c r="A347" s="219" t="s">
        <v>69</v>
      </c>
      <c r="B347" s="220"/>
      <c r="C347" s="220"/>
      <c r="D347" s="217">
        <f>SUM(D341:E346)</f>
        <v>3336</v>
      </c>
      <c r="E347" s="217"/>
      <c r="F347" s="217">
        <f>SUM(F341:G346)</f>
        <v>1715</v>
      </c>
      <c r="G347" s="217"/>
      <c r="H347" s="217">
        <f>SUM(H341:I346)</f>
        <v>51</v>
      </c>
      <c r="I347" s="218"/>
      <c r="M347" s="219" t="s">
        <v>69</v>
      </c>
      <c r="N347" s="220"/>
      <c r="O347" s="220"/>
      <c r="P347" s="217">
        <f>SUM(P341:Q346)</f>
        <v>107</v>
      </c>
      <c r="Q347" s="217"/>
      <c r="R347" s="217">
        <f t="shared" ref="R347" si="11">SUM(R341:S346)</f>
        <v>95</v>
      </c>
      <c r="S347" s="217"/>
      <c r="T347" s="217">
        <f>SUM(T341:U346)</f>
        <v>31</v>
      </c>
      <c r="U347" s="218"/>
    </row>
    <row r="349" spans="1:25" x14ac:dyDescent="0.25">
      <c r="A349" s="110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</row>
    <row r="350" spans="1:25" x14ac:dyDescent="0.25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</row>
    <row r="351" spans="1:25" x14ac:dyDescent="0.25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</row>
    <row r="352" spans="1:25" x14ac:dyDescent="0.25">
      <c r="A352" s="110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</row>
    <row r="353" spans="1:26" x14ac:dyDescent="0.25">
      <c r="A353" s="110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</row>
    <row r="354" spans="1:26" x14ac:dyDescent="0.25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</row>
    <row r="355" spans="1:26" x14ac:dyDescent="0.25">
      <c r="A355" s="110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</row>
    <row r="356" spans="1:26" ht="14.45" customHeight="1" x14ac:dyDescent="0.25">
      <c r="A356" s="256" t="s">
        <v>68</v>
      </c>
      <c r="B356" s="256"/>
      <c r="C356" s="256"/>
      <c r="D356" s="256"/>
      <c r="E356" s="256"/>
      <c r="F356" s="256"/>
      <c r="G356" s="256"/>
      <c r="H356" s="256"/>
      <c r="I356" s="256"/>
      <c r="J356" s="256"/>
      <c r="K356" s="256"/>
      <c r="L356" s="256"/>
      <c r="M356" s="256"/>
      <c r="N356" s="256"/>
      <c r="O356" s="256"/>
      <c r="P356" s="256"/>
      <c r="Q356" s="256"/>
      <c r="R356" s="256"/>
      <c r="S356" s="256"/>
      <c r="T356" s="256"/>
      <c r="U356" s="256"/>
      <c r="V356" s="256"/>
      <c r="W356" s="256"/>
      <c r="X356" s="256"/>
      <c r="Y356" s="256"/>
      <c r="Z356" s="256"/>
    </row>
    <row r="357" spans="1:26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</row>
    <row r="358" spans="1:26" x14ac:dyDescent="0.25">
      <c r="A358" s="66" t="s">
        <v>146</v>
      </c>
      <c r="B358" s="66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</row>
    <row r="359" spans="1:26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</row>
    <row r="360" spans="1:26" ht="15.75" thickBot="1" x14ac:dyDescent="0.3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</row>
    <row r="361" spans="1:26" x14ac:dyDescent="0.25">
      <c r="C361" s="141" t="s">
        <v>0</v>
      </c>
      <c r="D361" s="142"/>
      <c r="E361" s="142"/>
      <c r="F361" s="142"/>
      <c r="G361" s="193" t="str">
        <f>CONCATENATE(Arkusz18!A2," - ",Arkusz18!B2," r.")</f>
        <v>01.05.2022 - 31.05.2022 r.</v>
      </c>
      <c r="H361" s="193"/>
      <c r="I361" s="193"/>
      <c r="J361" s="193"/>
      <c r="K361" s="193"/>
      <c r="L361" s="193"/>
      <c r="M361" s="193"/>
      <c r="N361" s="193"/>
      <c r="O361" s="193"/>
      <c r="P361" s="193"/>
      <c r="Q361" s="193"/>
      <c r="R361" s="193"/>
      <c r="S361" s="193"/>
      <c r="T361" s="193"/>
      <c r="U361" s="194"/>
    </row>
    <row r="362" spans="1:26" ht="73.5" customHeight="1" x14ac:dyDescent="0.25">
      <c r="C362" s="143"/>
      <c r="D362" s="144"/>
      <c r="E362" s="144"/>
      <c r="F362" s="144"/>
      <c r="G362" s="244" t="s">
        <v>60</v>
      </c>
      <c r="H362" s="245"/>
      <c r="I362" s="246"/>
      <c r="J362" s="244" t="s">
        <v>61</v>
      </c>
      <c r="K362" s="245"/>
      <c r="L362" s="246"/>
      <c r="M362" s="244" t="s">
        <v>62</v>
      </c>
      <c r="N362" s="245"/>
      <c r="O362" s="246"/>
      <c r="P362" s="244" t="s">
        <v>71</v>
      </c>
      <c r="Q362" s="245"/>
      <c r="R362" s="246"/>
      <c r="S362" s="244" t="s">
        <v>63</v>
      </c>
      <c r="T362" s="245"/>
      <c r="U362" s="247"/>
    </row>
    <row r="363" spans="1:26" x14ac:dyDescent="0.25">
      <c r="C363" s="242" t="str">
        <f>Arkusz6!B2</f>
        <v>IRAK</v>
      </c>
      <c r="D363" s="243"/>
      <c r="E363" s="243"/>
      <c r="F363" s="243"/>
      <c r="G363" s="135">
        <f>Arkusz6!C2</f>
        <v>0</v>
      </c>
      <c r="H363" s="135"/>
      <c r="I363" s="135"/>
      <c r="J363" s="135">
        <f>Arkusz6!D2</f>
        <v>0</v>
      </c>
      <c r="K363" s="135"/>
      <c r="L363" s="135"/>
      <c r="M363" s="135">
        <f>Arkusz6!E2</f>
        <v>0</v>
      </c>
      <c r="N363" s="135"/>
      <c r="O363" s="135"/>
      <c r="P363" s="135">
        <f>Arkusz6!F2</f>
        <v>63</v>
      </c>
      <c r="Q363" s="135"/>
      <c r="R363" s="135"/>
      <c r="S363" s="135">
        <f>Arkusz6!G2</f>
        <v>254</v>
      </c>
      <c r="T363" s="135"/>
      <c r="U363" s="135"/>
    </row>
    <row r="364" spans="1:26" x14ac:dyDescent="0.25">
      <c r="C364" s="233" t="str">
        <f>Arkusz6!B3</f>
        <v>BIAŁORUŚ</v>
      </c>
      <c r="D364" s="234"/>
      <c r="E364" s="234"/>
      <c r="F364" s="234"/>
      <c r="G364" s="241">
        <f>Arkusz6!C3</f>
        <v>7</v>
      </c>
      <c r="H364" s="241"/>
      <c r="I364" s="241"/>
      <c r="J364" s="241">
        <f>Arkusz6!D3</f>
        <v>235</v>
      </c>
      <c r="K364" s="241"/>
      <c r="L364" s="241"/>
      <c r="M364" s="241">
        <f>Arkusz6!E3</f>
        <v>0</v>
      </c>
      <c r="N364" s="241"/>
      <c r="O364" s="241"/>
      <c r="P364" s="241">
        <f>Arkusz6!F3</f>
        <v>1</v>
      </c>
      <c r="Q364" s="241"/>
      <c r="R364" s="241"/>
      <c r="S364" s="241">
        <f>Arkusz6!G3</f>
        <v>8</v>
      </c>
      <c r="T364" s="241"/>
      <c r="U364" s="241"/>
    </row>
    <row r="365" spans="1:26" x14ac:dyDescent="0.25">
      <c r="C365" s="242" t="str">
        <f>Arkusz6!B4</f>
        <v>ROSJA</v>
      </c>
      <c r="D365" s="243"/>
      <c r="E365" s="243"/>
      <c r="F365" s="243"/>
      <c r="G365" s="135">
        <f>Arkusz6!C4</f>
        <v>1</v>
      </c>
      <c r="H365" s="135"/>
      <c r="I365" s="135"/>
      <c r="J365" s="135">
        <f>Arkusz6!D4</f>
        <v>14</v>
      </c>
      <c r="K365" s="135"/>
      <c r="L365" s="135"/>
      <c r="M365" s="135">
        <f>Arkusz6!E4</f>
        <v>0</v>
      </c>
      <c r="N365" s="135"/>
      <c r="O365" s="135"/>
      <c r="P365" s="135">
        <f>Arkusz6!F4</f>
        <v>74</v>
      </c>
      <c r="Q365" s="135"/>
      <c r="R365" s="135"/>
      <c r="S365" s="135">
        <f>Arkusz6!G4</f>
        <v>45</v>
      </c>
      <c r="T365" s="135"/>
      <c r="U365" s="135"/>
    </row>
    <row r="366" spans="1:26" x14ac:dyDescent="0.25">
      <c r="C366" s="233" t="str">
        <f>Arkusz6!B5</f>
        <v>UKRAINA</v>
      </c>
      <c r="D366" s="234"/>
      <c r="E366" s="234"/>
      <c r="F366" s="234"/>
      <c r="G366" s="241">
        <f>Arkusz6!C5</f>
        <v>0</v>
      </c>
      <c r="H366" s="241"/>
      <c r="I366" s="241"/>
      <c r="J366" s="241">
        <f>Arkusz6!D5</f>
        <v>3</v>
      </c>
      <c r="K366" s="241"/>
      <c r="L366" s="241"/>
      <c r="M366" s="241">
        <f>Arkusz6!E5</f>
        <v>0</v>
      </c>
      <c r="N366" s="241"/>
      <c r="O366" s="241"/>
      <c r="P366" s="241">
        <f>Arkusz6!F5</f>
        <v>0</v>
      </c>
      <c r="Q366" s="241"/>
      <c r="R366" s="241"/>
      <c r="S366" s="241">
        <f>Arkusz6!G5</f>
        <v>96</v>
      </c>
      <c r="T366" s="241"/>
      <c r="U366" s="241"/>
    </row>
    <row r="367" spans="1:26" x14ac:dyDescent="0.25">
      <c r="C367" s="242" t="str">
        <f>Arkusz6!B6</f>
        <v>AFGANISTAN</v>
      </c>
      <c r="D367" s="243"/>
      <c r="E367" s="243"/>
      <c r="F367" s="243"/>
      <c r="G367" s="135">
        <f>Arkusz6!C6</f>
        <v>8</v>
      </c>
      <c r="H367" s="135"/>
      <c r="I367" s="135"/>
      <c r="J367" s="135">
        <f>Arkusz6!D6</f>
        <v>0</v>
      </c>
      <c r="K367" s="135"/>
      <c r="L367" s="135"/>
      <c r="M367" s="135">
        <f>Arkusz6!E6</f>
        <v>0</v>
      </c>
      <c r="N367" s="135"/>
      <c r="O367" s="135"/>
      <c r="P367" s="135">
        <f>Arkusz6!F6</f>
        <v>0</v>
      </c>
      <c r="Q367" s="135"/>
      <c r="R367" s="135"/>
      <c r="S367" s="135">
        <f>Arkusz6!G6</f>
        <v>50</v>
      </c>
      <c r="T367" s="135"/>
      <c r="U367" s="135"/>
    </row>
    <row r="368" spans="1:26" ht="15.75" thickBot="1" x14ac:dyDescent="0.3">
      <c r="C368" s="137" t="str">
        <f>Arkusz6!B7</f>
        <v>Pozostałe</v>
      </c>
      <c r="D368" s="138"/>
      <c r="E368" s="138"/>
      <c r="F368" s="138"/>
      <c r="G368" s="136">
        <f>Arkusz6!C7</f>
        <v>11</v>
      </c>
      <c r="H368" s="136"/>
      <c r="I368" s="136"/>
      <c r="J368" s="136">
        <f>Arkusz6!D7</f>
        <v>3</v>
      </c>
      <c r="K368" s="136"/>
      <c r="L368" s="136"/>
      <c r="M368" s="136">
        <f>Arkusz6!E7</f>
        <v>0</v>
      </c>
      <c r="N368" s="136"/>
      <c r="O368" s="136"/>
      <c r="P368" s="136">
        <f>Arkusz6!F7</f>
        <v>39</v>
      </c>
      <c r="Q368" s="136"/>
      <c r="R368" s="136"/>
      <c r="S368" s="136">
        <f>Arkusz6!G7</f>
        <v>134</v>
      </c>
      <c r="T368" s="136"/>
      <c r="U368" s="136"/>
    </row>
    <row r="369" spans="1:25" ht="15.75" thickBot="1" x14ac:dyDescent="0.3">
      <c r="C369" s="139" t="s">
        <v>1</v>
      </c>
      <c r="D369" s="140"/>
      <c r="E369" s="140"/>
      <c r="F369" s="140"/>
      <c r="G369" s="88">
        <f>SUM(G363:I368)</f>
        <v>27</v>
      </c>
      <c r="H369" s="88"/>
      <c r="I369" s="88"/>
      <c r="J369" s="88">
        <f t="shared" ref="J369" si="12">SUM(J363:L368)</f>
        <v>255</v>
      </c>
      <c r="K369" s="88"/>
      <c r="L369" s="88"/>
      <c r="M369" s="88">
        <f t="shared" ref="M369" si="13">SUM(M363:O368)</f>
        <v>0</v>
      </c>
      <c r="N369" s="88"/>
      <c r="O369" s="88"/>
      <c r="P369" s="88">
        <f t="shared" ref="P369" si="14">SUM(P363:R368)</f>
        <v>177</v>
      </c>
      <c r="Q369" s="88"/>
      <c r="R369" s="88"/>
      <c r="S369" s="88">
        <f>SUM(S363:U368)</f>
        <v>587</v>
      </c>
      <c r="T369" s="88"/>
      <c r="U369" s="89"/>
    </row>
    <row r="372" spans="1:25" ht="15.75" thickBot="1" x14ac:dyDescent="0.3"/>
    <row r="373" spans="1:25" x14ac:dyDescent="0.25">
      <c r="C373" s="141" t="s">
        <v>0</v>
      </c>
      <c r="D373" s="142"/>
      <c r="E373" s="142"/>
      <c r="F373" s="142"/>
      <c r="G373" s="193" t="str">
        <f>CONCATENATE(Arkusz18!C2," - ",Arkusz18!B2," r.")</f>
        <v>01.01.2022 - 31.05.2022 r.</v>
      </c>
      <c r="H373" s="193"/>
      <c r="I373" s="193"/>
      <c r="J373" s="193"/>
      <c r="K373" s="193"/>
      <c r="L373" s="193"/>
      <c r="M373" s="193"/>
      <c r="N373" s="193"/>
      <c r="O373" s="193"/>
      <c r="P373" s="193"/>
      <c r="Q373" s="193"/>
      <c r="R373" s="193"/>
      <c r="S373" s="193"/>
      <c r="T373" s="193"/>
      <c r="U373" s="194"/>
    </row>
    <row r="374" spans="1:25" ht="71.25" customHeight="1" x14ac:dyDescent="0.25">
      <c r="C374" s="143"/>
      <c r="D374" s="144"/>
      <c r="E374" s="144"/>
      <c r="F374" s="144"/>
      <c r="G374" s="244" t="s">
        <v>60</v>
      </c>
      <c r="H374" s="245"/>
      <c r="I374" s="246"/>
      <c r="J374" s="244" t="s">
        <v>61</v>
      </c>
      <c r="K374" s="245"/>
      <c r="L374" s="246"/>
      <c r="M374" s="244" t="s">
        <v>62</v>
      </c>
      <c r="N374" s="245"/>
      <c r="O374" s="246"/>
      <c r="P374" s="244" t="s">
        <v>71</v>
      </c>
      <c r="Q374" s="245"/>
      <c r="R374" s="246"/>
      <c r="S374" s="244" t="s">
        <v>63</v>
      </c>
      <c r="T374" s="245"/>
      <c r="U374" s="247"/>
    </row>
    <row r="375" spans="1:25" x14ac:dyDescent="0.25">
      <c r="C375" s="242" t="str">
        <f>Arkusz7!B2</f>
        <v>BIAŁORUŚ</v>
      </c>
      <c r="D375" s="243"/>
      <c r="E375" s="243"/>
      <c r="F375" s="243"/>
      <c r="G375" s="135">
        <f>Arkusz7!C2</f>
        <v>85</v>
      </c>
      <c r="H375" s="135"/>
      <c r="I375" s="135"/>
      <c r="J375" s="135">
        <f>Arkusz7!D2</f>
        <v>1556</v>
      </c>
      <c r="K375" s="135"/>
      <c r="L375" s="135"/>
      <c r="M375" s="135">
        <f>Arkusz7!E2</f>
        <v>0</v>
      </c>
      <c r="N375" s="135"/>
      <c r="O375" s="135"/>
      <c r="P375" s="135">
        <f>Arkusz7!F2</f>
        <v>4</v>
      </c>
      <c r="Q375" s="135"/>
      <c r="R375" s="135"/>
      <c r="S375" s="135">
        <f>Arkusz7!G2</f>
        <v>41</v>
      </c>
      <c r="T375" s="135"/>
      <c r="U375" s="135"/>
    </row>
    <row r="376" spans="1:25" x14ac:dyDescent="0.25">
      <c r="C376" s="233" t="str">
        <f>Arkusz7!B3</f>
        <v>IRAK</v>
      </c>
      <c r="D376" s="234"/>
      <c r="E376" s="234"/>
      <c r="F376" s="234"/>
      <c r="G376" s="241">
        <f>Arkusz7!C3</f>
        <v>0</v>
      </c>
      <c r="H376" s="241"/>
      <c r="I376" s="241"/>
      <c r="J376" s="241">
        <f>Arkusz7!D3</f>
        <v>6</v>
      </c>
      <c r="K376" s="241"/>
      <c r="L376" s="241"/>
      <c r="M376" s="241">
        <f>Arkusz7!E3</f>
        <v>0</v>
      </c>
      <c r="N376" s="241"/>
      <c r="O376" s="241"/>
      <c r="P376" s="241">
        <f>Arkusz7!F3</f>
        <v>226</v>
      </c>
      <c r="Q376" s="241"/>
      <c r="R376" s="241"/>
      <c r="S376" s="241">
        <f>Arkusz7!G3</f>
        <v>851</v>
      </c>
      <c r="T376" s="241"/>
      <c r="U376" s="241"/>
    </row>
    <row r="377" spans="1:25" x14ac:dyDescent="0.25">
      <c r="C377" s="242" t="str">
        <f>Arkusz7!B4</f>
        <v>ROSJA</v>
      </c>
      <c r="D377" s="243"/>
      <c r="E377" s="243"/>
      <c r="F377" s="243"/>
      <c r="G377" s="135">
        <f>Arkusz7!C4</f>
        <v>8</v>
      </c>
      <c r="H377" s="135"/>
      <c r="I377" s="135"/>
      <c r="J377" s="135">
        <f>Arkusz7!D4</f>
        <v>31</v>
      </c>
      <c r="K377" s="135"/>
      <c r="L377" s="135"/>
      <c r="M377" s="135">
        <f>Arkusz7!E4</f>
        <v>0</v>
      </c>
      <c r="N377" s="135"/>
      <c r="O377" s="135"/>
      <c r="P377" s="135">
        <f>Arkusz7!F4</f>
        <v>268</v>
      </c>
      <c r="Q377" s="135"/>
      <c r="R377" s="135"/>
      <c r="S377" s="135">
        <f>Arkusz7!G4</f>
        <v>111</v>
      </c>
      <c r="T377" s="135"/>
      <c r="U377" s="135"/>
    </row>
    <row r="378" spans="1:25" x14ac:dyDescent="0.25">
      <c r="C378" s="233" t="str">
        <f>Arkusz7!B5</f>
        <v>AFGANISTAN</v>
      </c>
      <c r="D378" s="234"/>
      <c r="E378" s="234"/>
      <c r="F378" s="234"/>
      <c r="G378" s="241">
        <f>Arkusz7!C5</f>
        <v>40</v>
      </c>
      <c r="H378" s="241"/>
      <c r="I378" s="241"/>
      <c r="J378" s="241">
        <f>Arkusz7!D5</f>
        <v>1</v>
      </c>
      <c r="K378" s="241"/>
      <c r="L378" s="241"/>
      <c r="M378" s="241">
        <f>Arkusz7!E5</f>
        <v>0</v>
      </c>
      <c r="N378" s="241"/>
      <c r="O378" s="241"/>
      <c r="P378" s="241">
        <f>Arkusz7!F5</f>
        <v>2</v>
      </c>
      <c r="Q378" s="241"/>
      <c r="R378" s="241"/>
      <c r="S378" s="241">
        <f>Arkusz7!G5</f>
        <v>355</v>
      </c>
      <c r="T378" s="241"/>
      <c r="U378" s="241"/>
    </row>
    <row r="379" spans="1:25" x14ac:dyDescent="0.25">
      <c r="C379" s="242" t="str">
        <f>Arkusz7!B6</f>
        <v>UKRAINA</v>
      </c>
      <c r="D379" s="243"/>
      <c r="E379" s="243"/>
      <c r="F379" s="243"/>
      <c r="G379" s="135">
        <f>Arkusz7!C6</f>
        <v>0</v>
      </c>
      <c r="H379" s="135"/>
      <c r="I379" s="135"/>
      <c r="J379" s="135">
        <f>Arkusz7!D6</f>
        <v>6</v>
      </c>
      <c r="K379" s="135"/>
      <c r="L379" s="135"/>
      <c r="M379" s="135">
        <f>Arkusz7!E6</f>
        <v>0</v>
      </c>
      <c r="N379" s="135"/>
      <c r="O379" s="135"/>
      <c r="P379" s="135">
        <f>Arkusz7!F6</f>
        <v>25</v>
      </c>
      <c r="Q379" s="135"/>
      <c r="R379" s="135"/>
      <c r="S379" s="135">
        <f>Arkusz7!G6</f>
        <v>284</v>
      </c>
      <c r="T379" s="135"/>
      <c r="U379" s="135"/>
    </row>
    <row r="380" spans="1:25" ht="15.75" thickBot="1" x14ac:dyDescent="0.3">
      <c r="C380" s="137" t="str">
        <f>Arkusz7!B7</f>
        <v>Pozostałe</v>
      </c>
      <c r="D380" s="138"/>
      <c r="E380" s="138"/>
      <c r="F380" s="138"/>
      <c r="G380" s="136">
        <f>Arkusz7!C7</f>
        <v>35</v>
      </c>
      <c r="H380" s="136"/>
      <c r="I380" s="136"/>
      <c r="J380" s="136">
        <f>Arkusz7!D7</f>
        <v>31</v>
      </c>
      <c r="K380" s="136"/>
      <c r="L380" s="136"/>
      <c r="M380" s="136">
        <f>Arkusz7!E7</f>
        <v>0</v>
      </c>
      <c r="N380" s="136"/>
      <c r="O380" s="136"/>
      <c r="P380" s="136">
        <f>Arkusz7!F7</f>
        <v>120</v>
      </c>
      <c r="Q380" s="136"/>
      <c r="R380" s="136"/>
      <c r="S380" s="136">
        <f>Arkusz7!G7</f>
        <v>419</v>
      </c>
      <c r="T380" s="136"/>
      <c r="U380" s="136"/>
    </row>
    <row r="381" spans="1:25" ht="15.75" thickBot="1" x14ac:dyDescent="0.3">
      <c r="C381" s="139" t="s">
        <v>1</v>
      </c>
      <c r="D381" s="140"/>
      <c r="E381" s="140"/>
      <c r="F381" s="140"/>
      <c r="G381" s="88">
        <f>SUM(G375:I380)</f>
        <v>168</v>
      </c>
      <c r="H381" s="88"/>
      <c r="I381" s="88"/>
      <c r="J381" s="88">
        <f t="shared" ref="J381" si="15">SUM(J375:L380)</f>
        <v>1631</v>
      </c>
      <c r="K381" s="88"/>
      <c r="L381" s="88"/>
      <c r="M381" s="88">
        <f t="shared" ref="M381" si="16">SUM(M375:O380)</f>
        <v>0</v>
      </c>
      <c r="N381" s="88"/>
      <c r="O381" s="88"/>
      <c r="P381" s="88">
        <f t="shared" ref="P381" si="17">SUM(P375:R380)</f>
        <v>645</v>
      </c>
      <c r="Q381" s="88"/>
      <c r="R381" s="88"/>
      <c r="S381" s="88">
        <f>SUM(S375:U380)</f>
        <v>2061</v>
      </c>
      <c r="T381" s="88"/>
      <c r="U381" s="89"/>
    </row>
    <row r="384" spans="1:25" x14ac:dyDescent="0.25">
      <c r="A384" s="110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</row>
    <row r="385" spans="1:25" x14ac:dyDescent="0.25">
      <c r="A385" s="110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</row>
    <row r="386" spans="1:25" x14ac:dyDescent="0.25">
      <c r="A386" s="110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</row>
    <row r="387" spans="1:25" x14ac:dyDescent="0.25">
      <c r="A387" s="110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</row>
    <row r="388" spans="1:25" x14ac:dyDescent="0.25">
      <c r="A388" s="110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</row>
    <row r="389" spans="1:25" x14ac:dyDescent="0.25">
      <c r="A389" s="110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</row>
    <row r="390" spans="1:25" x14ac:dyDescent="0.25">
      <c r="A390" s="110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</row>
    <row r="391" spans="1:25" x14ac:dyDescent="0.25">
      <c r="A391" s="110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</row>
    <row r="392" spans="1:25" x14ac:dyDescent="0.25">
      <c r="A392" s="110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</row>
    <row r="393" spans="1:25" x14ac:dyDescent="0.25">
      <c r="A393" s="110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</row>
    <row r="396" spans="1:25" x14ac:dyDescent="0.25">
      <c r="A396" s="66" t="s">
        <v>147</v>
      </c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</row>
    <row r="397" spans="1:25" x14ac:dyDescent="0.25">
      <c r="A397" s="66"/>
      <c r="B397" s="66"/>
      <c r="C397" s="66"/>
      <c r="D397" s="66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</row>
    <row r="398" spans="1:25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</row>
    <row r="399" spans="1:25" ht="15.75" thickBot="1" x14ac:dyDescent="0.3"/>
    <row r="400" spans="1:25" ht="30" customHeight="1" x14ac:dyDescent="0.25">
      <c r="B400" s="141" t="s">
        <v>9</v>
      </c>
      <c r="C400" s="142"/>
      <c r="D400" s="142"/>
      <c r="E400" s="142"/>
      <c r="F400" s="142"/>
      <c r="G400" s="142"/>
      <c r="H400" s="142"/>
      <c r="I400" s="142"/>
      <c r="J400" s="145" t="str">
        <f>Arkusz8!C6</f>
        <v>27.04.2022 - 03.05.2022</v>
      </c>
      <c r="K400" s="145"/>
      <c r="L400" s="145"/>
      <c r="M400" s="145" t="str">
        <f>Arkusz8!C10</f>
        <v>04.05.2022 - 10.05.2022</v>
      </c>
      <c r="N400" s="145"/>
      <c r="O400" s="145"/>
      <c r="P400" s="145" t="str">
        <f>Arkusz8!C9</f>
        <v>11.05.2022 - 17.05.2022</v>
      </c>
      <c r="Q400" s="145"/>
      <c r="R400" s="145"/>
      <c r="S400" s="145" t="str">
        <f>Arkusz8!C8</f>
        <v>18.05.2022 - 24.05.2022</v>
      </c>
      <c r="T400" s="145"/>
      <c r="U400" s="145"/>
      <c r="V400" s="145" t="str">
        <f>Arkusz8!C7</f>
        <v>25.05.2022 - 31.05.2022</v>
      </c>
      <c r="W400" s="145"/>
      <c r="X400" s="176"/>
    </row>
    <row r="401" spans="2:24" x14ac:dyDescent="0.25">
      <c r="B401" s="259" t="s">
        <v>29</v>
      </c>
      <c r="C401" s="260"/>
      <c r="D401" s="260"/>
      <c r="E401" s="260"/>
      <c r="F401" s="260"/>
      <c r="G401" s="260"/>
      <c r="H401" s="260"/>
      <c r="I401" s="260"/>
      <c r="J401" s="175">
        <f>Arkusz8!A6</f>
        <v>651</v>
      </c>
      <c r="K401" s="175"/>
      <c r="L401" s="175"/>
      <c r="M401" s="175">
        <f>Arkusz8!A5</f>
        <v>651</v>
      </c>
      <c r="N401" s="175"/>
      <c r="O401" s="175"/>
      <c r="P401" s="175">
        <f>Arkusz8!A4</f>
        <v>651</v>
      </c>
      <c r="Q401" s="175"/>
      <c r="R401" s="175"/>
      <c r="S401" s="175">
        <f>Arkusz8!A3</f>
        <v>651</v>
      </c>
      <c r="T401" s="175"/>
      <c r="U401" s="175"/>
      <c r="V401" s="175">
        <f>Arkusz8!A2</f>
        <v>651</v>
      </c>
      <c r="W401" s="175"/>
      <c r="X401" s="175"/>
    </row>
    <row r="402" spans="2:24" x14ac:dyDescent="0.25">
      <c r="B402" s="257" t="s">
        <v>5</v>
      </c>
      <c r="C402" s="258"/>
      <c r="D402" s="258"/>
      <c r="E402" s="258"/>
      <c r="F402" s="258"/>
      <c r="G402" s="258"/>
      <c r="H402" s="258"/>
      <c r="I402" s="258"/>
      <c r="J402" s="135">
        <f>Arkusz8!A11</f>
        <v>3484</v>
      </c>
      <c r="K402" s="135"/>
      <c r="L402" s="135"/>
      <c r="M402" s="135">
        <f>Arkusz8!A10</f>
        <v>3484</v>
      </c>
      <c r="N402" s="135"/>
      <c r="O402" s="135"/>
      <c r="P402" s="135">
        <f>Arkusz8!A9</f>
        <v>3484</v>
      </c>
      <c r="Q402" s="135"/>
      <c r="R402" s="135"/>
      <c r="S402" s="135">
        <f>Arkusz8!A8</f>
        <v>3484</v>
      </c>
      <c r="T402" s="135"/>
      <c r="U402" s="135"/>
      <c r="V402" s="135">
        <f>Arkusz8!A7</f>
        <v>3484</v>
      </c>
      <c r="W402" s="135"/>
      <c r="X402" s="135"/>
    </row>
    <row r="403" spans="2:24" x14ac:dyDescent="0.25">
      <c r="B403" s="259" t="s">
        <v>6</v>
      </c>
      <c r="C403" s="260"/>
      <c r="D403" s="260"/>
      <c r="E403" s="260"/>
      <c r="F403" s="260"/>
      <c r="G403" s="260"/>
      <c r="H403" s="260"/>
      <c r="I403" s="260"/>
      <c r="J403" s="175">
        <f>Arkusz8!A16</f>
        <v>0</v>
      </c>
      <c r="K403" s="175"/>
      <c r="L403" s="175"/>
      <c r="M403" s="175">
        <f>Arkusz8!A15</f>
        <v>0</v>
      </c>
      <c r="N403" s="175"/>
      <c r="O403" s="175"/>
      <c r="P403" s="175">
        <f>Arkusz8!A14</f>
        <v>0</v>
      </c>
      <c r="Q403" s="175"/>
      <c r="R403" s="175"/>
      <c r="S403" s="175">
        <f>Arkusz8!A13</f>
        <v>0</v>
      </c>
      <c r="T403" s="175"/>
      <c r="U403" s="175"/>
      <c r="V403" s="175">
        <f>Arkusz8!A12</f>
        <v>0</v>
      </c>
      <c r="W403" s="175"/>
      <c r="X403" s="175"/>
    </row>
    <row r="404" spans="2:24" x14ac:dyDescent="0.25">
      <c r="B404" s="179" t="s">
        <v>7</v>
      </c>
      <c r="C404" s="180"/>
      <c r="D404" s="180"/>
      <c r="E404" s="180"/>
      <c r="F404" s="180"/>
      <c r="G404" s="180"/>
      <c r="H404" s="180"/>
      <c r="I404" s="180"/>
      <c r="J404" s="135">
        <f>Arkusz8!A21</f>
        <v>0</v>
      </c>
      <c r="K404" s="135"/>
      <c r="L404" s="135"/>
      <c r="M404" s="135">
        <f>Arkusz8!A20</f>
        <v>0</v>
      </c>
      <c r="N404" s="135"/>
      <c r="O404" s="135"/>
      <c r="P404" s="135">
        <f>Arkusz8!A19</f>
        <v>0</v>
      </c>
      <c r="Q404" s="135"/>
      <c r="R404" s="135"/>
      <c r="S404" s="135">
        <f>Arkusz8!A18</f>
        <v>0</v>
      </c>
      <c r="T404" s="135"/>
      <c r="U404" s="135"/>
      <c r="V404" s="135">
        <f>Arkusz8!A17</f>
        <v>0</v>
      </c>
      <c r="W404" s="135"/>
      <c r="X404" s="135"/>
    </row>
    <row r="405" spans="2:24" ht="15.75" thickBot="1" x14ac:dyDescent="0.3">
      <c r="B405" s="146" t="s">
        <v>92</v>
      </c>
      <c r="C405" s="147"/>
      <c r="D405" s="147"/>
      <c r="E405" s="147"/>
      <c r="F405" s="147"/>
      <c r="G405" s="147"/>
      <c r="H405" s="147"/>
      <c r="I405" s="147"/>
      <c r="J405" s="174">
        <f>Arkusz8!A26</f>
        <v>8</v>
      </c>
      <c r="K405" s="174"/>
      <c r="L405" s="174"/>
      <c r="M405" s="174">
        <f>Arkusz8!A25</f>
        <v>8</v>
      </c>
      <c r="N405" s="174"/>
      <c r="O405" s="174"/>
      <c r="P405" s="174">
        <f>Arkusz8!A24</f>
        <v>8</v>
      </c>
      <c r="Q405" s="174"/>
      <c r="R405" s="174"/>
      <c r="S405" s="174">
        <f>Arkusz8!A23</f>
        <v>8</v>
      </c>
      <c r="T405" s="174"/>
      <c r="U405" s="174"/>
      <c r="V405" s="174">
        <f>Arkusz8!A22</f>
        <v>8</v>
      </c>
      <c r="W405" s="174"/>
      <c r="X405" s="174"/>
    </row>
    <row r="406" spans="2:24" ht="15.75" thickBot="1" x14ac:dyDescent="0.3">
      <c r="B406" s="159" t="s">
        <v>93</v>
      </c>
      <c r="C406" s="160"/>
      <c r="D406" s="160"/>
      <c r="E406" s="160"/>
      <c r="F406" s="160"/>
      <c r="G406" s="160"/>
      <c r="H406" s="160"/>
      <c r="I406" s="160"/>
      <c r="J406" s="133">
        <f>SUM(J401,J402,J405)</f>
        <v>4143</v>
      </c>
      <c r="K406" s="133"/>
      <c r="L406" s="133"/>
      <c r="M406" s="133">
        <f>SUM(M401,M402,M405)</f>
        <v>4143</v>
      </c>
      <c r="N406" s="133"/>
      <c r="O406" s="133"/>
      <c r="P406" s="133">
        <f>SUM(P401,P402,P405)</f>
        <v>4143</v>
      </c>
      <c r="Q406" s="133"/>
      <c r="R406" s="133"/>
      <c r="S406" s="133">
        <f>SUM(S401,S402,S405)</f>
        <v>4143</v>
      </c>
      <c r="T406" s="133"/>
      <c r="U406" s="133"/>
      <c r="V406" s="133">
        <f>SUM(V401,V402,V405)</f>
        <v>4143</v>
      </c>
      <c r="W406" s="133"/>
      <c r="X406" s="134"/>
    </row>
    <row r="407" spans="2:24" x14ac:dyDescent="0.25">
      <c r="B407" s="22"/>
      <c r="C407" s="22"/>
      <c r="D407" s="22"/>
      <c r="E407" s="22"/>
      <c r="F407" s="22"/>
      <c r="G407" s="22"/>
      <c r="H407" s="22"/>
      <c r="I407" s="22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08" spans="2:24" x14ac:dyDescent="0.25">
      <c r="B408" s="22"/>
      <c r="C408" s="22"/>
      <c r="D408" s="22"/>
      <c r="E408" s="22"/>
      <c r="F408" s="22"/>
      <c r="G408" s="22"/>
      <c r="H408" s="22"/>
      <c r="I408" s="22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</row>
    <row r="409" spans="2:24" x14ac:dyDescent="0.25">
      <c r="B409" s="22"/>
      <c r="C409" s="22"/>
      <c r="D409" s="22"/>
      <c r="E409" s="22"/>
      <c r="F409" s="22"/>
      <c r="G409" s="22"/>
      <c r="H409" s="22"/>
      <c r="I409" s="22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</row>
    <row r="410" spans="2:24" x14ac:dyDescent="0.25">
      <c r="B410" s="22"/>
      <c r="C410" s="22"/>
      <c r="D410" s="22"/>
      <c r="E410" s="22"/>
      <c r="F410" s="22"/>
      <c r="G410" s="22"/>
      <c r="H410" s="22"/>
      <c r="I410" s="22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</row>
    <row r="411" spans="2:24" x14ac:dyDescent="0.25">
      <c r="B411" s="22"/>
      <c r="C411" s="22"/>
      <c r="D411" s="22"/>
      <c r="E411" s="22"/>
      <c r="F411" s="22"/>
      <c r="G411" s="22"/>
      <c r="H411" s="22"/>
      <c r="I411" s="22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</row>
    <row r="412" spans="2:24" x14ac:dyDescent="0.25">
      <c r="B412" s="22"/>
      <c r="C412" s="22"/>
      <c r="D412" s="22"/>
      <c r="E412" s="22"/>
      <c r="F412" s="22"/>
      <c r="G412" s="22"/>
      <c r="H412" s="22"/>
      <c r="I412" s="22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</row>
    <row r="427" spans="1:2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</row>
    <row r="431" spans="1:25" x14ac:dyDescent="0.25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</row>
    <row r="432" spans="1:25" x14ac:dyDescent="0.25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</row>
    <row r="433" spans="1:25" x14ac:dyDescent="0.25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</row>
    <row r="434" spans="1:25" x14ac:dyDescent="0.25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</row>
    <row r="435" spans="1:25" x14ac:dyDescent="0.25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</row>
    <row r="438" spans="1:25" x14ac:dyDescent="0.25">
      <c r="A438" s="40" t="s">
        <v>48</v>
      </c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R438" s="41"/>
      <c r="S438" s="41"/>
      <c r="T438" s="41"/>
    </row>
    <row r="439" spans="1:25" x14ac:dyDescent="0.25">
      <c r="P439" s="42"/>
      <c r="Q439" s="42"/>
      <c r="R439" s="41"/>
      <c r="S439" s="41"/>
      <c r="T439" s="41"/>
      <c r="U439" s="42"/>
    </row>
    <row r="440" spans="1:25" x14ac:dyDescent="0.25"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5" x14ac:dyDescent="0.25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</row>
    <row r="442" spans="1:25" x14ac:dyDescent="0.25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</row>
    <row r="443" spans="1:25" x14ac:dyDescent="0.25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</row>
    <row r="444" spans="1:25" x14ac:dyDescent="0.25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</row>
    <row r="445" spans="1:25" x14ac:dyDescent="0.25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</row>
    <row r="446" spans="1:25" x14ac:dyDescent="0.25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</row>
    <row r="447" spans="1:25" x14ac:dyDescent="0.25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</row>
    <row r="448" spans="1:25" x14ac:dyDescent="0.25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</row>
    <row r="449" spans="1:25" x14ac:dyDescent="0.25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</row>
    <row r="450" spans="1:25" x14ac:dyDescent="0.25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</row>
    <row r="451" spans="1:25" x14ac:dyDescent="0.25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</row>
    <row r="452" spans="1:25" x14ac:dyDescent="0.25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</row>
    <row r="453" spans="1:25" x14ac:dyDescent="0.25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</row>
    <row r="454" spans="1:25" x14ac:dyDescent="0.25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</row>
    <row r="455" spans="1:25" x14ac:dyDescent="0.25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</row>
    <row r="456" spans="1:25" x14ac:dyDescent="0.25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x14ac:dyDescent="0.25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</row>
    <row r="458" spans="1:25" x14ac:dyDescent="0.25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</row>
    <row r="459" spans="1:25" x14ac:dyDescent="0.25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</row>
    <row r="460" spans="1:25" x14ac:dyDescent="0.25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</row>
    <row r="461" spans="1:25" x14ac:dyDescent="0.25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</row>
    <row r="462" spans="1:25" x14ac:dyDescent="0.25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</row>
    <row r="463" spans="1:25" x14ac:dyDescent="0.25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</row>
    <row r="464" spans="1:25" x14ac:dyDescent="0.25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</row>
    <row r="465" spans="1:25" x14ac:dyDescent="0.25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</row>
    <row r="466" spans="1:25" x14ac:dyDescent="0.2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</row>
    <row r="467" spans="1:25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</row>
    <row r="468" spans="1:25" x14ac:dyDescent="0.25">
      <c r="P468" s="44"/>
      <c r="Q468" s="44"/>
      <c r="R468" s="43"/>
      <c r="S468" s="43"/>
      <c r="T468" s="43"/>
      <c r="U468" s="44"/>
    </row>
    <row r="469" spans="1:25" x14ac:dyDescent="0.25">
      <c r="A469" s="45" t="s">
        <v>167</v>
      </c>
      <c r="B469" s="45"/>
      <c r="C469" s="45"/>
      <c r="D469" s="45"/>
      <c r="E469" s="45"/>
      <c r="F469" s="45"/>
      <c r="G469" s="45"/>
      <c r="H469" s="45"/>
      <c r="I469" s="45"/>
      <c r="N469" s="44"/>
      <c r="O469" s="44"/>
      <c r="P469" s="46"/>
      <c r="Q469" s="46"/>
      <c r="R469" s="43"/>
      <c r="S469" s="43"/>
      <c r="T469" s="43"/>
    </row>
    <row r="470" spans="1:25" x14ac:dyDescent="0.25">
      <c r="M470" s="47"/>
      <c r="N470" s="47"/>
      <c r="R470" s="43"/>
      <c r="S470" s="43"/>
      <c r="T470" s="43"/>
    </row>
    <row r="471" spans="1:25" x14ac:dyDescent="0.25">
      <c r="R471" s="43"/>
      <c r="S471" s="43"/>
      <c r="T471" s="43"/>
    </row>
    <row r="472" spans="1:25" x14ac:dyDescent="0.25">
      <c r="D472" s="7"/>
      <c r="E472" s="7"/>
      <c r="P472" s="47"/>
      <c r="Q472" s="47"/>
      <c r="R472" s="43"/>
      <c r="S472" s="43"/>
      <c r="T472" s="43"/>
      <c r="U472" s="47"/>
    </row>
    <row r="473" spans="1:25" x14ac:dyDescent="0.25">
      <c r="A473" s="48"/>
      <c r="B473" s="48"/>
      <c r="C473" s="48"/>
      <c r="D473" s="49"/>
      <c r="E473" s="49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U473" s="47"/>
    </row>
    <row r="474" spans="1:25" ht="17.25" customHeight="1" x14ac:dyDescent="0.25">
      <c r="A474" s="129"/>
      <c r="B474" s="129"/>
      <c r="C474" s="129"/>
      <c r="D474" s="49"/>
      <c r="E474" s="49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3"/>
      <c r="Q474" s="43"/>
      <c r="R474" s="50"/>
      <c r="U474" s="43"/>
    </row>
    <row r="475" spans="1:25" x14ac:dyDescent="0.25">
      <c r="A475" s="307"/>
      <c r="B475" s="307"/>
      <c r="C475" s="307"/>
      <c r="D475" s="307"/>
      <c r="E475" s="307"/>
      <c r="F475" s="307"/>
      <c r="G475" s="307"/>
      <c r="H475" s="307"/>
      <c r="I475" s="307"/>
      <c r="J475" s="307"/>
      <c r="K475" s="307"/>
      <c r="L475" s="307"/>
      <c r="M475" s="307"/>
      <c r="N475" s="307"/>
      <c r="O475" s="307"/>
      <c r="P475" s="307"/>
      <c r="Q475" s="307"/>
      <c r="R475" s="307"/>
      <c r="S475" s="307"/>
      <c r="T475" s="307"/>
      <c r="U475" s="307"/>
      <c r="V475" s="307"/>
      <c r="W475" s="307"/>
      <c r="X475" s="307"/>
    </row>
    <row r="476" spans="1:25" x14ac:dyDescent="0.25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U476" s="43"/>
    </row>
    <row r="477" spans="1:25" x14ac:dyDescent="0.25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U477" s="43"/>
    </row>
  </sheetData>
  <sheetProtection formatCells="0" insertColumns="0" insertRows="0" deleteColumns="0" deleteRows="0"/>
  <mergeCells count="621">
    <mergeCell ref="A475:X475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261:P261"/>
    <mergeCell ref="M261:N261"/>
    <mergeCell ref="S381:U381"/>
    <mergeCell ref="P362:R362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1:O381"/>
    <mergeCell ref="O57:P57"/>
    <mergeCell ref="Q57:R57"/>
    <mergeCell ref="G46:N47"/>
    <mergeCell ref="O46:P47"/>
    <mergeCell ref="G376:I376"/>
    <mergeCell ref="I260:J260"/>
    <mergeCell ref="G260:H260"/>
    <mergeCell ref="P376:R376"/>
    <mergeCell ref="S376:U376"/>
    <mergeCell ref="S378:U378"/>
    <mergeCell ref="P380:R380"/>
    <mergeCell ref="M379:O379"/>
    <mergeCell ref="M58:N58"/>
    <mergeCell ref="O58:P58"/>
    <mergeCell ref="Q58:R58"/>
    <mergeCell ref="U256:V256"/>
    <mergeCell ref="S256:T256"/>
    <mergeCell ref="S255:V255"/>
    <mergeCell ref="U259:V259"/>
    <mergeCell ref="S259:T259"/>
    <mergeCell ref="Q259:R259"/>
    <mergeCell ref="O259:P259"/>
    <mergeCell ref="M259:N259"/>
    <mergeCell ref="R342:S342"/>
    <mergeCell ref="M343:O343"/>
    <mergeCell ref="P343:Q343"/>
    <mergeCell ref="U261:V261"/>
    <mergeCell ref="S261:T261"/>
    <mergeCell ref="Q261:R261"/>
    <mergeCell ref="B401:I401"/>
    <mergeCell ref="B400:I400"/>
    <mergeCell ref="O293:P293"/>
    <mergeCell ref="M293:N293"/>
    <mergeCell ref="U295:V295"/>
    <mergeCell ref="S367:U367"/>
    <mergeCell ref="S364:U364"/>
    <mergeCell ref="R345:S345"/>
    <mergeCell ref="P346:Q346"/>
    <mergeCell ref="R346:S346"/>
    <mergeCell ref="A349:Y355"/>
    <mergeCell ref="S366:U366"/>
    <mergeCell ref="A343:C343"/>
    <mergeCell ref="A358:U358"/>
    <mergeCell ref="T346:U346"/>
    <mergeCell ref="M342:O342"/>
    <mergeCell ref="P342:Q342"/>
    <mergeCell ref="C364:F364"/>
    <mergeCell ref="J366:L366"/>
    <mergeCell ref="G377:I377"/>
    <mergeCell ref="J377:L377"/>
    <mergeCell ref="J376:L376"/>
    <mergeCell ref="M376:O376"/>
    <mergeCell ref="P379:R379"/>
    <mergeCell ref="G227:I227"/>
    <mergeCell ref="J227:L227"/>
    <mergeCell ref="M227:O227"/>
    <mergeCell ref="P227:R227"/>
    <mergeCell ref="C258:F258"/>
    <mergeCell ref="C259:F259"/>
    <mergeCell ref="J238:L238"/>
    <mergeCell ref="G233:R233"/>
    <mergeCell ref="D235:F235"/>
    <mergeCell ref="G235:I235"/>
    <mergeCell ref="J235:L235"/>
    <mergeCell ref="M235:O235"/>
    <mergeCell ref="P235:R235"/>
    <mergeCell ref="M234:O234"/>
    <mergeCell ref="D229:F229"/>
    <mergeCell ref="G229:I229"/>
    <mergeCell ref="J229:L229"/>
    <mergeCell ref="M229:O229"/>
    <mergeCell ref="K259:L259"/>
    <mergeCell ref="I259:J259"/>
    <mergeCell ref="G259:H259"/>
    <mergeCell ref="G255:J255"/>
    <mergeCell ref="G254:V254"/>
    <mergeCell ref="K258:L258"/>
    <mergeCell ref="I258:J258"/>
    <mergeCell ref="G258:H258"/>
    <mergeCell ref="U257:V257"/>
    <mergeCell ref="S257:T257"/>
    <mergeCell ref="Q257:R257"/>
    <mergeCell ref="O257:P257"/>
    <mergeCell ref="M257:N257"/>
    <mergeCell ref="K257:L257"/>
    <mergeCell ref="U260:V260"/>
    <mergeCell ref="S260:T260"/>
    <mergeCell ref="Q260:R260"/>
    <mergeCell ref="O260:P260"/>
    <mergeCell ref="M260:N260"/>
    <mergeCell ref="U258:V258"/>
    <mergeCell ref="S258:T258"/>
    <mergeCell ref="Q258:R258"/>
    <mergeCell ref="O258:P258"/>
    <mergeCell ref="M258:N258"/>
    <mergeCell ref="C254:F256"/>
    <mergeCell ref="C257:F257"/>
    <mergeCell ref="O255:R255"/>
    <mergeCell ref="M256:N256"/>
    <mergeCell ref="O256:P256"/>
    <mergeCell ref="Q256:R256"/>
    <mergeCell ref="P234:R234"/>
    <mergeCell ref="P238:R238"/>
    <mergeCell ref="D236:F236"/>
    <mergeCell ref="G236:I236"/>
    <mergeCell ref="J236:L236"/>
    <mergeCell ref="M238:O238"/>
    <mergeCell ref="M236:O236"/>
    <mergeCell ref="M237:O237"/>
    <mergeCell ref="P236:R236"/>
    <mergeCell ref="P237:R237"/>
    <mergeCell ref="D238:F238"/>
    <mergeCell ref="G257:H257"/>
    <mergeCell ref="G238:I238"/>
    <mergeCell ref="C263:F263"/>
    <mergeCell ref="C260:F260"/>
    <mergeCell ref="C262:F262"/>
    <mergeCell ref="K176:L176"/>
    <mergeCell ref="C113:K113"/>
    <mergeCell ref="C114:K114"/>
    <mergeCell ref="C115:K115"/>
    <mergeCell ref="C116:K116"/>
    <mergeCell ref="C117:K117"/>
    <mergeCell ref="C118:K118"/>
    <mergeCell ref="C119:K119"/>
    <mergeCell ref="I263:J263"/>
    <mergeCell ref="G256:H256"/>
    <mergeCell ref="I256:J256"/>
    <mergeCell ref="K256:L256"/>
    <mergeCell ref="D190:G190"/>
    <mergeCell ref="K190:M190"/>
    <mergeCell ref="D191:G191"/>
    <mergeCell ref="K191:M191"/>
    <mergeCell ref="D192:G192"/>
    <mergeCell ref="K192:M192"/>
    <mergeCell ref="H192:J192"/>
    <mergeCell ref="H191:J191"/>
    <mergeCell ref="D226:F226"/>
    <mergeCell ref="M377:O377"/>
    <mergeCell ref="P377:R377"/>
    <mergeCell ref="B402:I402"/>
    <mergeCell ref="B403:I403"/>
    <mergeCell ref="C379:F379"/>
    <mergeCell ref="G379:I379"/>
    <mergeCell ref="J379:L379"/>
    <mergeCell ref="M401:O401"/>
    <mergeCell ref="P401:R401"/>
    <mergeCell ref="A396:Y397"/>
    <mergeCell ref="J381:L381"/>
    <mergeCell ref="J380:L380"/>
    <mergeCell ref="P378:R378"/>
    <mergeCell ref="G378:I378"/>
    <mergeCell ref="J378:L378"/>
    <mergeCell ref="M378:O378"/>
    <mergeCell ref="C381:F381"/>
    <mergeCell ref="C377:F377"/>
    <mergeCell ref="S379:U379"/>
    <mergeCell ref="S380:U380"/>
    <mergeCell ref="S402:U402"/>
    <mergeCell ref="C378:F378"/>
    <mergeCell ref="P381:R381"/>
    <mergeCell ref="M380:O380"/>
    <mergeCell ref="C363:F363"/>
    <mergeCell ref="F344:G344"/>
    <mergeCell ref="A341:C341"/>
    <mergeCell ref="C361:F362"/>
    <mergeCell ref="D339:E340"/>
    <mergeCell ref="K262:L262"/>
    <mergeCell ref="D310:E310"/>
    <mergeCell ref="F339:G340"/>
    <mergeCell ref="A342:C342"/>
    <mergeCell ref="K263:L263"/>
    <mergeCell ref="C289:F289"/>
    <mergeCell ref="C290:F290"/>
    <mergeCell ref="C291:F291"/>
    <mergeCell ref="C292:F292"/>
    <mergeCell ref="C293:F293"/>
    <mergeCell ref="C294:F294"/>
    <mergeCell ref="C295:F295"/>
    <mergeCell ref="A297:Z297"/>
    <mergeCell ref="A356:Z356"/>
    <mergeCell ref="R343:S343"/>
    <mergeCell ref="T343:U343"/>
    <mergeCell ref="T344:U344"/>
    <mergeCell ref="T345:U345"/>
    <mergeCell ref="J362:L362"/>
    <mergeCell ref="P364:R364"/>
    <mergeCell ref="M375:O375"/>
    <mergeCell ref="J375:L375"/>
    <mergeCell ref="S375:U375"/>
    <mergeCell ref="C365:F365"/>
    <mergeCell ref="G365:I365"/>
    <mergeCell ref="P374:R374"/>
    <mergeCell ref="C367:F367"/>
    <mergeCell ref="C368:F368"/>
    <mergeCell ref="G368:I368"/>
    <mergeCell ref="G364:I364"/>
    <mergeCell ref="M366:O366"/>
    <mergeCell ref="M364:O364"/>
    <mergeCell ref="J367:L367"/>
    <mergeCell ref="M367:O367"/>
    <mergeCell ref="P375:R375"/>
    <mergeCell ref="P368:R368"/>
    <mergeCell ref="P367:R367"/>
    <mergeCell ref="P366:R366"/>
    <mergeCell ref="G375:I375"/>
    <mergeCell ref="T342:U342"/>
    <mergeCell ref="S362:U362"/>
    <mergeCell ref="S365:U365"/>
    <mergeCell ref="S369:U369"/>
    <mergeCell ref="J363:L363"/>
    <mergeCell ref="S368:U368"/>
    <mergeCell ref="P365:R365"/>
    <mergeCell ref="P345:Q345"/>
    <mergeCell ref="P341:Q341"/>
    <mergeCell ref="M341:O341"/>
    <mergeCell ref="T341:U341"/>
    <mergeCell ref="P347:Q347"/>
    <mergeCell ref="R347:S347"/>
    <mergeCell ref="T347:U347"/>
    <mergeCell ref="R341:S341"/>
    <mergeCell ref="G361:U361"/>
    <mergeCell ref="M363:O363"/>
    <mergeCell ref="P363:R363"/>
    <mergeCell ref="S363:U363"/>
    <mergeCell ref="G362:I362"/>
    <mergeCell ref="P344:Q344"/>
    <mergeCell ref="R344:S344"/>
    <mergeCell ref="M362:O362"/>
    <mergeCell ref="P369:R369"/>
    <mergeCell ref="C376:F376"/>
    <mergeCell ref="M345:O345"/>
    <mergeCell ref="M344:O344"/>
    <mergeCell ref="A346:C346"/>
    <mergeCell ref="A345:C345"/>
    <mergeCell ref="A344:C344"/>
    <mergeCell ref="A347:C347"/>
    <mergeCell ref="G363:I363"/>
    <mergeCell ref="G367:I367"/>
    <mergeCell ref="J364:L364"/>
    <mergeCell ref="M365:O365"/>
    <mergeCell ref="G369:I369"/>
    <mergeCell ref="J369:L369"/>
    <mergeCell ref="M369:O369"/>
    <mergeCell ref="G366:I366"/>
    <mergeCell ref="M346:O346"/>
    <mergeCell ref="C375:F375"/>
    <mergeCell ref="G373:U373"/>
    <mergeCell ref="G374:I374"/>
    <mergeCell ref="J374:L374"/>
    <mergeCell ref="M374:O374"/>
    <mergeCell ref="J365:L365"/>
    <mergeCell ref="C366:F366"/>
    <mergeCell ref="S374:U374"/>
    <mergeCell ref="Q26:R26"/>
    <mergeCell ref="K26:L26"/>
    <mergeCell ref="A18:U20"/>
    <mergeCell ref="G58:J58"/>
    <mergeCell ref="K58:L58"/>
    <mergeCell ref="G88:N88"/>
    <mergeCell ref="G171:J171"/>
    <mergeCell ref="K171:L171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M339:O340"/>
    <mergeCell ref="D347:E347"/>
    <mergeCell ref="F347:G347"/>
    <mergeCell ref="H347:I347"/>
    <mergeCell ref="M347:O347"/>
    <mergeCell ref="A339:C340"/>
    <mergeCell ref="G261:H261"/>
    <mergeCell ref="I261:J261"/>
    <mergeCell ref="K261:L261"/>
    <mergeCell ref="H342:I342"/>
    <mergeCell ref="H343:I343"/>
    <mergeCell ref="H344:I344"/>
    <mergeCell ref="H345:I345"/>
    <mergeCell ref="H346:I346"/>
    <mergeCell ref="A338:I338"/>
    <mergeCell ref="D344:E344"/>
    <mergeCell ref="D342:E342"/>
    <mergeCell ref="F342:G342"/>
    <mergeCell ref="D345:E345"/>
    <mergeCell ref="F345:G345"/>
    <mergeCell ref="F343:G343"/>
    <mergeCell ref="D346:E346"/>
    <mergeCell ref="F346:G346"/>
    <mergeCell ref="D343:E343"/>
    <mergeCell ref="A334:U334"/>
    <mergeCell ref="G287:J287"/>
    <mergeCell ref="K287:N287"/>
    <mergeCell ref="I294:J294"/>
    <mergeCell ref="K288:L288"/>
    <mergeCell ref="K289:L289"/>
    <mergeCell ref="K290:L290"/>
    <mergeCell ref="K292:L292"/>
    <mergeCell ref="I288:J288"/>
    <mergeCell ref="I290:J290"/>
    <mergeCell ref="S289:T289"/>
    <mergeCell ref="U289:V289"/>
    <mergeCell ref="I292:J292"/>
    <mergeCell ref="G288:H288"/>
    <mergeCell ref="G289:H289"/>
    <mergeCell ref="K293:L293"/>
    <mergeCell ref="S295:T295"/>
    <mergeCell ref="S290:T290"/>
    <mergeCell ref="M290:N290"/>
    <mergeCell ref="M291:N291"/>
    <mergeCell ref="O287:R287"/>
    <mergeCell ref="O288:P288"/>
    <mergeCell ref="Q288:R288"/>
    <mergeCell ref="A251:U251"/>
    <mergeCell ref="M294:N294"/>
    <mergeCell ref="G286:V286"/>
    <mergeCell ref="S287:V287"/>
    <mergeCell ref="S288:T288"/>
    <mergeCell ref="U288:V288"/>
    <mergeCell ref="K255:N255"/>
    <mergeCell ref="M288:N288"/>
    <mergeCell ref="U263:V263"/>
    <mergeCell ref="S263:T263"/>
    <mergeCell ref="D275:E275"/>
    <mergeCell ref="G263:H263"/>
    <mergeCell ref="M263:N263"/>
    <mergeCell ref="G293:H293"/>
    <mergeCell ref="I293:J293"/>
    <mergeCell ref="I289:J289"/>
    <mergeCell ref="I291:J291"/>
    <mergeCell ref="U262:V262"/>
    <mergeCell ref="S262:T262"/>
    <mergeCell ref="G262:H262"/>
    <mergeCell ref="U290:V290"/>
    <mergeCell ref="C286:F288"/>
    <mergeCell ref="I257:J257"/>
    <mergeCell ref="K260:L260"/>
    <mergeCell ref="S291:T291"/>
    <mergeCell ref="U291:V291"/>
    <mergeCell ref="U293:V293"/>
    <mergeCell ref="S293:T293"/>
    <mergeCell ref="U292:V292"/>
    <mergeCell ref="S292:T292"/>
    <mergeCell ref="V404:X404"/>
    <mergeCell ref="B404:I404"/>
    <mergeCell ref="S377:U377"/>
    <mergeCell ref="S401:U401"/>
    <mergeCell ref="U294:V294"/>
    <mergeCell ref="S294:T294"/>
    <mergeCell ref="Q295:R295"/>
    <mergeCell ref="G295:H295"/>
    <mergeCell ref="M338:U338"/>
    <mergeCell ref="T339:U340"/>
    <mergeCell ref="P339:Q340"/>
    <mergeCell ref="R339:S340"/>
    <mergeCell ref="D341:E341"/>
    <mergeCell ref="F341:G341"/>
    <mergeCell ref="H339:I340"/>
    <mergeCell ref="H341:I341"/>
    <mergeCell ref="I295:J295"/>
    <mergeCell ref="K295:L295"/>
    <mergeCell ref="M405:O405"/>
    <mergeCell ref="P405:R405"/>
    <mergeCell ref="J400:L400"/>
    <mergeCell ref="V402:X402"/>
    <mergeCell ref="J403:L403"/>
    <mergeCell ref="S403:U403"/>
    <mergeCell ref="V405:X405"/>
    <mergeCell ref="J404:L404"/>
    <mergeCell ref="M404:O404"/>
    <mergeCell ref="P404:R404"/>
    <mergeCell ref="S404:U404"/>
    <mergeCell ref="M400:O400"/>
    <mergeCell ref="P402:R402"/>
    <mergeCell ref="M403:O403"/>
    <mergeCell ref="P403:R403"/>
    <mergeCell ref="V403:X403"/>
    <mergeCell ref="V400:X400"/>
    <mergeCell ref="J401:L401"/>
    <mergeCell ref="S400:U400"/>
    <mergeCell ref="V401:X401"/>
    <mergeCell ref="S405:U405"/>
    <mergeCell ref="J405:L405"/>
    <mergeCell ref="J406:L406"/>
    <mergeCell ref="M406:O406"/>
    <mergeCell ref="S406:U406"/>
    <mergeCell ref="B406:I406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263:P263"/>
    <mergeCell ref="Q263:R263"/>
    <mergeCell ref="I262:J262"/>
    <mergeCell ref="M262:N262"/>
    <mergeCell ref="O262:P262"/>
    <mergeCell ref="Q262:R262"/>
    <mergeCell ref="L116:M116"/>
    <mergeCell ref="L117:M117"/>
    <mergeCell ref="L118:M118"/>
    <mergeCell ref="L119:M119"/>
    <mergeCell ref="L120:M120"/>
    <mergeCell ref="L121:M121"/>
    <mergeCell ref="L122:M122"/>
    <mergeCell ref="K174:L174"/>
    <mergeCell ref="G175:J175"/>
    <mergeCell ref="K175:L175"/>
    <mergeCell ref="A163:U163"/>
    <mergeCell ref="K166:L166"/>
    <mergeCell ref="K167:L167"/>
    <mergeCell ref="D149:K149"/>
    <mergeCell ref="K170:L170"/>
    <mergeCell ref="K169:L169"/>
    <mergeCell ref="L123:M123"/>
    <mergeCell ref="C261:F261"/>
    <mergeCell ref="M295:N295"/>
    <mergeCell ref="O295:P295"/>
    <mergeCell ref="Q293:R293"/>
    <mergeCell ref="M289:N289"/>
    <mergeCell ref="G291:H291"/>
    <mergeCell ref="G292:H292"/>
    <mergeCell ref="G294:H294"/>
    <mergeCell ref="Q290:R290"/>
    <mergeCell ref="O291:P291"/>
    <mergeCell ref="Q291:R291"/>
    <mergeCell ref="O292:P292"/>
    <mergeCell ref="Q292:R292"/>
    <mergeCell ref="O294:P294"/>
    <mergeCell ref="Q294:R294"/>
    <mergeCell ref="O290:P290"/>
    <mergeCell ref="M292:N292"/>
    <mergeCell ref="G290:H290"/>
    <mergeCell ref="K291:L291"/>
    <mergeCell ref="O289:P289"/>
    <mergeCell ref="Q289:R289"/>
    <mergeCell ref="K294:L294"/>
    <mergeCell ref="V123:W123"/>
    <mergeCell ref="A474:C474"/>
    <mergeCell ref="D237:F237"/>
    <mergeCell ref="G237:I237"/>
    <mergeCell ref="J237:L237"/>
    <mergeCell ref="D228:F228"/>
    <mergeCell ref="G228:I228"/>
    <mergeCell ref="J228:L228"/>
    <mergeCell ref="V406:X406"/>
    <mergeCell ref="P406:R406"/>
    <mergeCell ref="J402:L402"/>
    <mergeCell ref="M402:O402"/>
    <mergeCell ref="J368:L368"/>
    <mergeCell ref="M368:O368"/>
    <mergeCell ref="C380:F380"/>
    <mergeCell ref="G380:I380"/>
    <mergeCell ref="G381:I381"/>
    <mergeCell ref="C369:F369"/>
    <mergeCell ref="C373:F374"/>
    <mergeCell ref="P400:R400"/>
    <mergeCell ref="B405:I405"/>
    <mergeCell ref="M228:O228"/>
    <mergeCell ref="P228:R228"/>
    <mergeCell ref="A384:Y393"/>
    <mergeCell ref="Q150:S150"/>
    <mergeCell ref="G173:J173"/>
    <mergeCell ref="G172:J172"/>
    <mergeCell ref="G170:J170"/>
    <mergeCell ref="G169:J169"/>
    <mergeCell ref="G168:J168"/>
    <mergeCell ref="G167:J167"/>
    <mergeCell ref="A152:Y157"/>
    <mergeCell ref="Q149:S149"/>
    <mergeCell ref="K173:L173"/>
    <mergeCell ref="K172:L172"/>
    <mergeCell ref="G165:J165"/>
    <mergeCell ref="P229:R229"/>
    <mergeCell ref="D233:F234"/>
    <mergeCell ref="G234:I234"/>
    <mergeCell ref="J234:L234"/>
    <mergeCell ref="H190:J190"/>
    <mergeCell ref="G176:J176"/>
    <mergeCell ref="D194:G194"/>
    <mergeCell ref="K194:M194"/>
    <mergeCell ref="H193:J193"/>
    <mergeCell ref="H194:J194"/>
    <mergeCell ref="D224:F225"/>
    <mergeCell ref="G224:R224"/>
    <mergeCell ref="G225:I225"/>
    <mergeCell ref="J225:L225"/>
    <mergeCell ref="M225:O225"/>
    <mergeCell ref="P225:R225"/>
    <mergeCell ref="D193:G193"/>
    <mergeCell ref="K193:M193"/>
    <mergeCell ref="A213:Y218"/>
    <mergeCell ref="P226:R226"/>
    <mergeCell ref="G226:I226"/>
    <mergeCell ref="J226:L226"/>
    <mergeCell ref="M226:O226"/>
    <mergeCell ref="D227:F227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A91:Y99"/>
    <mergeCell ref="O26:P26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G177:J17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C120:K120"/>
    <mergeCell ref="V120:W120"/>
    <mergeCell ref="K177:L177"/>
    <mergeCell ref="G174:J174"/>
    <mergeCell ref="V121:W121"/>
    <mergeCell ref="V122:W122"/>
    <mergeCell ref="G166:J166"/>
    <mergeCell ref="K168:L168"/>
    <mergeCell ref="K165:L165"/>
    <mergeCell ref="C123:K123"/>
    <mergeCell ref="L149:M149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1175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193</v>
      </c>
      <c r="B10" t="s">
        <v>52</v>
      </c>
      <c r="C10" t="s">
        <v>65</v>
      </c>
      <c r="D10">
        <v>1</v>
      </c>
    </row>
    <row r="11" spans="1:4" x14ac:dyDescent="0.25">
      <c r="A11">
        <v>1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153</v>
      </c>
      <c r="C2">
        <v>0</v>
      </c>
      <c r="D2">
        <v>0</v>
      </c>
      <c r="E2">
        <v>0</v>
      </c>
      <c r="F2">
        <v>63</v>
      </c>
      <c r="G2">
        <v>254</v>
      </c>
    </row>
    <row r="3" spans="1:7" x14ac:dyDescent="0.25">
      <c r="A3">
        <v>2</v>
      </c>
      <c r="B3" t="s">
        <v>151</v>
      </c>
      <c r="C3">
        <v>7</v>
      </c>
      <c r="D3">
        <v>235</v>
      </c>
      <c r="E3">
        <v>0</v>
      </c>
      <c r="F3">
        <v>1</v>
      </c>
      <c r="G3">
        <v>8</v>
      </c>
    </row>
    <row r="4" spans="1:7" x14ac:dyDescent="0.25">
      <c r="A4">
        <v>3</v>
      </c>
      <c r="B4" t="s">
        <v>123</v>
      </c>
      <c r="C4">
        <v>1</v>
      </c>
      <c r="D4">
        <v>14</v>
      </c>
      <c r="E4">
        <v>0</v>
      </c>
      <c r="F4">
        <v>74</v>
      </c>
      <c r="G4">
        <v>45</v>
      </c>
    </row>
    <row r="5" spans="1:7" x14ac:dyDescent="0.25">
      <c r="A5">
        <v>4</v>
      </c>
      <c r="B5" t="s">
        <v>122</v>
      </c>
      <c r="C5">
        <v>0</v>
      </c>
      <c r="D5">
        <v>3</v>
      </c>
      <c r="E5">
        <v>0</v>
      </c>
      <c r="F5">
        <v>0</v>
      </c>
      <c r="G5">
        <v>96</v>
      </c>
    </row>
    <row r="6" spans="1:7" x14ac:dyDescent="0.25">
      <c r="A6">
        <v>5</v>
      </c>
      <c r="B6" t="s">
        <v>154</v>
      </c>
      <c r="C6">
        <v>8</v>
      </c>
      <c r="D6">
        <v>0</v>
      </c>
      <c r="E6">
        <v>0</v>
      </c>
      <c r="F6">
        <v>0</v>
      </c>
      <c r="G6">
        <v>50</v>
      </c>
    </row>
    <row r="7" spans="1:7" x14ac:dyDescent="0.25">
      <c r="A7">
        <v>6</v>
      </c>
      <c r="B7" t="s">
        <v>102</v>
      </c>
      <c r="C7">
        <v>11</v>
      </c>
      <c r="D7">
        <v>3</v>
      </c>
      <c r="E7">
        <v>0</v>
      </c>
      <c r="F7">
        <v>39</v>
      </c>
      <c r="G7">
        <v>134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151</v>
      </c>
      <c r="C2">
        <v>85</v>
      </c>
      <c r="D2">
        <v>1556</v>
      </c>
      <c r="E2">
        <v>0</v>
      </c>
      <c r="F2">
        <v>4</v>
      </c>
      <c r="G2">
        <v>41</v>
      </c>
    </row>
    <row r="3" spans="1:7" x14ac:dyDescent="0.25">
      <c r="A3">
        <v>2</v>
      </c>
      <c r="B3" t="s">
        <v>153</v>
      </c>
      <c r="C3">
        <v>0</v>
      </c>
      <c r="D3">
        <v>6</v>
      </c>
      <c r="E3">
        <v>0</v>
      </c>
      <c r="F3">
        <v>226</v>
      </c>
      <c r="G3">
        <v>851</v>
      </c>
    </row>
    <row r="4" spans="1:7" x14ac:dyDescent="0.25">
      <c r="A4">
        <v>3</v>
      </c>
      <c r="B4" t="s">
        <v>123</v>
      </c>
      <c r="C4">
        <v>8</v>
      </c>
      <c r="D4">
        <v>31</v>
      </c>
      <c r="E4">
        <v>0</v>
      </c>
      <c r="F4">
        <v>268</v>
      </c>
      <c r="G4">
        <v>111</v>
      </c>
    </row>
    <row r="5" spans="1:7" x14ac:dyDescent="0.25">
      <c r="A5">
        <v>4</v>
      </c>
      <c r="B5" t="s">
        <v>154</v>
      </c>
      <c r="C5">
        <v>40</v>
      </c>
      <c r="D5">
        <v>1</v>
      </c>
      <c r="E5">
        <v>0</v>
      </c>
      <c r="F5">
        <v>2</v>
      </c>
      <c r="G5">
        <v>355</v>
      </c>
    </row>
    <row r="6" spans="1:7" x14ac:dyDescent="0.25">
      <c r="A6">
        <v>5</v>
      </c>
      <c r="B6" t="s">
        <v>122</v>
      </c>
      <c r="C6">
        <v>0</v>
      </c>
      <c r="D6">
        <v>6</v>
      </c>
      <c r="E6">
        <v>0</v>
      </c>
      <c r="F6">
        <v>25</v>
      </c>
      <c r="G6">
        <v>284</v>
      </c>
    </row>
    <row r="7" spans="1:7" x14ac:dyDescent="0.25">
      <c r="A7">
        <v>6</v>
      </c>
      <c r="B7" t="s">
        <v>102</v>
      </c>
      <c r="C7">
        <v>35</v>
      </c>
      <c r="D7">
        <v>31</v>
      </c>
      <c r="E7">
        <v>0</v>
      </c>
      <c r="F7">
        <v>120</v>
      </c>
      <c r="G7">
        <v>419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651</v>
      </c>
      <c r="B2" t="s">
        <v>108</v>
      </c>
      <c r="C2" t="s">
        <v>159</v>
      </c>
    </row>
    <row r="3" spans="1:3" x14ac:dyDescent="0.25">
      <c r="A3">
        <v>651</v>
      </c>
      <c r="B3" t="s">
        <v>108</v>
      </c>
      <c r="C3" t="s">
        <v>160</v>
      </c>
    </row>
    <row r="4" spans="1:3" x14ac:dyDescent="0.25">
      <c r="A4">
        <v>651</v>
      </c>
      <c r="B4" t="s">
        <v>108</v>
      </c>
      <c r="C4" t="s">
        <v>161</v>
      </c>
    </row>
    <row r="5" spans="1:3" x14ac:dyDescent="0.25">
      <c r="A5">
        <v>651</v>
      </c>
      <c r="B5" t="s">
        <v>108</v>
      </c>
      <c r="C5" t="s">
        <v>162</v>
      </c>
    </row>
    <row r="6" spans="1:3" x14ac:dyDescent="0.25">
      <c r="A6">
        <v>651</v>
      </c>
      <c r="B6" t="s">
        <v>108</v>
      </c>
      <c r="C6" t="s">
        <v>163</v>
      </c>
    </row>
    <row r="7" spans="1:3" x14ac:dyDescent="0.25">
      <c r="A7">
        <v>3484</v>
      </c>
      <c r="B7" t="s">
        <v>5</v>
      </c>
      <c r="C7" t="s">
        <v>159</v>
      </c>
    </row>
    <row r="8" spans="1:3" x14ac:dyDescent="0.25">
      <c r="A8">
        <v>3484</v>
      </c>
      <c r="B8" t="s">
        <v>5</v>
      </c>
      <c r="C8" t="s">
        <v>160</v>
      </c>
    </row>
    <row r="9" spans="1:3" x14ac:dyDescent="0.25">
      <c r="A9">
        <v>3484</v>
      </c>
      <c r="B9" t="s">
        <v>5</v>
      </c>
      <c r="C9" t="s">
        <v>161</v>
      </c>
    </row>
    <row r="10" spans="1:3" x14ac:dyDescent="0.25">
      <c r="A10">
        <v>3484</v>
      </c>
      <c r="B10" t="s">
        <v>5</v>
      </c>
      <c r="C10" t="s">
        <v>162</v>
      </c>
    </row>
    <row r="11" spans="1:3" x14ac:dyDescent="0.25">
      <c r="A11">
        <v>3484</v>
      </c>
      <c r="B11" t="s">
        <v>5</v>
      </c>
      <c r="C11" t="s">
        <v>163</v>
      </c>
    </row>
    <row r="12" spans="1:3" x14ac:dyDescent="0.25">
      <c r="A12">
        <v>0</v>
      </c>
      <c r="B12" t="s">
        <v>6</v>
      </c>
      <c r="C12" t="s">
        <v>159</v>
      </c>
    </row>
    <row r="13" spans="1:3" x14ac:dyDescent="0.25">
      <c r="A13">
        <v>0</v>
      </c>
      <c r="B13" t="s">
        <v>6</v>
      </c>
      <c r="C13" t="s">
        <v>160</v>
      </c>
    </row>
    <row r="14" spans="1:3" x14ac:dyDescent="0.25">
      <c r="A14">
        <v>0</v>
      </c>
      <c r="B14" t="s">
        <v>6</v>
      </c>
      <c r="C14" t="s">
        <v>161</v>
      </c>
    </row>
    <row r="15" spans="1:3" x14ac:dyDescent="0.25">
      <c r="A15">
        <v>0</v>
      </c>
      <c r="B15" t="s">
        <v>6</v>
      </c>
      <c r="C15" t="s">
        <v>162</v>
      </c>
    </row>
    <row r="16" spans="1:3" x14ac:dyDescent="0.25">
      <c r="A16">
        <v>0</v>
      </c>
      <c r="B16" t="s">
        <v>6</v>
      </c>
      <c r="C16" t="s">
        <v>163</v>
      </c>
    </row>
    <row r="17" spans="1:3" x14ac:dyDescent="0.25">
      <c r="A17">
        <v>0</v>
      </c>
      <c r="B17" t="s">
        <v>7</v>
      </c>
      <c r="C17" t="s">
        <v>159</v>
      </c>
    </row>
    <row r="18" spans="1:3" x14ac:dyDescent="0.25">
      <c r="A18">
        <v>0</v>
      </c>
      <c r="B18" t="s">
        <v>7</v>
      </c>
      <c r="C18" t="s">
        <v>160</v>
      </c>
    </row>
    <row r="19" spans="1:3" x14ac:dyDescent="0.25">
      <c r="A19">
        <v>0</v>
      </c>
      <c r="B19" t="s">
        <v>7</v>
      </c>
      <c r="C19" t="s">
        <v>161</v>
      </c>
    </row>
    <row r="20" spans="1:3" x14ac:dyDescent="0.25">
      <c r="A20">
        <v>0</v>
      </c>
      <c r="B20" t="s">
        <v>7</v>
      </c>
      <c r="C20" t="s">
        <v>162</v>
      </c>
    </row>
    <row r="21" spans="1:3" x14ac:dyDescent="0.25">
      <c r="A21" s="2">
        <v>0</v>
      </c>
      <c r="B21" s="2" t="s">
        <v>7</v>
      </c>
      <c r="C21" s="2" t="s">
        <v>163</v>
      </c>
    </row>
    <row r="22" spans="1:3" x14ac:dyDescent="0.25">
      <c r="A22" s="2">
        <v>8</v>
      </c>
      <c r="B22" s="2" t="s">
        <v>132</v>
      </c>
      <c r="C22" s="2" t="s">
        <v>159</v>
      </c>
    </row>
    <row r="23" spans="1:3" x14ac:dyDescent="0.25">
      <c r="A23" s="2">
        <v>8</v>
      </c>
      <c r="B23" s="2" t="s">
        <v>132</v>
      </c>
      <c r="C23" s="2" t="s">
        <v>160</v>
      </c>
    </row>
    <row r="24" spans="1:3" x14ac:dyDescent="0.25">
      <c r="A24" s="2">
        <v>8</v>
      </c>
      <c r="B24" s="2" t="s">
        <v>132</v>
      </c>
      <c r="C24" s="2" t="s">
        <v>161</v>
      </c>
    </row>
    <row r="25" spans="1:3" x14ac:dyDescent="0.25">
      <c r="A25" s="2">
        <v>8</v>
      </c>
      <c r="B25" s="2" t="s">
        <v>132</v>
      </c>
      <c r="C25" s="2" t="s">
        <v>162</v>
      </c>
    </row>
    <row r="26" spans="1:3" x14ac:dyDescent="0.25">
      <c r="A26" s="2">
        <v>8</v>
      </c>
      <c r="B26" s="2" t="s">
        <v>132</v>
      </c>
      <c r="C26" s="2" t="s">
        <v>163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3604</v>
      </c>
      <c r="C2" t="s">
        <v>34</v>
      </c>
    </row>
    <row r="3" spans="1:3" x14ac:dyDescent="0.25">
      <c r="A3" t="s">
        <v>112</v>
      </c>
      <c r="B3">
        <v>25351</v>
      </c>
      <c r="C3" t="s">
        <v>34</v>
      </c>
    </row>
    <row r="4" spans="1:3" x14ac:dyDescent="0.25">
      <c r="A4" t="s">
        <v>113</v>
      </c>
      <c r="B4">
        <v>1035</v>
      </c>
      <c r="C4" t="s">
        <v>34</v>
      </c>
    </row>
    <row r="5" spans="1:3" x14ac:dyDescent="0.25">
      <c r="A5" t="s">
        <v>30</v>
      </c>
      <c r="B5">
        <v>48223</v>
      </c>
      <c r="C5" t="s">
        <v>34</v>
      </c>
    </row>
    <row r="6" spans="1:3" x14ac:dyDescent="0.25">
      <c r="A6" t="s">
        <v>111</v>
      </c>
      <c r="B6">
        <v>59</v>
      </c>
      <c r="C6" t="s">
        <v>24</v>
      </c>
    </row>
    <row r="7" spans="1:3" x14ac:dyDescent="0.25">
      <c r="A7" t="s">
        <v>112</v>
      </c>
      <c r="B7">
        <v>562</v>
      </c>
      <c r="C7" t="s">
        <v>24</v>
      </c>
    </row>
    <row r="8" spans="1:3" x14ac:dyDescent="0.25">
      <c r="A8" t="s">
        <v>113</v>
      </c>
      <c r="B8">
        <v>63</v>
      </c>
      <c r="C8" t="s">
        <v>24</v>
      </c>
    </row>
    <row r="9" spans="1:3" x14ac:dyDescent="0.25">
      <c r="A9" t="s">
        <v>30</v>
      </c>
      <c r="B9">
        <v>1116</v>
      </c>
      <c r="C9" t="s">
        <v>24</v>
      </c>
    </row>
    <row r="10" spans="1:3" x14ac:dyDescent="0.25">
      <c r="A10" t="s">
        <v>111</v>
      </c>
      <c r="B10">
        <v>99</v>
      </c>
      <c r="C10" t="s">
        <v>35</v>
      </c>
    </row>
    <row r="11" spans="1:3" x14ac:dyDescent="0.25">
      <c r="A11" t="s">
        <v>112</v>
      </c>
      <c r="B11">
        <v>1702</v>
      </c>
      <c r="C11" t="s">
        <v>35</v>
      </c>
    </row>
    <row r="12" spans="1:3" x14ac:dyDescent="0.25">
      <c r="A12" t="s">
        <v>113</v>
      </c>
      <c r="B12">
        <v>110</v>
      </c>
      <c r="C12" t="s">
        <v>35</v>
      </c>
    </row>
    <row r="13" spans="1:3" x14ac:dyDescent="0.25">
      <c r="A13" t="s">
        <v>30</v>
      </c>
      <c r="B13">
        <v>3211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343</v>
      </c>
      <c r="B2" t="s">
        <v>133</v>
      </c>
      <c r="C2" t="s">
        <v>3</v>
      </c>
      <c r="D2">
        <v>1</v>
      </c>
    </row>
    <row r="3" spans="1:4" x14ac:dyDescent="0.25">
      <c r="A3">
        <v>327</v>
      </c>
      <c r="B3" t="s">
        <v>133</v>
      </c>
      <c r="C3" t="s">
        <v>77</v>
      </c>
      <c r="D3">
        <v>1</v>
      </c>
    </row>
    <row r="4" spans="1:4" x14ac:dyDescent="0.25">
      <c r="A4">
        <v>29</v>
      </c>
      <c r="B4" t="s">
        <v>164</v>
      </c>
      <c r="C4" t="s">
        <v>3</v>
      </c>
      <c r="D4">
        <v>2</v>
      </c>
    </row>
    <row r="5" spans="1:4" x14ac:dyDescent="0.25">
      <c r="A5">
        <v>35</v>
      </c>
      <c r="B5" t="s">
        <v>164</v>
      </c>
      <c r="C5" t="s">
        <v>77</v>
      </c>
      <c r="D5">
        <v>2</v>
      </c>
    </row>
    <row r="6" spans="1:4" x14ac:dyDescent="0.25">
      <c r="A6">
        <v>0</v>
      </c>
      <c r="B6" t="s">
        <v>165</v>
      </c>
      <c r="C6" t="s">
        <v>3</v>
      </c>
      <c r="D6">
        <v>3</v>
      </c>
    </row>
    <row r="7" spans="1:4" x14ac:dyDescent="0.25">
      <c r="A7">
        <v>2</v>
      </c>
      <c r="B7" t="s">
        <v>165</v>
      </c>
      <c r="C7" t="s">
        <v>77</v>
      </c>
      <c r="D7">
        <v>3</v>
      </c>
    </row>
    <row r="8" spans="1:4" x14ac:dyDescent="0.25">
      <c r="A8">
        <v>3</v>
      </c>
      <c r="B8" t="s">
        <v>166</v>
      </c>
      <c r="C8" t="s">
        <v>3</v>
      </c>
      <c r="D8">
        <v>4</v>
      </c>
    </row>
    <row r="9" spans="1:4" x14ac:dyDescent="0.25">
      <c r="A9">
        <v>4</v>
      </c>
      <c r="B9" t="s">
        <v>166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15051</v>
      </c>
      <c r="C2" t="s">
        <v>34</v>
      </c>
    </row>
    <row r="3" spans="1:3" x14ac:dyDescent="0.25">
      <c r="A3" t="s">
        <v>112</v>
      </c>
      <c r="B3">
        <v>125598</v>
      </c>
      <c r="C3" t="s">
        <v>34</v>
      </c>
    </row>
    <row r="4" spans="1:3" x14ac:dyDescent="0.25">
      <c r="A4" t="s">
        <v>113</v>
      </c>
      <c r="B4">
        <v>4595</v>
      </c>
      <c r="C4" t="s">
        <v>34</v>
      </c>
    </row>
    <row r="5" spans="1:3" x14ac:dyDescent="0.25">
      <c r="A5" t="s">
        <v>30</v>
      </c>
      <c r="B5">
        <v>185636</v>
      </c>
      <c r="C5" t="s">
        <v>34</v>
      </c>
    </row>
    <row r="6" spans="1:3" x14ac:dyDescent="0.25">
      <c r="A6" t="s">
        <v>111</v>
      </c>
      <c r="B6">
        <v>316</v>
      </c>
      <c r="C6" t="s">
        <v>24</v>
      </c>
    </row>
    <row r="7" spans="1:3" x14ac:dyDescent="0.25">
      <c r="A7" t="s">
        <v>112</v>
      </c>
      <c r="B7">
        <v>2984</v>
      </c>
      <c r="C7" t="s">
        <v>24</v>
      </c>
    </row>
    <row r="8" spans="1:3" x14ac:dyDescent="0.25">
      <c r="A8" t="s">
        <v>113</v>
      </c>
      <c r="B8">
        <v>298</v>
      </c>
      <c r="C8" t="s">
        <v>24</v>
      </c>
    </row>
    <row r="9" spans="1:3" x14ac:dyDescent="0.25">
      <c r="A9" t="s">
        <v>30</v>
      </c>
      <c r="B9">
        <v>5290</v>
      </c>
      <c r="C9" t="s">
        <v>24</v>
      </c>
    </row>
    <row r="10" spans="1:3" x14ac:dyDescent="0.25">
      <c r="A10" t="s">
        <v>111</v>
      </c>
      <c r="B10">
        <v>619</v>
      </c>
      <c r="C10" t="s">
        <v>35</v>
      </c>
    </row>
    <row r="11" spans="1:3" x14ac:dyDescent="0.25">
      <c r="A11" t="s">
        <v>112</v>
      </c>
      <c r="B11">
        <v>8444</v>
      </c>
      <c r="C11" t="s">
        <v>35</v>
      </c>
    </row>
    <row r="12" spans="1:3" x14ac:dyDescent="0.25">
      <c r="A12" t="s">
        <v>113</v>
      </c>
      <c r="B12">
        <v>438</v>
      </c>
      <c r="C12" t="s">
        <v>35</v>
      </c>
    </row>
    <row r="13" spans="1:3" x14ac:dyDescent="0.25">
      <c r="A13" t="s">
        <v>30</v>
      </c>
      <c r="B13">
        <v>14187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1842</v>
      </c>
      <c r="B2" t="s">
        <v>133</v>
      </c>
      <c r="C2" t="s">
        <v>3</v>
      </c>
      <c r="D2">
        <v>1</v>
      </c>
    </row>
    <row r="3" spans="1:4" x14ac:dyDescent="0.25">
      <c r="A3">
        <v>1786</v>
      </c>
      <c r="B3" t="s">
        <v>133</v>
      </c>
      <c r="C3" t="s">
        <v>77</v>
      </c>
      <c r="D3">
        <v>1</v>
      </c>
    </row>
    <row r="4" spans="1:4" x14ac:dyDescent="0.25">
      <c r="A4">
        <v>201</v>
      </c>
      <c r="B4" t="s">
        <v>164</v>
      </c>
      <c r="C4" t="s">
        <v>3</v>
      </c>
      <c r="D4">
        <v>2</v>
      </c>
    </row>
    <row r="5" spans="1:4" x14ac:dyDescent="0.25">
      <c r="A5">
        <v>196</v>
      </c>
      <c r="B5" t="s">
        <v>164</v>
      </c>
      <c r="C5" t="s">
        <v>77</v>
      </c>
      <c r="D5">
        <v>2</v>
      </c>
    </row>
    <row r="6" spans="1:4" x14ac:dyDescent="0.25">
      <c r="A6">
        <v>0</v>
      </c>
      <c r="B6" t="s">
        <v>165</v>
      </c>
      <c r="C6" t="s">
        <v>3</v>
      </c>
      <c r="D6">
        <v>3</v>
      </c>
    </row>
    <row r="7" spans="1:4" x14ac:dyDescent="0.25">
      <c r="A7">
        <v>9</v>
      </c>
      <c r="B7" t="s">
        <v>165</v>
      </c>
      <c r="C7" t="s">
        <v>77</v>
      </c>
      <c r="D7">
        <v>3</v>
      </c>
    </row>
    <row r="8" spans="1:4" x14ac:dyDescent="0.25">
      <c r="A8">
        <v>28</v>
      </c>
      <c r="B8" t="s">
        <v>166</v>
      </c>
      <c r="C8" t="s">
        <v>3</v>
      </c>
      <c r="D8">
        <v>4</v>
      </c>
    </row>
    <row r="9" spans="1:4" x14ac:dyDescent="0.25">
      <c r="A9">
        <v>17</v>
      </c>
      <c r="B9" t="s">
        <v>166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8537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268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131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5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4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4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3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549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6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2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2753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70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57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2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189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2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11793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59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49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1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1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416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33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35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16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246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14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5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374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75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77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23895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449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442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8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1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3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2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2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947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27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5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1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1</v>
      </c>
      <c r="C2" t="s">
        <v>85</v>
      </c>
      <c r="D2" t="s">
        <v>3</v>
      </c>
    </row>
    <row r="3" spans="1:4" x14ac:dyDescent="0.25">
      <c r="A3">
        <v>2</v>
      </c>
      <c r="B3">
        <v>4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151</v>
      </c>
      <c r="C2" t="s">
        <v>31</v>
      </c>
      <c r="D2" t="s">
        <v>30</v>
      </c>
      <c r="E2">
        <v>1</v>
      </c>
      <c r="F2">
        <v>145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37</v>
      </c>
      <c r="G3">
        <v>1</v>
      </c>
    </row>
    <row r="4" spans="1:7" x14ac:dyDescent="0.25">
      <c r="A4">
        <v>3</v>
      </c>
      <c r="B4" t="s">
        <v>122</v>
      </c>
      <c r="C4" t="s">
        <v>31</v>
      </c>
      <c r="D4" t="s">
        <v>30</v>
      </c>
      <c r="E4">
        <v>1</v>
      </c>
      <c r="F4">
        <v>51</v>
      </c>
      <c r="G4">
        <v>1</v>
      </c>
    </row>
    <row r="5" spans="1:7" x14ac:dyDescent="0.25">
      <c r="A5">
        <v>4</v>
      </c>
      <c r="B5" t="s">
        <v>152</v>
      </c>
      <c r="C5" t="s">
        <v>31</v>
      </c>
      <c r="D5" t="s">
        <v>30</v>
      </c>
      <c r="E5">
        <v>1</v>
      </c>
      <c r="F5">
        <v>20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12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66</v>
      </c>
      <c r="G7">
        <v>1</v>
      </c>
    </row>
    <row r="8" spans="1:7" x14ac:dyDescent="0.25">
      <c r="A8">
        <v>1</v>
      </c>
      <c r="B8" t="s">
        <v>151</v>
      </c>
      <c r="C8" t="s">
        <v>31</v>
      </c>
      <c r="D8" t="s">
        <v>10</v>
      </c>
      <c r="E8">
        <v>2</v>
      </c>
      <c r="F8">
        <v>184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74</v>
      </c>
      <c r="G9">
        <v>1</v>
      </c>
    </row>
    <row r="10" spans="1:7" x14ac:dyDescent="0.2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67</v>
      </c>
      <c r="G10">
        <v>1</v>
      </c>
    </row>
    <row r="11" spans="1:7" x14ac:dyDescent="0.2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33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12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83</v>
      </c>
      <c r="G13">
        <v>1</v>
      </c>
    </row>
    <row r="14" spans="1:7" x14ac:dyDescent="0.25">
      <c r="A14">
        <v>1</v>
      </c>
      <c r="B14" t="s">
        <v>151</v>
      </c>
      <c r="C14" t="s">
        <v>55</v>
      </c>
      <c r="D14" t="s">
        <v>30</v>
      </c>
      <c r="E14">
        <v>1</v>
      </c>
      <c r="F14">
        <v>149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89</v>
      </c>
      <c r="G15">
        <v>2</v>
      </c>
    </row>
    <row r="16" spans="1:7" x14ac:dyDescent="0.2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71</v>
      </c>
      <c r="G16">
        <v>2</v>
      </c>
    </row>
    <row r="17" spans="1:7" x14ac:dyDescent="0.2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20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22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83</v>
      </c>
      <c r="G19">
        <v>2</v>
      </c>
    </row>
    <row r="20" spans="1:7" x14ac:dyDescent="0.25">
      <c r="A20">
        <v>1</v>
      </c>
      <c r="B20" t="s">
        <v>151</v>
      </c>
      <c r="C20" s="2" t="s">
        <v>55</v>
      </c>
      <c r="D20" t="s">
        <v>10</v>
      </c>
      <c r="E20">
        <v>2</v>
      </c>
      <c r="F20" s="2">
        <v>192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188</v>
      </c>
      <c r="G21">
        <v>2</v>
      </c>
    </row>
    <row r="22" spans="1:7" x14ac:dyDescent="0.2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97</v>
      </c>
      <c r="G22">
        <v>2</v>
      </c>
    </row>
    <row r="23" spans="1:7" x14ac:dyDescent="0.2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33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23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112</v>
      </c>
      <c r="G25">
        <v>2</v>
      </c>
    </row>
    <row r="26" spans="1:7" x14ac:dyDescent="0.25">
      <c r="A26">
        <v>1</v>
      </c>
      <c r="B26" t="s">
        <v>151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</v>
      </c>
      <c r="G31">
        <v>3</v>
      </c>
    </row>
    <row r="32" spans="1:7" x14ac:dyDescent="0.25">
      <c r="A32">
        <v>1</v>
      </c>
      <c r="B32" t="s">
        <v>151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2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151</v>
      </c>
      <c r="C2" t="s">
        <v>31</v>
      </c>
      <c r="D2" t="s">
        <v>30</v>
      </c>
      <c r="E2">
        <v>1</v>
      </c>
      <c r="F2">
        <v>961</v>
      </c>
      <c r="G2">
        <v>1</v>
      </c>
    </row>
    <row r="3" spans="1:7" x14ac:dyDescent="0.25">
      <c r="A3">
        <v>2</v>
      </c>
      <c r="B3" t="s">
        <v>122</v>
      </c>
      <c r="C3" t="s">
        <v>31</v>
      </c>
      <c r="D3" t="s">
        <v>30</v>
      </c>
      <c r="E3">
        <v>1</v>
      </c>
      <c r="F3">
        <v>633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166</v>
      </c>
      <c r="G4">
        <v>1</v>
      </c>
    </row>
    <row r="5" spans="1:7" x14ac:dyDescent="0.25">
      <c r="A5">
        <v>4</v>
      </c>
      <c r="B5" t="s">
        <v>153</v>
      </c>
      <c r="C5" t="s">
        <v>31</v>
      </c>
      <c r="D5" t="s">
        <v>30</v>
      </c>
      <c r="E5">
        <v>1</v>
      </c>
      <c r="F5">
        <v>219</v>
      </c>
      <c r="G5">
        <v>1</v>
      </c>
    </row>
    <row r="6" spans="1:7" x14ac:dyDescent="0.25">
      <c r="A6">
        <v>5</v>
      </c>
      <c r="B6" t="s">
        <v>154</v>
      </c>
      <c r="C6" t="s">
        <v>31</v>
      </c>
      <c r="D6" t="s">
        <v>30</v>
      </c>
      <c r="E6">
        <v>1</v>
      </c>
      <c r="F6">
        <v>81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439</v>
      </c>
      <c r="G7">
        <v>1</v>
      </c>
    </row>
    <row r="8" spans="1:7" x14ac:dyDescent="0.25">
      <c r="A8">
        <v>1</v>
      </c>
      <c r="B8" t="s">
        <v>151</v>
      </c>
      <c r="C8" t="s">
        <v>31</v>
      </c>
      <c r="D8" t="s">
        <v>10</v>
      </c>
      <c r="E8">
        <v>2</v>
      </c>
      <c r="F8">
        <v>1286</v>
      </c>
      <c r="G8">
        <v>1</v>
      </c>
    </row>
    <row r="9" spans="1:7" x14ac:dyDescent="0.25">
      <c r="A9">
        <v>2</v>
      </c>
      <c r="B9" t="s">
        <v>122</v>
      </c>
      <c r="C9" t="s">
        <v>31</v>
      </c>
      <c r="D9" t="s">
        <v>10</v>
      </c>
      <c r="E9">
        <v>2</v>
      </c>
      <c r="F9">
        <v>994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296</v>
      </c>
      <c r="G10">
        <v>1</v>
      </c>
    </row>
    <row r="11" spans="1:7" x14ac:dyDescent="0.25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343</v>
      </c>
      <c r="G11">
        <v>1</v>
      </c>
    </row>
    <row r="12" spans="1:7" x14ac:dyDescent="0.2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124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553</v>
      </c>
      <c r="G13">
        <v>1</v>
      </c>
    </row>
    <row r="14" spans="1:7" x14ac:dyDescent="0.25">
      <c r="A14">
        <v>1</v>
      </c>
      <c r="B14" t="s">
        <v>151</v>
      </c>
      <c r="C14" t="s">
        <v>55</v>
      </c>
      <c r="D14" t="s">
        <v>30</v>
      </c>
      <c r="E14">
        <v>1</v>
      </c>
      <c r="F14">
        <v>972</v>
      </c>
      <c r="G14">
        <v>2</v>
      </c>
    </row>
    <row r="15" spans="1:7" x14ac:dyDescent="0.25">
      <c r="A15">
        <v>2</v>
      </c>
      <c r="B15" t="s">
        <v>122</v>
      </c>
      <c r="C15" s="2" t="s">
        <v>55</v>
      </c>
      <c r="D15" t="s">
        <v>30</v>
      </c>
      <c r="E15">
        <v>1</v>
      </c>
      <c r="F15" s="2">
        <v>732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311</v>
      </c>
      <c r="G16">
        <v>2</v>
      </c>
    </row>
    <row r="17" spans="1:7" x14ac:dyDescent="0.25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276</v>
      </c>
      <c r="G17">
        <v>2</v>
      </c>
    </row>
    <row r="18" spans="1:7" x14ac:dyDescent="0.2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84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516</v>
      </c>
      <c r="G19">
        <v>2</v>
      </c>
    </row>
    <row r="20" spans="1:7" x14ac:dyDescent="0.25">
      <c r="A20">
        <v>1</v>
      </c>
      <c r="B20" t="s">
        <v>151</v>
      </c>
      <c r="C20" s="2" t="s">
        <v>55</v>
      </c>
      <c r="D20" t="s">
        <v>10</v>
      </c>
      <c r="E20">
        <v>2</v>
      </c>
      <c r="F20" s="2">
        <v>1314</v>
      </c>
      <c r="G20">
        <v>2</v>
      </c>
    </row>
    <row r="21" spans="1:7" x14ac:dyDescent="0.25">
      <c r="A21">
        <v>2</v>
      </c>
      <c r="B21" t="s">
        <v>122</v>
      </c>
      <c r="C21" s="2" t="s">
        <v>55</v>
      </c>
      <c r="D21" t="s">
        <v>10</v>
      </c>
      <c r="E21">
        <v>2</v>
      </c>
      <c r="F21" s="2">
        <v>1161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616</v>
      </c>
      <c r="G22">
        <v>2</v>
      </c>
    </row>
    <row r="23" spans="1:7" x14ac:dyDescent="0.25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461</v>
      </c>
      <c r="G23">
        <v>2</v>
      </c>
    </row>
    <row r="24" spans="1:7" x14ac:dyDescent="0.2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136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685</v>
      </c>
      <c r="G25">
        <v>2</v>
      </c>
    </row>
    <row r="26" spans="1:7" x14ac:dyDescent="0.25">
      <c r="A26">
        <v>1</v>
      </c>
      <c r="B26" t="s">
        <v>151</v>
      </c>
      <c r="C26" t="s">
        <v>103</v>
      </c>
      <c r="D26" t="s">
        <v>30</v>
      </c>
      <c r="E26">
        <v>1</v>
      </c>
      <c r="F26">
        <v>3</v>
      </c>
      <c r="G26">
        <v>3</v>
      </c>
    </row>
    <row r="27" spans="1:7" x14ac:dyDescent="0.25">
      <c r="A27">
        <v>2</v>
      </c>
      <c r="B27" t="s">
        <v>122</v>
      </c>
      <c r="C27" t="s">
        <v>103</v>
      </c>
      <c r="D27" t="s">
        <v>30</v>
      </c>
      <c r="E27">
        <v>1</v>
      </c>
      <c r="F27">
        <v>4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5</v>
      </c>
      <c r="G28">
        <v>3</v>
      </c>
    </row>
    <row r="29" spans="1:7" x14ac:dyDescent="0.25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17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9</v>
      </c>
      <c r="G31">
        <v>3</v>
      </c>
    </row>
    <row r="32" spans="1:7" x14ac:dyDescent="0.25">
      <c r="A32">
        <v>1</v>
      </c>
      <c r="B32" t="s">
        <v>151</v>
      </c>
      <c r="C32" t="s">
        <v>103</v>
      </c>
      <c r="D32" t="s">
        <v>10</v>
      </c>
      <c r="E32">
        <v>2</v>
      </c>
      <c r="F32">
        <v>3</v>
      </c>
      <c r="G32">
        <v>3</v>
      </c>
    </row>
    <row r="33" spans="1:7" x14ac:dyDescent="0.25">
      <c r="A33">
        <v>2</v>
      </c>
      <c r="B33" t="s">
        <v>122</v>
      </c>
      <c r="C33" t="s">
        <v>103</v>
      </c>
      <c r="D33" t="s">
        <v>10</v>
      </c>
      <c r="E33">
        <v>2</v>
      </c>
      <c r="F33">
        <v>5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13</v>
      </c>
      <c r="G34">
        <v>3</v>
      </c>
    </row>
    <row r="35" spans="1:7" x14ac:dyDescent="0.25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6</v>
      </c>
      <c r="G35">
        <v>3</v>
      </c>
    </row>
    <row r="36" spans="1:7" x14ac:dyDescent="0.2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39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9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2682</v>
      </c>
      <c r="D2">
        <v>1239</v>
      </c>
      <c r="E2">
        <v>31</v>
      </c>
    </row>
    <row r="3" spans="1:5" x14ac:dyDescent="0.25">
      <c r="A3">
        <v>2</v>
      </c>
      <c r="B3" t="s">
        <v>125</v>
      </c>
      <c r="C3">
        <v>219</v>
      </c>
      <c r="D3">
        <v>142</v>
      </c>
      <c r="E3">
        <v>5</v>
      </c>
    </row>
    <row r="4" spans="1:5" x14ac:dyDescent="0.25">
      <c r="A4">
        <v>3</v>
      </c>
      <c r="B4" t="s">
        <v>135</v>
      </c>
      <c r="C4">
        <v>122</v>
      </c>
      <c r="D4">
        <v>92</v>
      </c>
      <c r="E4">
        <v>0</v>
      </c>
    </row>
    <row r="5" spans="1:5" x14ac:dyDescent="0.25">
      <c r="A5" s="2">
        <v>4</v>
      </c>
      <c r="B5" s="2" t="s">
        <v>155</v>
      </c>
      <c r="C5" s="2">
        <v>114</v>
      </c>
      <c r="D5" s="2">
        <v>100</v>
      </c>
      <c r="E5" s="2">
        <v>0</v>
      </c>
    </row>
    <row r="6" spans="1:5" x14ac:dyDescent="0.25">
      <c r="A6" s="2">
        <v>5</v>
      </c>
      <c r="B6" s="2" t="s">
        <v>136</v>
      </c>
      <c r="C6" s="2">
        <v>58</v>
      </c>
      <c r="D6" s="2">
        <v>43</v>
      </c>
      <c r="E6" s="2">
        <v>6</v>
      </c>
    </row>
    <row r="7" spans="1:5" x14ac:dyDescent="0.25">
      <c r="A7" s="2">
        <v>6</v>
      </c>
      <c r="B7" s="2" t="s">
        <v>102</v>
      </c>
      <c r="C7" s="2">
        <v>141</v>
      </c>
      <c r="D7" s="2">
        <v>99</v>
      </c>
      <c r="E7" s="2">
        <v>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33</v>
      </c>
      <c r="D2" s="2">
        <v>30</v>
      </c>
      <c r="E2" s="2">
        <v>15</v>
      </c>
    </row>
    <row r="3" spans="1:5" x14ac:dyDescent="0.25">
      <c r="A3" s="2">
        <v>2</v>
      </c>
      <c r="B3" s="2" t="s">
        <v>125</v>
      </c>
      <c r="C3" s="2">
        <v>16</v>
      </c>
      <c r="D3" s="2">
        <v>16</v>
      </c>
      <c r="E3" s="2">
        <v>6</v>
      </c>
    </row>
    <row r="4" spans="1:5" x14ac:dyDescent="0.25">
      <c r="A4" s="2">
        <v>3</v>
      </c>
      <c r="B4" s="2" t="s">
        <v>156</v>
      </c>
      <c r="C4" s="2">
        <v>15</v>
      </c>
      <c r="D4" s="2">
        <v>16</v>
      </c>
      <c r="E4" s="2">
        <v>3</v>
      </c>
    </row>
    <row r="5" spans="1:5" x14ac:dyDescent="0.25">
      <c r="A5" s="2">
        <v>4</v>
      </c>
      <c r="B5" s="2" t="s">
        <v>157</v>
      </c>
      <c r="C5" s="2">
        <v>11</v>
      </c>
      <c r="D5" s="2">
        <v>9</v>
      </c>
      <c r="E5" s="2">
        <v>3</v>
      </c>
    </row>
    <row r="6" spans="1:5" x14ac:dyDescent="0.25">
      <c r="A6" s="2">
        <v>5</v>
      </c>
      <c r="B6" s="2" t="s">
        <v>158</v>
      </c>
      <c r="C6" s="2">
        <v>8</v>
      </c>
      <c r="D6" s="2">
        <v>10</v>
      </c>
      <c r="E6" s="2">
        <v>2</v>
      </c>
    </row>
    <row r="7" spans="1:5" x14ac:dyDescent="0.25">
      <c r="A7" s="2">
        <v>6</v>
      </c>
      <c r="B7" s="2" t="s">
        <v>102</v>
      </c>
      <c r="C7" s="2">
        <v>24</v>
      </c>
      <c r="D7" s="2">
        <v>14</v>
      </c>
      <c r="E7" s="2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389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2022-07-01T13:57:29Z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