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gdalena.kozlowska\Desktop\Biblioteki\Documents\Moje dokumenty\"/>
    </mc:Choice>
  </mc:AlternateContent>
  <bookViews>
    <workbookView xWindow="-120" yWindow="-120" windowWidth="29040" windowHeight="15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8" i="1" l="1"/>
  <c r="H188" i="1"/>
  <c r="K176" i="1"/>
  <c r="T125" i="1" l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S125" i="1"/>
  <c r="T126" i="1" l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L112" i="1"/>
  <c r="L113" i="1"/>
  <c r="L114" i="1"/>
  <c r="L115" i="1"/>
  <c r="L116" i="1"/>
  <c r="L117" i="1"/>
  <c r="L118" i="1"/>
  <c r="L119" i="1"/>
  <c r="L120" i="1"/>
  <c r="L122" i="1"/>
  <c r="L123" i="1"/>
  <c r="L124" i="1"/>
  <c r="L125" i="1"/>
  <c r="U125" i="1" l="1"/>
  <c r="V125" i="1" s="1"/>
  <c r="U117" i="1"/>
  <c r="V117" i="1" s="1"/>
  <c r="U113" i="1"/>
  <c r="V113" i="1" s="1"/>
  <c r="U121" i="1"/>
  <c r="V121" i="1" s="1"/>
  <c r="U124" i="1"/>
  <c r="V124" i="1" s="1"/>
  <c r="U120" i="1"/>
  <c r="V120" i="1" s="1"/>
  <c r="U116" i="1"/>
  <c r="V116" i="1" s="1"/>
  <c r="U112" i="1"/>
  <c r="V112" i="1" s="1"/>
  <c r="U115" i="1"/>
  <c r="V115" i="1" s="1"/>
  <c r="U123" i="1"/>
  <c r="V123" i="1" s="1"/>
  <c r="U119" i="1"/>
  <c r="V119" i="1" s="1"/>
  <c r="U111" i="1"/>
  <c r="U122" i="1"/>
  <c r="V122" i="1" s="1"/>
  <c r="U118" i="1"/>
  <c r="V118" i="1" s="1"/>
  <c r="U114" i="1"/>
  <c r="V114" i="1" s="1"/>
  <c r="J392" i="1"/>
  <c r="V393" i="1" l="1"/>
  <c r="S393" i="1"/>
  <c r="P393" i="1"/>
  <c r="M393" i="1"/>
  <c r="J393" i="1"/>
  <c r="O248" i="1" l="1"/>
  <c r="S248" i="1" s="1"/>
  <c r="I246" i="1" l="1"/>
  <c r="M246" i="1" s="1"/>
  <c r="O245" i="1"/>
  <c r="S245" i="1" s="1"/>
  <c r="T331" i="1" l="1"/>
  <c r="T332" i="1"/>
  <c r="T333" i="1"/>
  <c r="T334" i="1"/>
  <c r="T335" i="1"/>
  <c r="T330" i="1"/>
  <c r="R331" i="1"/>
  <c r="R332" i="1"/>
  <c r="R333" i="1"/>
  <c r="R334" i="1"/>
  <c r="R335" i="1"/>
  <c r="R330" i="1"/>
  <c r="P331" i="1"/>
  <c r="P332" i="1"/>
  <c r="P333" i="1"/>
  <c r="P334" i="1"/>
  <c r="P335" i="1"/>
  <c r="P330" i="1"/>
  <c r="M331" i="1"/>
  <c r="M332" i="1"/>
  <c r="M333" i="1"/>
  <c r="M334" i="1"/>
  <c r="M335" i="1"/>
  <c r="M330" i="1"/>
  <c r="H331" i="1"/>
  <c r="H332" i="1"/>
  <c r="H333" i="1"/>
  <c r="H334" i="1"/>
  <c r="H335" i="1"/>
  <c r="F331" i="1"/>
  <c r="F332" i="1"/>
  <c r="F333" i="1"/>
  <c r="F334" i="1"/>
  <c r="F335" i="1"/>
  <c r="D331" i="1"/>
  <c r="D332" i="1"/>
  <c r="D333" i="1"/>
  <c r="D334" i="1"/>
  <c r="D335" i="1"/>
  <c r="A331" i="1"/>
  <c r="A332" i="1"/>
  <c r="A333" i="1"/>
  <c r="A334" i="1"/>
  <c r="A335" i="1"/>
  <c r="R336" i="1" l="1"/>
  <c r="T336" i="1"/>
  <c r="P336" i="1"/>
  <c r="G224" i="1"/>
  <c r="G215" i="1"/>
  <c r="M56" i="1"/>
  <c r="L109" i="1"/>
  <c r="M22" i="1"/>
  <c r="G349" i="1"/>
  <c r="G242" i="1"/>
  <c r="G361" i="1"/>
  <c r="M327" i="1"/>
  <c r="A327" i="1"/>
  <c r="G274" i="1"/>
  <c r="E9" i="1"/>
  <c r="P228" i="1"/>
  <c r="M228" i="1"/>
  <c r="J228" i="1"/>
  <c r="G228" i="1"/>
  <c r="P227" i="1"/>
  <c r="M227" i="1"/>
  <c r="J227" i="1"/>
  <c r="G227" i="1"/>
  <c r="P226" i="1"/>
  <c r="M226" i="1"/>
  <c r="J226" i="1"/>
  <c r="G226" i="1"/>
  <c r="P219" i="1"/>
  <c r="M219" i="1"/>
  <c r="J219" i="1"/>
  <c r="G219" i="1"/>
  <c r="J218" i="1"/>
  <c r="M218" i="1"/>
  <c r="P218" i="1"/>
  <c r="G218" i="1"/>
  <c r="P217" i="1"/>
  <c r="M217" i="1"/>
  <c r="M220" i="1" s="1"/>
  <c r="J217" i="1"/>
  <c r="G217" i="1"/>
  <c r="Q153" i="1"/>
  <c r="N153" i="1"/>
  <c r="L153" i="1"/>
  <c r="L111" i="1"/>
  <c r="Q87" i="1"/>
  <c r="O87" i="1"/>
  <c r="Q86" i="1"/>
  <c r="O86" i="1"/>
  <c r="Q85" i="1"/>
  <c r="O85" i="1"/>
  <c r="Q84" i="1"/>
  <c r="O84" i="1"/>
  <c r="Q60" i="1"/>
  <c r="O60" i="1"/>
  <c r="M60" i="1"/>
  <c r="Q59" i="1"/>
  <c r="O59" i="1"/>
  <c r="M59" i="1"/>
  <c r="Q58" i="1"/>
  <c r="O58" i="1"/>
  <c r="M58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392" i="1"/>
  <c r="S392" i="1"/>
  <c r="P392" i="1"/>
  <c r="M392" i="1"/>
  <c r="V391" i="1"/>
  <c r="S391" i="1"/>
  <c r="P391" i="1"/>
  <c r="M391" i="1"/>
  <c r="J391" i="1"/>
  <c r="V390" i="1"/>
  <c r="S390" i="1"/>
  <c r="P390" i="1"/>
  <c r="M390" i="1"/>
  <c r="J390" i="1"/>
  <c r="V389" i="1"/>
  <c r="S389" i="1"/>
  <c r="P389" i="1"/>
  <c r="M389" i="1"/>
  <c r="J389" i="1"/>
  <c r="V388" i="1"/>
  <c r="S388" i="1"/>
  <c r="P388" i="1"/>
  <c r="M388" i="1"/>
  <c r="J388" i="1"/>
  <c r="S364" i="1"/>
  <c r="S365" i="1"/>
  <c r="S366" i="1"/>
  <c r="S367" i="1"/>
  <c r="S368" i="1"/>
  <c r="S363" i="1"/>
  <c r="P364" i="1"/>
  <c r="P365" i="1"/>
  <c r="P366" i="1"/>
  <c r="P367" i="1"/>
  <c r="P363" i="1"/>
  <c r="M364" i="1"/>
  <c r="M365" i="1"/>
  <c r="M366" i="1"/>
  <c r="M367" i="1"/>
  <c r="M368" i="1"/>
  <c r="M363" i="1"/>
  <c r="J365" i="1"/>
  <c r="J366" i="1"/>
  <c r="J367" i="1"/>
  <c r="J368" i="1"/>
  <c r="J363" i="1"/>
  <c r="G364" i="1"/>
  <c r="G365" i="1"/>
  <c r="G366" i="1"/>
  <c r="G367" i="1"/>
  <c r="G368" i="1"/>
  <c r="G363" i="1"/>
  <c r="C364" i="1"/>
  <c r="C365" i="1"/>
  <c r="C366" i="1"/>
  <c r="C367" i="1"/>
  <c r="C368" i="1"/>
  <c r="C363" i="1"/>
  <c r="S352" i="1"/>
  <c r="S353" i="1"/>
  <c r="S354" i="1"/>
  <c r="S355" i="1"/>
  <c r="S356" i="1"/>
  <c r="S351" i="1"/>
  <c r="P352" i="1"/>
  <c r="P353" i="1"/>
  <c r="P354" i="1"/>
  <c r="P355" i="1"/>
  <c r="P351" i="1"/>
  <c r="M352" i="1"/>
  <c r="M353" i="1"/>
  <c r="M354" i="1"/>
  <c r="M355" i="1"/>
  <c r="M356" i="1"/>
  <c r="M351" i="1"/>
  <c r="J352" i="1"/>
  <c r="J353" i="1"/>
  <c r="J354" i="1"/>
  <c r="J355" i="1"/>
  <c r="J356" i="1"/>
  <c r="G352" i="1"/>
  <c r="G353" i="1"/>
  <c r="G354" i="1"/>
  <c r="G355" i="1"/>
  <c r="G356" i="1"/>
  <c r="G351" i="1"/>
  <c r="C352" i="1"/>
  <c r="C353" i="1"/>
  <c r="C354" i="1"/>
  <c r="C355" i="1"/>
  <c r="C356" i="1"/>
  <c r="C351" i="1"/>
  <c r="H330" i="1"/>
  <c r="F330" i="1"/>
  <c r="D330" i="1"/>
  <c r="A330" i="1"/>
  <c r="Q278" i="1"/>
  <c r="U278" i="1" s="1"/>
  <c r="Q279" i="1"/>
  <c r="U279" i="1" s="1"/>
  <c r="Q280" i="1"/>
  <c r="U280" i="1" s="1"/>
  <c r="Q281" i="1"/>
  <c r="U281" i="1" s="1"/>
  <c r="Q282" i="1"/>
  <c r="U282" i="1" s="1"/>
  <c r="Q277" i="1"/>
  <c r="U277" i="1" s="1"/>
  <c r="O278" i="1"/>
  <c r="S278" i="1" s="1"/>
  <c r="O279" i="1"/>
  <c r="S279" i="1" s="1"/>
  <c r="O280" i="1"/>
  <c r="S280" i="1" s="1"/>
  <c r="O281" i="1"/>
  <c r="S281" i="1" s="1"/>
  <c r="O282" i="1"/>
  <c r="S282" i="1" s="1"/>
  <c r="O277" i="1"/>
  <c r="S277" i="1" s="1"/>
  <c r="I278" i="1"/>
  <c r="M278" i="1" s="1"/>
  <c r="I279" i="1"/>
  <c r="M279" i="1" s="1"/>
  <c r="I280" i="1"/>
  <c r="M280" i="1" s="1"/>
  <c r="I281" i="1"/>
  <c r="M281" i="1" s="1"/>
  <c r="I282" i="1"/>
  <c r="M282" i="1" s="1"/>
  <c r="I277" i="1"/>
  <c r="M277" i="1" s="1"/>
  <c r="G277" i="1"/>
  <c r="K277" i="1" s="1"/>
  <c r="G278" i="1"/>
  <c r="K278" i="1" s="1"/>
  <c r="G279" i="1"/>
  <c r="K279" i="1" s="1"/>
  <c r="G280" i="1"/>
  <c r="K280" i="1" s="1"/>
  <c r="G281" i="1"/>
  <c r="K281" i="1" s="1"/>
  <c r="G282" i="1"/>
  <c r="K282" i="1" s="1"/>
  <c r="C278" i="1"/>
  <c r="C279" i="1"/>
  <c r="C280" i="1"/>
  <c r="C281" i="1"/>
  <c r="C282" i="1"/>
  <c r="C277" i="1"/>
  <c r="Q246" i="1"/>
  <c r="U246" i="1" s="1"/>
  <c r="Q247" i="1"/>
  <c r="Q248" i="1"/>
  <c r="U248" i="1" s="1"/>
  <c r="Q249" i="1"/>
  <c r="U249" i="1" s="1"/>
  <c r="Q250" i="1"/>
  <c r="Q245" i="1"/>
  <c r="O246" i="1"/>
  <c r="S246" i="1" s="1"/>
  <c r="O247" i="1"/>
  <c r="S247" i="1" s="1"/>
  <c r="O249" i="1"/>
  <c r="S249" i="1" s="1"/>
  <c r="O250" i="1"/>
  <c r="S250" i="1" s="1"/>
  <c r="C246" i="1"/>
  <c r="C247" i="1"/>
  <c r="C248" i="1"/>
  <c r="C249" i="1"/>
  <c r="C250" i="1"/>
  <c r="I247" i="1"/>
  <c r="M247" i="1" s="1"/>
  <c r="I248" i="1"/>
  <c r="M248" i="1" s="1"/>
  <c r="I249" i="1"/>
  <c r="M249" i="1" s="1"/>
  <c r="I250" i="1"/>
  <c r="M250" i="1" s="1"/>
  <c r="I245" i="1"/>
  <c r="M245" i="1" s="1"/>
  <c r="G246" i="1"/>
  <c r="K246" i="1" s="1"/>
  <c r="G247" i="1"/>
  <c r="K247" i="1" s="1"/>
  <c r="G248" i="1"/>
  <c r="K248" i="1" s="1"/>
  <c r="G249" i="1"/>
  <c r="K249" i="1" s="1"/>
  <c r="G250" i="1"/>
  <c r="K250" i="1" s="1"/>
  <c r="G245" i="1"/>
  <c r="K245" i="1" s="1"/>
  <c r="C245" i="1"/>
  <c r="S337" i="1" l="1"/>
  <c r="M61" i="1"/>
  <c r="Q61" i="1"/>
  <c r="G229" i="1"/>
  <c r="J229" i="1"/>
  <c r="M229" i="1"/>
  <c r="P229" i="1"/>
  <c r="M251" i="1"/>
  <c r="K61" i="1"/>
  <c r="J394" i="1"/>
  <c r="V394" i="1"/>
  <c r="S394" i="1"/>
  <c r="V111" i="1"/>
  <c r="P394" i="1"/>
  <c r="M394" i="1"/>
  <c r="O61" i="1"/>
  <c r="G220" i="1"/>
  <c r="J220" i="1"/>
  <c r="Q88" i="1"/>
  <c r="S369" i="1"/>
  <c r="P220" i="1"/>
  <c r="G357" i="1"/>
  <c r="M357" i="1"/>
  <c r="S357" i="1"/>
  <c r="F336" i="1"/>
  <c r="O88" i="1"/>
  <c r="J369" i="1"/>
  <c r="P369" i="1"/>
  <c r="G369" i="1"/>
  <c r="M369" i="1"/>
  <c r="P357" i="1"/>
  <c r="J357" i="1"/>
  <c r="D336" i="1"/>
  <c r="H336" i="1"/>
  <c r="S126" i="1"/>
  <c r="R126" i="1"/>
  <c r="Q126" i="1"/>
  <c r="P126" i="1"/>
  <c r="O126" i="1"/>
  <c r="N126" i="1"/>
  <c r="L126" i="1"/>
  <c r="Q52" i="1"/>
  <c r="O52" i="1"/>
  <c r="Q27" i="1"/>
  <c r="O27" i="1"/>
  <c r="M27" i="1"/>
  <c r="K27" i="1"/>
  <c r="Q283" i="1"/>
  <c r="O283" i="1"/>
  <c r="M283" i="1"/>
  <c r="K283" i="1"/>
  <c r="I283" i="1"/>
  <c r="G283" i="1"/>
  <c r="Q251" i="1"/>
  <c r="O251" i="1"/>
  <c r="I251" i="1"/>
  <c r="G251" i="1"/>
  <c r="U126" i="1" l="1"/>
  <c r="V126" i="1"/>
  <c r="S251" i="1"/>
  <c r="U251" i="1"/>
  <c r="S283" i="1"/>
  <c r="U283" i="1"/>
  <c r="K251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<sst xmlns="http://schemas.openxmlformats.org/spreadsheetml/2006/main" count="1000" uniqueCount="177">
  <si>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</si>
  <si>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</si>
  <si>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</si>
  <si>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</si>
  <si>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</si>
  <si>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</si>
  <si>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</si>
  <si>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</si>
  <si>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</si>
  <si>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</si>
  <si>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</si>
  <si>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</si>
  <si>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</si>
  <si>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</si>
  <si>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</si>
  <si>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</si>
  <si>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</si>
  <si>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</si>
  <si>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</si>
  <si>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</si>
  <si>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</si>
  <si>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</si>
  <si>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</si>
  <si>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</si>
  <si>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</si>
  <si>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</si>
  <si>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</si>
  <si>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</si>
  <si>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</si>
  <si>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</si>
  <si>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</si>
  <si>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</si>
  <si>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</si>
  <si>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</si>
  <si>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</si>
  <si>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</si>
  <si>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</si>
  <si>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</si>
  <si>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</si>
  <si>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</si>
  <si>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</si>
  <si>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</si>
  <si>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</si>
  <si>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</si>
  <si>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</si>
  <si>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</si>
  <si>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</si>
  <si>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</si>
  <si>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</si>
  <si>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</si>
  <si>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</si>
  <si>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</si>
  <si>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</si>
  <si>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</si>
  <si>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</si>
  <si>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</si>
  <si>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</si>
  <si>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</si>
  <si>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</si>
  <si>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</si>
  <si>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</si>
  <si>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</si>
  <si>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</si>
  <si>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</si>
  <si>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</si>
  <si>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</si>
  <si>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</si>
  <si>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</si>
  <si>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</si>
  <si>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</si>
  <si>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</si>
  <si>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</si>
  <si>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</si>
  <si>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</si>
  <si>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</si>
  <si>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</si>
  <si>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</si>
  <si>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</si>
  <si>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</si>
  <si>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</si>
  <si>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</si>
  <si>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</si>
  <si>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</si>
  <si>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</si>
  <si>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</si>
  <si>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</si>
  <si>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</si>
  <si>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</si>
  <si>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</si>
  <si>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</si>
  <si>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</si>
  <si>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</si>
  <si>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</si>
  <si>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</si>
  <si>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</si>
  <si>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</si>
  <si>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</si>
  <si>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</si>
  <si>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</si>
  <si>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</si>
  <si>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</si>
  <si>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</si>
  <si>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</si>
  <si>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</si>
  <si>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</si>
  <si>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</si>
  <si>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</si>
  <si>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</si>
  <si>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</si>
  <si>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</si>
  <si>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</si>
  <si>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</si>
  <si>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</si>
  <si>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</si>
  <si>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</si>
  <si>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</si>
  <si>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</si>
  <si>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</si>
  <si>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</si>
  <si>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</si>
  <si>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</si>
  <si>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</si>
  <si>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</si>
  <si>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</si>
  <si>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</si>
  <si>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</si>
  <si>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</si>
  <si>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</si>
  <si>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</si>
  <si>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</si>
  <si>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</si>
  <si>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</si>
  <si>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</si>
  <si>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</si>
  <si>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</si>
  <si>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</si>
  <si>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</si>
  <si>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WĘGRY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</si>
  <si>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</si>
  <si>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</si>
  <si>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</si>
  <si>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</si>
  <si>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</si>
  <si>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</si>
  <si>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</si>
  <si>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</si>
  <si>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</si>
  <si>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</si>
  <si>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</si>
  <si>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01.04.2025</t>
  </si>
  <si>
    <t>30.04.2025</t>
  </si>
  <si>
    <t>01.01.2025</t>
  </si>
  <si>
    <t>BIAŁORUŚ</t>
  </si>
  <si>
    <t>AFGANISTAN</t>
  </si>
  <si>
    <t>ETIOPIA</t>
  </si>
  <si>
    <t>NORWEGIA</t>
  </si>
  <si>
    <t>NIDERLANDY</t>
  </si>
  <si>
    <t>LITWA</t>
  </si>
  <si>
    <t>HISZPANIA</t>
  </si>
  <si>
    <t>24.04.2025 - 30.04.2025</t>
  </si>
  <si>
    <t>17.04.2025 - 23.04.2025</t>
  </si>
  <si>
    <t>10.04.2025 - 16.04.2025</t>
  </si>
  <si>
    <t>03.04.2025 - 09.04.2025</t>
  </si>
  <si>
    <t>27.03.2025 - 02.04.2025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</si>
  <si>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</si>
  <si>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</si>
  <si>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</si>
  <si>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r>
      <t xml:space="preserve">W </t>
    </r>
    <r>
      <rPr>
        <b/>
        <sz val="10"/>
        <color theme="1"/>
        <rFont val="Roboto"/>
        <charset val="238"/>
      </rPr>
      <t xml:space="preserve">kwietniu 2025 r. </t>
    </r>
    <r>
      <rPr>
        <sz val="10"/>
        <color theme="1"/>
        <rFont val="Roboto"/>
        <charset val="238"/>
      </rPr>
      <t xml:space="preserve">cudzoziemcy złożyli ponad </t>
    </r>
    <r>
      <rPr>
        <b/>
        <sz val="10"/>
        <color theme="1"/>
        <rFont val="Roboto"/>
        <charset val="238"/>
      </rPr>
      <t>43 tys. wniosków</t>
    </r>
    <r>
      <rPr>
        <sz val="10"/>
        <color theme="1"/>
        <rFont val="Roboto"/>
        <charset val="238"/>
      </rPr>
      <t xml:space="preserve"> w sprawach o udzielenie zezwoleń na pobyt. Najwięcej osób (90%) zainteresowanych było zezwoleniem na pobyt czasowy (39 tys.), o pobyt stały ubiegało się około 4% (1,8 tys.), a na pobyt rezydenta długoterminowego UE ok. 6% (ponad 2,5 tys. wniosków). Dominującym państwem pochodzenia wśród wnioskodawców była Ukraina (24,7 tys.). Bardzo liczne wnioski składali również: Białorusini (4 tys.), Kolumbijczycy i Gruzini (po 1,6 tys.) oraz Hindusi (1,5 tys.). 443% wnioskodawców to osoby w wieku 35-64 (19 tys.), a kolejne 43% (18 tys.) to 18-34 latkowie. Wśród osób małoletnich liczną grupę stanowią dzieci z przedziału wiekowego 0-13 (4,2 tys.). Pod względem płci dominują mężczyźni (63%). Zwyczajowo wnioskodawcy koncentrowali się w województwach z dużymi ośrodkami miejskimi. Najwięcej cudzoziemców złożyło swoje wnioski w Mazowieckim Urzędzie Wojewódzkim (12 tys.), Dolnośląskim UW (6.4 tys.), Małopolski UW (4,5 tys.), Łódzkim UW (3,6 tys.) oraz Śląskim UW (3,4 tys.). W tym samym czasie urzędy wojewódzkie wydały 36,3 tys. decyzji, z czego 89% stanowiły zgody na pobyt, dalsze 8% odmowy, a 3% umorzenia postępowania. Spośród 32,3 tys. decyzji pozytywnych 90% dotyczyło pobytu czasowego (28,9 tys.), 5% - pobytu rezydenta długoterminowego UE (1,8 tys.) i 4% - pobytu stałego </t>
    </r>
    <r>
      <rPr>
        <sz val="10"/>
        <rFont val="Roboto"/>
        <charset val="238"/>
      </rPr>
      <t xml:space="preserve">(1,6 tys.).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 xml:space="preserve">W pierwszych czterech miesiącach 2025 </t>
    </r>
    <r>
      <rPr>
        <sz val="10"/>
        <rFont val="Roboto"/>
        <charset val="238"/>
      </rPr>
      <t xml:space="preserve">r. cudzoziemcy złożyli ponad </t>
    </r>
    <r>
      <rPr>
        <b/>
        <sz val="10"/>
        <rFont val="Roboto"/>
        <charset val="238"/>
      </rPr>
      <t>176,2 tys. wniosków</t>
    </r>
    <r>
      <rPr>
        <sz val="10"/>
        <rFont val="Roboto"/>
        <charset val="238"/>
      </rPr>
      <t xml:space="preserve"> w sprawach o udzielenie zezwolenia na pobyt, w tym 158,9 tys. wniosków dotyczyło zezwolenia na pobyt czasowy, 10,1 tys. - pobyt rezydenta długoterminowego UE i 7,3  tys. - zezwolenia na pobyt stały. W tym samym czasie wydano 143,4  tys. decyzji, 90% z nich (128,1 tys.) dotyczyło zezwolenia na pobyt czasowy. Udzielono 127.9 tys. zezwoleń, w tym 115,6 tys. na pobyt czasowy, 6,6 tys. na pobyt rezydenta długoterminowego UE i 5,6  tys. na pobyt stały. Średni czas trwania postępowania u wojewodów wyniósł 332 dni.</t>
    </r>
  </si>
  <si>
    <r>
      <t>Najwięcej odwołań od decyzji wydanych w I instancji odnosiło się do postępowań o udzielenie zezwolenia na pobyt czasowy (6,5 tys.). W sumie</t>
    </r>
    <r>
      <rPr>
        <b/>
        <sz val="10"/>
        <rFont val="Roboto"/>
        <charset val="238"/>
      </rPr>
      <t xml:space="preserve"> od początku 2025 r. </t>
    </r>
    <r>
      <rPr>
        <sz val="10"/>
        <rFont val="Roboto"/>
        <charset val="238"/>
      </rPr>
      <t xml:space="preserve">złożono </t>
    </r>
    <r>
      <rPr>
        <b/>
        <sz val="10"/>
        <rFont val="Roboto"/>
        <charset val="238"/>
      </rPr>
      <t>7,4 tys. odwołań</t>
    </r>
    <r>
      <rPr>
        <sz val="10"/>
        <rFont val="Roboto"/>
        <charset val="238"/>
      </rPr>
      <t>. Najczęściej dotyczyły one obywateli: Ukrainy (31%), Białorusi (12%), Indii i Wietnamy (po 6%) oraz Gruzji, Turcji i Uzbekistanu (po 4%). Szef UdSC wydał w sumie 7,6 tys. decyzji w drugiej instancji, z czego 1,5 tys. (20%) spraw zakończyło się utrzymaniem decyzji, 3,1 tys. (43%) decyzją pozytywną, 1,4 tys. (19%) uchyleniem decyzji i przekazaniem do ponownego rozpoznania, a 125 (2%) uchyleniem decyzji i umorzeniem postępowania. W przypadku odwołań dotyczących postępowań o udzielenie zezwolenia na pobyt czasowy, spośród 6,5 tys. decyzji w 1 026 przypadkach (16%) utrzymano decyzję, w 45% (2 935) przypadkach zapadła decyzja pozytywna, a w 19% (1 234) spraw zdecydowano o uchyleniu decyzji i przekazaniu sprawy do ponownego rozpoznania.</t>
    </r>
  </si>
  <si>
    <r>
      <rPr>
        <b/>
        <sz val="10"/>
        <color theme="1"/>
        <rFont val="Roboto"/>
        <charset val="238"/>
      </rPr>
      <t>W kwietniu br.</t>
    </r>
    <r>
      <rPr>
        <sz val="10"/>
        <color theme="1"/>
        <rFont val="Roboto"/>
        <charset val="238"/>
      </rPr>
      <t xml:space="preserve"> Szef UdSC zrealizował </t>
    </r>
    <r>
      <rPr>
        <b/>
        <sz val="10"/>
        <color theme="1"/>
        <rFont val="Roboto"/>
        <charset val="238"/>
      </rPr>
      <t>3 338</t>
    </r>
    <r>
      <rPr>
        <sz val="10"/>
        <color theme="1"/>
        <rFont val="Roboto"/>
        <charset val="238"/>
      </rPr>
      <t xml:space="preserve"> spraw dotyczących Wykazu, spośród których do najliczniejszych zaliczały się wpisy do Wykazu (39%), wpisy SIS (30%) i alerty pobytowe (19%).</t>
    </r>
  </si>
  <si>
    <r>
      <t xml:space="preserve">W </t>
    </r>
    <r>
      <rPr>
        <b/>
        <sz val="10"/>
        <color theme="1"/>
        <rFont val="Roboto"/>
        <charset val="238"/>
      </rPr>
      <t>kwietniu 2025 r.</t>
    </r>
    <r>
      <rPr>
        <sz val="10"/>
        <color theme="1"/>
        <rFont val="Roboto"/>
        <charset val="238"/>
      </rPr>
      <t xml:space="preserve"> wpłynęło blisko</t>
    </r>
    <r>
      <rPr>
        <b/>
        <sz val="10"/>
        <color theme="1"/>
        <rFont val="Roboto"/>
        <charset val="238"/>
      </rPr>
      <t xml:space="preserve"> 81,5 tys. wniosków</t>
    </r>
    <r>
      <rPr>
        <sz val="10"/>
        <color theme="1"/>
        <rFont val="Roboto"/>
        <charset val="238"/>
      </rPr>
      <t xml:space="preserve"> w sprawie przeprowadzenia konsultacji wizowych, w tym ponad 70,2  tys. od innych państw obszaru Schengen. W tym czasie wydano blisko 76,2 tys. decyzji, w tym 64,7 tys. na podstawie wniosków innych państw.</t>
    </r>
  </si>
  <si>
    <r>
      <t xml:space="preserve">W </t>
    </r>
    <r>
      <rPr>
        <b/>
        <sz val="10"/>
        <color theme="1"/>
        <rFont val="Roboto"/>
        <charset val="238"/>
      </rPr>
      <t>kwietniu 2025 r.</t>
    </r>
    <r>
      <rPr>
        <sz val="10"/>
        <color theme="1"/>
        <rFont val="Roboto"/>
        <charset val="238"/>
      </rPr>
      <t xml:space="preserve"> wydano </t>
    </r>
    <r>
      <rPr>
        <b/>
        <sz val="10"/>
        <color theme="1"/>
        <rFont val="Roboto"/>
        <charset val="238"/>
      </rPr>
      <t>149</t>
    </r>
    <r>
      <rPr>
        <sz val="10"/>
        <color theme="1"/>
        <rFont val="Roboto"/>
        <charset val="238"/>
      </rPr>
      <t xml:space="preserve"> zezwoleń dotyczących Małego Ruchu Granicznego. Nie odnotowano żadnej odmowy wydania. Natomiast </t>
    </r>
    <r>
      <rPr>
        <b/>
        <sz val="10"/>
        <color theme="1"/>
        <rFont val="Roboto"/>
        <charset val="238"/>
      </rPr>
      <t>w pierwszych czterech miesiąch 2025 r</t>
    </r>
    <r>
      <rPr>
        <sz val="10"/>
        <color theme="1"/>
        <rFont val="Roboto"/>
        <charset val="238"/>
      </rPr>
      <t xml:space="preserve">. wydano łącznie </t>
    </r>
    <r>
      <rPr>
        <b/>
        <sz val="10"/>
        <color theme="1"/>
        <rFont val="Roboto"/>
        <charset val="238"/>
      </rPr>
      <t>1 161</t>
    </r>
    <r>
      <rPr>
        <sz val="10"/>
        <color theme="1"/>
        <rFont val="Roboto"/>
        <charset val="238"/>
      </rPr>
      <t xml:space="preserve"> zezwoleń - przez placówki we Lwowie i Łucku. Odnotowano także 2 odmowy wydania - wszystkie                  w placówce we Lwowie.</t>
    </r>
  </si>
  <si>
    <r>
      <rPr>
        <b/>
        <sz val="10"/>
        <color theme="1"/>
        <rFont val="Roboto"/>
        <charset val="238"/>
      </rPr>
      <t>W kwietniu br.</t>
    </r>
    <r>
      <rPr>
        <sz val="10"/>
        <color theme="1"/>
        <rFont val="Roboto"/>
        <charset val="238"/>
      </rPr>
      <t xml:space="preserve"> cudzozie</t>
    </r>
    <r>
      <rPr>
        <sz val="10"/>
        <rFont val="Roboto"/>
        <charset val="238"/>
      </rPr>
      <t xml:space="preserve">mcy złożyli 861 wniosków o udzielenie ochrony międzynarodowej na terytorium RP, które dotyczyły </t>
    </r>
    <r>
      <rPr>
        <b/>
        <sz val="10"/>
        <rFont val="Roboto"/>
        <charset val="238"/>
      </rPr>
      <t>1 198 osób</t>
    </r>
    <r>
      <rPr>
        <sz val="10"/>
        <rFont val="Roboto"/>
        <charset val="238"/>
      </rPr>
      <t>, co oznacza spadek (-222) w porównaniu z tym samym okresem w 2024 r.</t>
    </r>
    <r>
      <rPr>
        <sz val="10"/>
        <color theme="1"/>
        <rFont val="Roboto"/>
        <charset val="238"/>
      </rPr>
      <t xml:space="preserve"> Najliczniej o ochronę ubiegali się obywatele Ukrainy (756), Białorusi (227), Rosji (42), Afganistanu i  Tadzykistanu (po 22). Obywatele tych pięciu państw pochodzenia złożyli w sumie 89% wniosków o ochronę. Najwięcej potencjalnych uchodźców zarejestrowały Placówki Straży Granicznej: Warszawa – 389 (34%), Poznań  - Ławica i Warszawa - Modlin (po 6%) i Łódź ( 5%). W kwietniu 2025 r. dominowały wnioski pierwsze (706, które dotyczyły 837 osób). Wnioski kolejne (155) dotyczyły 358 osób. Najwięcej wniosków złożyli mężczyźni (827) - 69%, głównie w przedziale wiekowym 18-34. Natomiast kobiety stanowią mniej liczną grupę (371) - 31%, ale w przypadku kobiet dominował przedział wiekowy 35-64.  Liczba dzieci (16% wszystkich wniosków) obydwu płci w wieku do lat 13 wynosiła - 141, a w wieku 14-17 - 52.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Roboto"/>
        <charset val="238"/>
      </rPr>
      <t>Od początku roku</t>
    </r>
    <r>
      <rPr>
        <sz val="10"/>
        <color theme="1"/>
        <rFont val="Roboto"/>
        <charset val="238"/>
      </rPr>
      <t xml:space="preserve"> wniosek o udzielenie ochrony międzynarodowej na terytorium RP złożyło</t>
    </r>
    <r>
      <rPr>
        <b/>
        <sz val="10"/>
        <color theme="1"/>
        <rFont val="Roboto"/>
        <charset val="238"/>
      </rPr>
      <t xml:space="preserve"> 6 320 osób</t>
    </r>
    <r>
      <rPr>
        <sz val="10"/>
        <color theme="1"/>
        <rFont val="Roboto"/>
        <charset val="238"/>
      </rPr>
      <t xml:space="preserve">. Wśród wnioskodawców dominowali Ukraińcy (3 930 os.), Białorusini (1 080 os.) i Rosjanie (304 os.). Ukraińcy stanowili 62% wszystkich osób ubiegających się o ochronę międzynarodową. </t>
    </r>
  </si>
  <si>
    <r>
      <rPr>
        <b/>
        <sz val="10"/>
        <color theme="1"/>
        <rFont val="Roboto"/>
        <charset val="238"/>
      </rPr>
      <t xml:space="preserve">W pierwszych czterech miesiącach 2025 r. </t>
    </r>
    <r>
      <rPr>
        <sz val="10"/>
        <color theme="1"/>
        <rFont val="Roboto"/>
        <charset val="238"/>
      </rPr>
      <t>- w ramach procedur dublińskich - wnioskami IN objętych było</t>
    </r>
    <r>
      <rPr>
        <b/>
        <sz val="10"/>
        <color theme="1"/>
        <rFont val="Roboto"/>
        <charset val="238"/>
      </rPr>
      <t xml:space="preserve"> 900 cudzoziemców.</t>
    </r>
    <r>
      <rPr>
        <sz val="10"/>
        <color theme="1"/>
        <rFont val="Roboto"/>
        <charset val="238"/>
      </rPr>
      <t xml:space="preserve"> Z kolei Polska wystąpiła z takim wnioskiem do innych krajów europejskich (OUT) w przypadku 104 osób, z czego 81% wniosków IN oraz 88% wniosków OUT zostało rozpatrzonych pozytywnie. 46% wniosków IN dotyczyło współpracy z Niemcami, 20 % - z Francją, 10% z Belgią, z Norwegią 4% i z Niderlandami 3%. Procedury OUT kierowane były głównie do Niemiec (35%) oraz Francji i Litwy (po 11%). W podziale na obywatelstwo cudzoziemców, wnioski IN dotyczyły najczęściej ob. Rosji (11%), Ukrainy (7%) i Somalii (6%), natomiast wnioski OUT obywateli Białorusi (25%) i Ukrainy (19%).</t>
    </r>
  </si>
  <si>
    <r>
      <rPr>
        <b/>
        <sz val="10"/>
        <rFont val="Roboto"/>
        <charset val="238"/>
      </rPr>
      <t>W kwietniu 2025 r</t>
    </r>
    <r>
      <rPr>
        <sz val="10"/>
        <rFont val="Roboto"/>
        <charset val="238"/>
      </rPr>
      <t xml:space="preserve">. Szef UdSC wydał </t>
    </r>
    <r>
      <rPr>
        <b/>
        <sz val="10"/>
        <rFont val="Roboto"/>
        <charset val="238"/>
      </rPr>
      <t>571 decyzj</t>
    </r>
    <r>
      <rPr>
        <sz val="10"/>
        <rFont val="Roboto"/>
        <charset val="238"/>
      </rPr>
      <t xml:space="preserve">i w sprawach o udzielenie ochrony międzynarodowej, w tym 295 pozytywnych: 38 - statusów uchodźcy, 257 - ochron uzupełniających. Poza tym 87 negatywnych i 189 umorzeń. Status uchodźcy nadano głównie obywatelom Białorusi (24), Rosji i Ukrainy (po 2). Ochronę uzupełniającą udzielano najczęściej obywatelom Białorusi (161) i Ukrainy (41). Decyzję negatywną otrzymało 87 cudzoziemców - głównie z Białorusi (22) i Rosji (9). Postępowania 189 osób (w tym 55 obywateli Ukrainy, 16 Tadżykistanu i 15 Etiopii) zostały umorzone.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Od początku roku</t>
    </r>
    <r>
      <rPr>
        <sz val="10"/>
        <rFont val="Roboto"/>
        <charset val="238"/>
      </rPr>
      <t xml:space="preserve"> wydano ponad </t>
    </r>
    <r>
      <rPr>
        <b/>
        <sz val="10"/>
        <rFont val="Roboto"/>
        <charset val="238"/>
      </rPr>
      <t>3,7 tys. decyzji</t>
    </r>
    <r>
      <rPr>
        <sz val="10"/>
        <rFont val="Roboto"/>
        <charset val="238"/>
      </rPr>
      <t>, w tym ponad 2,4  tys. pozytywnych: 159 - statusów uchodźcy, 2 242 - ochron uzupełniających. Poza tym 420 negatywnych i 885 umorzeń. Status uchodźcy nadano głównie obywatelom Białorusi (90), Rosji (27), Iranu (9) oraz Palestyny i Ukrainy (po 6). Ochronę uzupełniającą udzielano najczęściej obywatelom Ukrainy (1 499) i Białorusi (618). Decyzję negatywną otrzymało 420 cudzoziemców - głównie z Rosji (89), Białorusi (58) i Ukrainy (56). Postępowania 885 osób (w tym 173  obywateli Ukrainy, 77 - Tadźykistanu, 69 - Etiopii, 65 - Białorusii, a także Rosji 64 - zostały umorzone. Wskaźnik uznawalności       w 2025 r. wynosi 85%. Średni czas trwania postępowania wynosi 156 dni.</t>
    </r>
  </si>
  <si>
    <r>
      <t>Według stanu na</t>
    </r>
    <r>
      <rPr>
        <b/>
        <sz val="10"/>
        <rFont val="Roboto"/>
        <charset val="238"/>
      </rPr>
      <t xml:space="preserve"> 30 kwiecień br</t>
    </r>
    <r>
      <rPr>
        <sz val="10"/>
        <rFont val="Roboto"/>
        <charset val="238"/>
      </rPr>
      <t xml:space="preserve">. pod opieką Szefa UdSC znajdowało się </t>
    </r>
    <r>
      <rPr>
        <b/>
        <sz val="10"/>
        <rFont val="Roboto"/>
        <charset val="238"/>
      </rPr>
      <t>6 729 os</t>
    </r>
    <r>
      <rPr>
        <sz val="10"/>
        <rFont val="Roboto"/>
        <charset val="238"/>
      </rPr>
      <t>. (30.04.2024 r. - 5 430, wzrost o 24%), z czego 809 zamieszkiwało w jednym z dziewięciu ośrodków dla cudzoziemców, a pozostałe 5 919 osób pobierało świadczenie pieniężne na samodzielne funkcjonowanie poza ośrodkiem. W ośrodkach najliczniej przebywali Rosjanie (37%), Tadżycy (8%), Ukraincy (5%), Etiopczycy oraz Somalijczycy (po 4%). Natomiast wśród osób poza ośrodkiem najwięcej jest obywateli Ukrainy (42%), Białorusi (25%), Rosji (13%), Tadżykistanu (4%) i Etiopii (2%).</t>
    </r>
  </si>
  <si>
    <r>
      <t xml:space="preserve">Sytuację migracyjną w Polsce determinują konsenkwencje wojny w Ukrainie. Według stanu na 30 kwietnia 2025 r. z ochrony czasowej w Polsce korzystało bliko 987 tys. cudzoziemców, w tym ponad 983 tys. obywateli Ukrainy.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Liczba ważnych dokumentów</t>
    </r>
    <r>
      <rPr>
        <sz val="10"/>
        <rFont val="Roboto"/>
        <charset val="238"/>
      </rPr>
      <t xml:space="preserve"> uprawniających do pobytu na terytorium RP przekracza </t>
    </r>
    <r>
      <rPr>
        <b/>
        <sz val="10"/>
        <rFont val="Roboto"/>
        <charset val="238"/>
      </rPr>
      <t>2 mln osób</t>
    </r>
    <r>
      <rPr>
        <sz val="10"/>
        <rFont val="Roboto"/>
        <charset val="238"/>
      </rPr>
      <t>, czyli o ponad 112,4 tys. osób więcej niż przed rokiem (+6%).</t>
    </r>
    <r>
      <rPr>
        <sz val="10"/>
        <color theme="1"/>
        <rFont val="Roboto"/>
        <charset val="238"/>
      </rPr>
      <t xml:space="preserve"> Dominują obywatele Ukrainy (1,6 mln). Poza tym licznie reprezentowani są w Polsce: Białorusini (145 tys.), Gruzini i Hindusi (po 26 tys.), Rosjanie (21 tys.), Wietnamczcy i Turcy (po 15 tys.), Niemcy (14 tys.), Uzbecy (12 tys.) i Mołdawianie (9 tys.).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</si>
</sst>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b/>
      <sz val="11"/>
      <name val="Roboto"/>
      <charset val="238"/>
    </font>
    <font>
      <b/>
      <sz val="1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9" fontId="21" fillId="0" borderId="0" xfId="46" applyFont="1" applyProtection="1">
      <protection locked="0"/>
    </xf>
    <xf numFmtId="3" fontId="21" fillId="0" borderId="0" xfId="0" applyNumberFormat="1" applyFont="1" applyProtection="1">
      <protection locked="0"/>
    </xf>
    <xf numFmtId="9" fontId="36" fillId="35" borderId="0" xfId="46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3" fontId="40" fillId="0" borderId="0" xfId="0" applyNumberFormat="1" applyFont="1" applyProtection="1">
      <protection locked="0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38" xfId="0" applyFont="1" applyFill="1" applyBorder="1" applyAlignment="1" applyProtection="1">
      <alignment horizontal="center" vertical="center"/>
      <protection locked="0"/>
    </xf>
    <xf numFmtId="0" fontId="28" fillId="36" borderId="54" xfId="0" applyFont="1" applyFill="1" applyBorder="1" applyAlignment="1" applyProtection="1">
      <alignment horizontal="center" vertical="center"/>
      <protection locked="0"/>
    </xf>
    <xf numFmtId="0" fontId="28" fillId="36" borderId="55" xfId="0" applyFont="1" applyFill="1" applyBorder="1" applyAlignment="1" applyProtection="1">
      <alignment horizontal="center" vertical="center"/>
      <protection locked="0"/>
    </xf>
    <xf numFmtId="0" fontId="28" fillId="36" borderId="14" xfId="0" applyFont="1" applyFill="1" applyBorder="1" applyAlignment="1" applyProtection="1">
      <alignment horizontal="center" vertical="center"/>
      <protection locked="0"/>
    </xf>
    <xf numFmtId="0" fontId="28" fillId="36" borderId="15" xfId="0" applyFont="1" applyFill="1" applyBorder="1" applyAlignment="1" applyProtection="1">
      <alignment horizontal="center" vertical="center"/>
      <protection locked="0"/>
    </xf>
    <xf numFmtId="0" fontId="28" fillId="36" borderId="16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2" xfId="0" applyFont="1" applyFill="1" applyBorder="1" applyAlignment="1" applyProtection="1">
      <alignment horizontal="center" vertical="center"/>
      <protection locked="0"/>
    </xf>
    <xf numFmtId="0" fontId="28" fillId="36" borderId="23" xfId="0" applyFont="1" applyFill="1" applyBorder="1" applyAlignment="1" applyProtection="1">
      <alignment horizontal="center" vertical="center"/>
      <protection locked="0"/>
    </xf>
    <xf numFmtId="0" fontId="28" fillId="36" borderId="24" xfId="0" applyFont="1" applyFill="1" applyBorder="1" applyAlignment="1" applyProtection="1">
      <alignment horizontal="center" vertical="center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8" fillId="36" borderId="56" xfId="0" applyFont="1" applyFill="1" applyBorder="1" applyAlignment="1" applyProtection="1">
      <alignment horizontal="center" vertical="center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34" fillId="35" borderId="22" xfId="0" applyFont="1" applyFill="1" applyBorder="1" applyAlignment="1" applyProtection="1">
      <alignment horizontal="center" vertical="center" wrapText="1"/>
    </xf>
    <xf numFmtId="0" fontId="34" fillId="35" borderId="23" xfId="0" applyFont="1" applyFill="1" applyBorder="1" applyAlignment="1" applyProtection="1">
      <alignment horizontal="center" vertical="center" wrapText="1"/>
    </xf>
    <xf numFmtId="0" fontId="34" fillId="35" borderId="56" xfId="0" applyFont="1" applyFill="1" applyBorder="1" applyAlignment="1" applyProtection="1">
      <alignment horizontal="center" vertical="center" wrapText="1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0" fontId="41" fillId="36" borderId="20" xfId="0" applyFont="1" applyFill="1" applyBorder="1" applyAlignment="1" applyProtection="1">
      <alignment horizontal="center" vertical="center"/>
      <protection locked="0"/>
    </xf>
    <xf numFmtId="0" fontId="41" fillId="36" borderId="21" xfId="0" applyFont="1" applyFill="1" applyBorder="1" applyAlignment="1" applyProtection="1">
      <alignment horizontal="center" vertical="center"/>
      <protection locked="0"/>
    </xf>
    <xf numFmtId="0" fontId="41" fillId="36" borderId="25" xfId="0" applyFont="1" applyFill="1" applyBorder="1" applyAlignment="1" applyProtection="1">
      <alignment horizontal="center" vertical="center"/>
      <protection locked="0"/>
    </xf>
    <xf numFmtId="0" fontId="41" fillId="36" borderId="10" xfId="0" applyFont="1" applyFill="1" applyBorder="1" applyAlignment="1" applyProtection="1">
      <alignment horizontal="center" vertical="center"/>
      <protection locked="0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tygodniowy'!$G$275:$J$276,'Meldunek tygodniowy'!$K$275:$N$276,'Meldunek tygodniowy'!$O$275:$R$276)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tygodniowy'!$G$277:$R$277</c:f>
              <c:numCache>
                <c:formatCode>General</c:formatCode>
                <c:ptCount val="12"/>
                <c:pt idx="0">
                  <c:v>2760</c:v>
                </c:pt>
                <c:pt idx="2">
                  <c:v>3414</c:v>
                </c:pt>
                <c:pt idx="4">
                  <c:v>122</c:v>
                </c:pt>
                <c:pt idx="6">
                  <c:v>512</c:v>
                </c:pt>
                <c:pt idx="8">
                  <c:v>3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tygodniowy'!$C$278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tygodniowy'!$G$275:$J$276,'Meldunek tygodniowy'!$K$275:$N$276,'Meldunek tygodniowy'!$O$275:$R$276)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tygodniowy'!$G$278:$R$278</c:f>
              <c:numCache>
                <c:formatCode>General</c:formatCode>
                <c:ptCount val="12"/>
                <c:pt idx="0">
                  <c:v>709</c:v>
                </c:pt>
                <c:pt idx="2">
                  <c:v>955</c:v>
                </c:pt>
                <c:pt idx="4">
                  <c:v>27</c:v>
                </c:pt>
                <c:pt idx="6">
                  <c:v>118</c:v>
                </c:pt>
                <c:pt idx="8">
                  <c:v>5</c:v>
                </c:pt>
                <c:pt idx="1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tygodniowy'!$C$279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tygodniowy'!$G$275:$J$276,'Meldunek tygodniowy'!$K$275:$N$276,'Meldunek tygodniowy'!$O$275:$R$276)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99</c:v>
                </c:pt>
                <c:pt idx="2">
                  <c:v>131</c:v>
                </c:pt>
                <c:pt idx="4">
                  <c:v>79</c:v>
                </c:pt>
                <c:pt idx="6">
                  <c:v>158</c:v>
                </c:pt>
                <c:pt idx="8">
                  <c:v>6</c:v>
                </c:pt>
                <c:pt idx="10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tygodniowy'!$C$280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tygodniowy'!$G$275:$J$276,'Meldunek tygodniowy'!$K$275:$N$276,'Meldunek tygodniowy'!$O$275:$R$276)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37</c:v>
                </c:pt>
                <c:pt idx="2">
                  <c:v>89</c:v>
                </c:pt>
                <c:pt idx="4">
                  <c:v>7</c:v>
                </c:pt>
                <c:pt idx="6">
                  <c:v>22</c:v>
                </c:pt>
                <c:pt idx="8">
                  <c:v>5</c:v>
                </c:pt>
                <c:pt idx="10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tygodniowy'!$C$281</c:f>
              <c:strCache>
                <c:ptCount val="1"/>
                <c:pt idx="0">
                  <c:v>ETIOPIA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tygodniowy'!$G$281:$R$281</c:f>
              <c:numCache>
                <c:formatCode>General</c:formatCode>
                <c:ptCount val="12"/>
                <c:pt idx="0">
                  <c:v>84</c:v>
                </c:pt>
                <c:pt idx="2">
                  <c:v>85</c:v>
                </c:pt>
                <c:pt idx="4">
                  <c:v>1</c:v>
                </c:pt>
                <c:pt idx="6">
                  <c:v>4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tygodniowy'!$G$275:$J$276,'Meldunek tygodniowy'!$K$275:$N$276,'Meldunek tygodniowy'!$O$275:$R$276)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457</c:v>
                </c:pt>
                <c:pt idx="2">
                  <c:v>513</c:v>
                </c:pt>
                <c:pt idx="4">
                  <c:v>86</c:v>
                </c:pt>
                <c:pt idx="6">
                  <c:v>132</c:v>
                </c:pt>
                <c:pt idx="8">
                  <c:v>119</c:v>
                </c:pt>
                <c:pt idx="10">
                  <c:v>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61134576"/>
        <c:axId val="361136928"/>
        <c:axId val="0"/>
      </c:bar3DChart>
      <c:catAx>
        <c:axId val="36113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61136928"/>
        <c:crosses val="autoZero"/>
        <c:auto val="1"/>
        <c:lblAlgn val="ctr"/>
        <c:lblOffset val="100"/>
        <c:noMultiLvlLbl val="0"/>
      </c:catAx>
      <c:valAx>
        <c:axId val="361136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61134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27.03.2025 - 02.04.2025</c:v>
                </c:pt>
                <c:pt idx="1">
                  <c:v>03.04.2025 - 09.04.2025</c:v>
                </c:pt>
                <c:pt idx="2">
                  <c:v>10.04.2025 - 16.04.2025</c:v>
                </c:pt>
                <c:pt idx="3">
                  <c:v>17.04.2025 - 23.04.2025</c:v>
                </c:pt>
                <c:pt idx="4">
                  <c:v>24.04.2025 - 30.04.2025</c:v>
                </c:pt>
              </c:strCache>
            </c:strRef>
          </c:cat>
          <c:val>
            <c:numRef>
              <c:f>('Meldunek tygodniowy'!$J$389,'Meldunek tygodniowy'!$M$389,'Meldunek tygodniowy'!$P$389,'Meldunek tygodniowy'!$S$389,'Meldunek tygodniowy'!$V$389)</c:f>
              <c:numCache>
                <c:formatCode>#,##0</c:formatCode>
                <c:ptCount val="5"/>
                <c:pt idx="0">
                  <c:v>853</c:v>
                </c:pt>
                <c:pt idx="1">
                  <c:v>848</c:v>
                </c:pt>
                <c:pt idx="2">
                  <c:v>831</c:v>
                </c:pt>
                <c:pt idx="3">
                  <c:v>817</c:v>
                </c:pt>
                <c:pt idx="4">
                  <c:v>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27.03.2025 - 02.04.2025</c:v>
                </c:pt>
                <c:pt idx="1">
                  <c:v>03.04.2025 - 09.04.2025</c:v>
                </c:pt>
                <c:pt idx="2">
                  <c:v>10.04.2025 - 16.04.2025</c:v>
                </c:pt>
                <c:pt idx="3">
                  <c:v>17.04.2025 - 23.04.2025</c:v>
                </c:pt>
                <c:pt idx="4">
                  <c:v>24.04.2025 - 30.04.2025</c:v>
                </c:pt>
              </c:strCache>
            </c:strRef>
          </c:cat>
          <c:val>
            <c:numRef>
              <c:f>('Meldunek tygodniowy'!$J$390,'Meldunek tygodniowy'!$M$390,'Meldunek tygodniowy'!$P$390,'Meldunek tygodniowy'!$S$390,'Meldunek tygodniowy'!$V$390)</c:f>
              <c:numCache>
                <c:formatCode>#,##0</c:formatCode>
                <c:ptCount val="5"/>
                <c:pt idx="0">
                  <c:v>5927</c:v>
                </c:pt>
                <c:pt idx="1">
                  <c:v>5994</c:v>
                </c:pt>
                <c:pt idx="2">
                  <c:v>5999</c:v>
                </c:pt>
                <c:pt idx="3">
                  <c:v>5893</c:v>
                </c:pt>
                <c:pt idx="4">
                  <c:v>5919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27.03.2025 - 02.04.2025</c:v>
                </c:pt>
                <c:pt idx="1">
                  <c:v>03.04.2025 - 09.04.2025</c:v>
                </c:pt>
                <c:pt idx="2">
                  <c:v>10.04.2025 - 16.04.2025</c:v>
                </c:pt>
                <c:pt idx="3">
                  <c:v>17.04.2025 - 23.04.2025</c:v>
                </c:pt>
                <c:pt idx="4">
                  <c:v>24.04.2025 - 30.04.2025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61138496"/>
        <c:axId val="361138104"/>
        <c:axId val="0"/>
      </c:bar3DChart>
      <c:catAx>
        <c:axId val="361138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61138104"/>
        <c:crosses val="autoZero"/>
        <c:auto val="1"/>
        <c:lblAlgn val="ctr"/>
        <c:lblOffset val="100"/>
        <c:noMultiLvlLbl val="0"/>
      </c:catAx>
      <c:valAx>
        <c:axId val="36113810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6113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6533</c:v>
                </c:pt>
                <c:pt idx="2">
                  <c:v>1026</c:v>
                </c:pt>
                <c:pt idx="3">
                  <c:v>2935</c:v>
                </c:pt>
                <c:pt idx="4">
                  <c:v>1234</c:v>
                </c:pt>
                <c:pt idx="5">
                  <c:v>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317</c:v>
                </c:pt>
                <c:pt idx="2">
                  <c:v>244</c:v>
                </c:pt>
                <c:pt idx="3">
                  <c:v>165</c:v>
                </c:pt>
                <c:pt idx="4">
                  <c:v>62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tygodniowy'!$C$113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494</c:v>
                </c:pt>
                <c:pt idx="2">
                  <c:v>163</c:v>
                </c:pt>
                <c:pt idx="3">
                  <c:v>46</c:v>
                </c:pt>
                <c:pt idx="4">
                  <c:v>76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tygodniowy'!$C$114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tygodniowy'!$C$115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tygodniowy'!$C$116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tygodniowy'!$C$117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tygodniowy'!$C$118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tygodniowy'!$C$119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tygodniowy'!$C$120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tygodniowy'!$C$121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tygodniowy'!$C$122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3</c:v>
                </c:pt>
                <c:pt idx="2">
                  <c:v>8</c:v>
                </c:pt>
                <c:pt idx="3">
                  <c:v>0</c:v>
                </c:pt>
                <c:pt idx="4">
                  <c:v>1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tygodniowy'!$C$123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46</c:v>
                </c:pt>
                <c:pt idx="2">
                  <c:v>25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tygodniowy'!$C$124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tygodniowy'!$C$125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7650176"/>
        <c:axId val="457648608"/>
        <c:axId val="0"/>
      </c:bar3DChart>
      <c:catAx>
        <c:axId val="457650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7648608"/>
        <c:crosses val="autoZero"/>
        <c:auto val="1"/>
        <c:lblAlgn val="ctr"/>
        <c:lblOffset val="100"/>
        <c:noMultiLvlLbl val="0"/>
      </c:catAx>
      <c:valAx>
        <c:axId val="457648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7650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tygodniowy'!$G$245:$R$245</c:f>
              <c:numCache>
                <c:formatCode>General</c:formatCode>
                <c:ptCount val="12"/>
                <c:pt idx="0">
                  <c:v>454</c:v>
                </c:pt>
                <c:pt idx="2">
                  <c:v>539</c:v>
                </c:pt>
                <c:pt idx="4">
                  <c:v>73</c:v>
                </c:pt>
                <c:pt idx="6">
                  <c:v>212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tygodniowy'!$G$246:$R$246</c:f>
              <c:numCache>
                <c:formatCode>General</c:formatCode>
                <c:ptCount val="12"/>
                <c:pt idx="0">
                  <c:v>153</c:v>
                </c:pt>
                <c:pt idx="2">
                  <c:v>188</c:v>
                </c:pt>
                <c:pt idx="4">
                  <c:v>13</c:v>
                </c:pt>
                <c:pt idx="6">
                  <c:v>35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15</c:v>
                </c:pt>
                <c:pt idx="2">
                  <c:v>18</c:v>
                </c:pt>
                <c:pt idx="4">
                  <c:v>19</c:v>
                </c:pt>
                <c:pt idx="6">
                  <c:v>24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tygodniowy'!$C$248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11</c:v>
                </c:pt>
                <c:pt idx="2">
                  <c:v>11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tygodniowy'!$C$249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tygodniowy'!$G$249:$R$249</c:f>
              <c:numCache>
                <c:formatCode>General</c:formatCode>
                <c:ptCount val="12"/>
                <c:pt idx="0">
                  <c:v>1</c:v>
                </c:pt>
                <c:pt idx="2">
                  <c:v>4</c:v>
                </c:pt>
                <c:pt idx="4">
                  <c:v>3</c:v>
                </c:pt>
                <c:pt idx="6">
                  <c:v>9</c:v>
                </c:pt>
                <c:pt idx="8">
                  <c:v>3</c:v>
                </c:pt>
                <c:pt idx="10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72</c:v>
                </c:pt>
                <c:pt idx="2">
                  <c:v>77</c:v>
                </c:pt>
                <c:pt idx="4">
                  <c:v>20</c:v>
                </c:pt>
                <c:pt idx="6">
                  <c:v>37</c:v>
                </c:pt>
                <c:pt idx="8">
                  <c:v>16</c:v>
                </c:pt>
                <c:pt idx="10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7650960"/>
        <c:axId val="457651744"/>
        <c:axId val="0"/>
      </c:bar3DChart>
      <c:catAx>
        <c:axId val="45765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57651744"/>
        <c:crosses val="autoZero"/>
        <c:auto val="1"/>
        <c:lblAlgn val="ctr"/>
        <c:lblOffset val="100"/>
        <c:noMultiLvlLbl val="0"/>
      </c:catAx>
      <c:valAx>
        <c:axId val="45765174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57650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01.04.2025 - 30.04.2025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38994</c:v>
                </c:pt>
                <c:pt idx="1">
                  <c:v>28859</c:v>
                </c:pt>
                <c:pt idx="2">
                  <c:v>2217</c:v>
                </c:pt>
                <c:pt idx="3">
                  <c:v>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01.04.2025 - 30.04.2025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1745</c:v>
                </c:pt>
                <c:pt idx="1">
                  <c:v>1614</c:v>
                </c:pt>
                <c:pt idx="2">
                  <c:v>287</c:v>
                </c:pt>
                <c:pt idx="3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01.04.2025 - 30.04.2025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2464</c:v>
                </c:pt>
                <c:pt idx="1">
                  <c:v>1784</c:v>
                </c:pt>
                <c:pt idx="2">
                  <c:v>239</c:v>
                </c:pt>
                <c:pt idx="3">
                  <c:v>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2347240"/>
        <c:axId val="452348808"/>
        <c:axId val="0"/>
      </c:bar3DChart>
      <c:catAx>
        <c:axId val="452347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2348808"/>
        <c:crosses val="autoZero"/>
        <c:auto val="1"/>
        <c:lblAlgn val="ctr"/>
        <c:lblOffset val="100"/>
        <c:noMultiLvlLbl val="0"/>
      </c:catAx>
      <c:valAx>
        <c:axId val="452348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2347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702819405638832E-2"/>
          <c:y val="4.6413502109704644E-2"/>
          <c:w val="0.81863460615810124"/>
          <c:h val="0.759184026047377"/>
        </c:manualLayout>
      </c:layout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tygodniowy'!$D$185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tygodniowy'!$H$185:$K$185</c:f>
              <c:numCache>
                <c:formatCode>#,##0</c:formatCode>
                <c:ptCount val="4"/>
                <c:pt idx="0">
                  <c:v>70280</c:v>
                </c:pt>
                <c:pt idx="3">
                  <c:v>64730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tygodniowy'!$D$186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tygodniowy'!$H$186:$K$186</c:f>
              <c:numCache>
                <c:formatCode>#,##0</c:formatCode>
                <c:ptCount val="4"/>
                <c:pt idx="0">
                  <c:v>5744</c:v>
                </c:pt>
                <c:pt idx="3">
                  <c:v>5721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tygodniowy'!$D$187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5434</c:v>
                </c:pt>
                <c:pt idx="3">
                  <c:v>5777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2349984"/>
        <c:axId val="452353120"/>
        <c:axId val="455578416"/>
      </c:bar3DChart>
      <c:catAx>
        <c:axId val="45234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2353120"/>
        <c:crosses val="autoZero"/>
        <c:auto val="1"/>
        <c:lblAlgn val="ctr"/>
        <c:lblOffset val="100"/>
        <c:noMultiLvlLbl val="0"/>
      </c:catAx>
      <c:valAx>
        <c:axId val="45235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2349984"/>
        <c:crosses val="autoZero"/>
        <c:crossBetween val="between"/>
      </c:valAx>
      <c:serAx>
        <c:axId val="455578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235312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01.01.2025 - 30.04.2025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158840</c:v>
                </c:pt>
                <c:pt idx="1">
                  <c:v>115551</c:v>
                </c:pt>
                <c:pt idx="2">
                  <c:v>8930</c:v>
                </c:pt>
                <c:pt idx="3">
                  <c:v>3634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01.01.2025 - 30.04.2025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7283</c:v>
                </c:pt>
                <c:pt idx="1">
                  <c:v>5628</c:v>
                </c:pt>
                <c:pt idx="2">
                  <c:v>901</c:v>
                </c:pt>
                <c:pt idx="3">
                  <c:v>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01.01.2025 - 30.04.2025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10149</c:v>
                </c:pt>
                <c:pt idx="1">
                  <c:v>6652</c:v>
                </c:pt>
                <c:pt idx="2">
                  <c:v>1007</c:v>
                </c:pt>
                <c:pt idx="3">
                  <c:v>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437912"/>
        <c:axId val="366435168"/>
        <c:axId val="0"/>
      </c:bar3DChart>
      <c:catAx>
        <c:axId val="366437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6435168"/>
        <c:crosses val="autoZero"/>
        <c:auto val="1"/>
        <c:lblAlgn val="ctr"/>
        <c:lblOffset val="100"/>
        <c:noMultiLvlLbl val="0"/>
      </c:catAx>
      <c:valAx>
        <c:axId val="366435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66437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286</xdr:row>
      <xdr:rowOff>52389</xdr:rowOff>
    </xdr:from>
    <xdr:to>
      <xdr:col>24</xdr:col>
      <xdr:colOff>19051</xdr:colOff>
      <xdr:row>307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400</xdr:row>
      <xdr:rowOff>65086</xdr:rowOff>
    </xdr:from>
    <xdr:to>
      <xdr:col>23</xdr:col>
      <xdr:colOff>9525</xdr:colOff>
      <xdr:row>414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127</xdr:row>
      <xdr:rowOff>69397</xdr:rowOff>
    </xdr:from>
    <xdr:to>
      <xdr:col>23</xdr:col>
      <xdr:colOff>1</xdr:colOff>
      <xdr:row>149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251</xdr:row>
      <xdr:rowOff>142193</xdr:rowOff>
    </xdr:from>
    <xdr:to>
      <xdr:col>23</xdr:col>
      <xdr:colOff>238126</xdr:colOff>
      <xdr:row>270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189</xdr:row>
      <xdr:rowOff>1</xdr:rowOff>
    </xdr:from>
    <xdr:to>
      <xdr:col>21</xdr:col>
      <xdr:colOff>238125</xdr:colOff>
      <xdr:row>204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342</xdr:row>
      <xdr:rowOff>0</xdr:rowOff>
    </xdr:from>
    <xdr:to>
      <xdr:col>20</xdr:col>
      <xdr:colOff>234084</xdr:colOff>
      <xdr:row>342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279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309</xdr:row>
      <xdr:rowOff>31751</xdr:rowOff>
    </xdr:from>
    <xdr:to>
      <xdr:col>25</xdr:col>
      <xdr:colOff>21167</xdr:colOff>
      <xdr:row>318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337</xdr:row>
      <xdr:rowOff>9525</xdr:rowOff>
    </xdr:from>
    <xdr:to>
      <xdr:col>25</xdr:col>
      <xdr:colOff>10584</xdr:colOff>
      <xdr:row>342</xdr:row>
      <xdr:rowOff>9525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73942575"/>
          <a:ext cx="8383059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370</xdr:row>
      <xdr:rowOff>190499</xdr:rowOff>
    </xdr:from>
    <xdr:to>
      <xdr:col>25</xdr:col>
      <xdr:colOff>10584</xdr:colOff>
      <xdr:row>380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418</xdr:row>
      <xdr:rowOff>0</xdr:rowOff>
    </xdr:from>
    <xdr:to>
      <xdr:col>25</xdr:col>
      <xdr:colOff>10584</xdr:colOff>
      <xdr:row>423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102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154</xdr:row>
      <xdr:rowOff>0</xdr:rowOff>
    </xdr:from>
    <xdr:to>
      <xdr:col>25</xdr:col>
      <xdr:colOff>10584</xdr:colOff>
      <xdr:row>159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0</xdr:rowOff>
    </xdr:from>
    <xdr:to>
      <xdr:col>25</xdr:col>
      <xdr:colOff>10584</xdr:colOff>
      <xdr:row>180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206</xdr:row>
      <xdr:rowOff>0</xdr:rowOff>
    </xdr:from>
    <xdr:to>
      <xdr:col>25</xdr:col>
      <xdr:colOff>10584</xdr:colOff>
      <xdr:row>209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231</xdr:row>
      <xdr:rowOff>0</xdr:rowOff>
    </xdr:from>
    <xdr:to>
      <xdr:col>25</xdr:col>
      <xdr:colOff>10584</xdr:colOff>
      <xdr:row>234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427</xdr:row>
      <xdr:rowOff>190499</xdr:rowOff>
    </xdr:from>
    <xdr:to>
      <xdr:col>25</xdr:col>
      <xdr:colOff>10584</xdr:colOff>
      <xdr:row>433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Q444"/>
  <sheetViews>
    <sheetView showGridLines="0" tabSelected="1" zoomScaleNormal="100" zoomScalePageLayoutView="70" workbookViewId="0">
      <selection activeCell="A429" sqref="A429:Y433"/>
    </sheetView>
  </sheetViews>
  <sheetFormatPr defaultColWidth="4.140625" defaultRowHeight="15" x14ac:dyDescent="0.25"/>
  <cols>
    <col min="1" max="13" width="5" style="3" customWidth="1"/>
    <col min="14" max="16" width="5.42578125" style="3" bestFit="1" customWidth="1"/>
    <col min="17" max="18" width="5" style="3" customWidth="1"/>
    <col min="19" max="19" width="4.85546875" style="3" bestFit="1" customWidth="1"/>
    <col min="20" max="20" width="5" style="3" customWidth="1"/>
    <col min="21" max="21" width="5.42578125" style="3" bestFit="1" customWidth="1"/>
    <col min="22" max="24" width="5" style="3" customWidth="1"/>
    <col min="25" max="25" width="4.85546875" style="6" bestFit="1" customWidth="1"/>
    <col min="26" max="26" width="4.85546875" style="3" bestFit="1" customWidth="1"/>
    <col min="27" max="27" width="4.28515625" style="3" bestFit="1" customWidth="1"/>
    <col min="28" max="28" width="5.5703125" style="3" bestFit="1" customWidth="1"/>
    <col min="29" max="30" width="4.28515625" style="3" bestFit="1" customWidth="1"/>
    <col min="31" max="31" width="4.85546875" style="3" bestFit="1" customWidth="1"/>
    <col min="32" max="32" width="6" style="3" bestFit="1" customWidth="1"/>
    <col min="33" max="43" width="4.28515625" style="3" bestFit="1" customWidth="1"/>
    <col min="44" max="16384" width="4.140625" style="3"/>
  </cols>
  <sheetData>
    <row r="1" spans="1:29" x14ac:dyDescent="0.25">
      <c r="T1" s="50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5">
      <c r="Q2" s="5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29" x14ac:dyDescent="0.25"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1:29" x14ac:dyDescent="0.25"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29" x14ac:dyDescent="0.25">
      <c r="E5" s="81" t="s">
        <v>66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T5" s="51"/>
      <c r="U5" s="51"/>
      <c r="V5" s="51"/>
      <c r="W5" s="51"/>
      <c r="X5" s="51"/>
      <c r="Y5" s="51"/>
      <c r="Z5" s="51"/>
      <c r="AA5" s="51"/>
      <c r="AB5" s="51"/>
      <c r="AC5" s="51"/>
    </row>
    <row r="6" spans="1:29" x14ac:dyDescent="0.25"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29" x14ac:dyDescent="0.25"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29" x14ac:dyDescent="0.25"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29" ht="19.5" x14ac:dyDescent="0.3">
      <c r="E9" s="82" t="str">
        <f>CONCATENATE("w okresie ",Arkusz18!A2," - ",Arkusz18!B2," r.")</f>
        <v>w okresie 01.04.2025 - 30.04.2025 r.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29" x14ac:dyDescent="0.25"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x14ac:dyDescent="0.25"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29" x14ac:dyDescent="0.25"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x14ac:dyDescent="0.25"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 x14ac:dyDescent="0.25"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ht="18.75" x14ac:dyDescent="0.25">
      <c r="A15" s="8" t="s">
        <v>70</v>
      </c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29" ht="18.75" x14ac:dyDescent="0.25">
      <c r="A16" s="8"/>
    </row>
    <row r="18" spans="1:26" x14ac:dyDescent="0.25">
      <c r="A18" s="64" t="s">
        <v>140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1:2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pans="1:2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164" t="s">
        <v>2</v>
      </c>
      <c r="H22" s="165"/>
      <c r="I22" s="165"/>
      <c r="J22" s="166"/>
      <c r="K22" s="85" t="s">
        <v>3</v>
      </c>
      <c r="L22" s="85"/>
      <c r="M22" s="157" t="str">
        <f>CONCATENATE("decyzje ",Arkusz18!A2," - ",Arkusz18!B2," r.")</f>
        <v>decyzje 01.04.2025 - 30.04.2025 r.</v>
      </c>
      <c r="N22" s="157"/>
      <c r="O22" s="157"/>
      <c r="P22" s="157"/>
      <c r="Q22" s="157"/>
      <c r="R22" s="158"/>
    </row>
    <row r="23" spans="1:26" ht="60" customHeight="1" x14ac:dyDescent="0.25">
      <c r="G23" s="167"/>
      <c r="H23" s="168"/>
      <c r="I23" s="168"/>
      <c r="J23" s="169"/>
      <c r="K23" s="86"/>
      <c r="L23" s="86"/>
      <c r="M23" s="83" t="s">
        <v>25</v>
      </c>
      <c r="N23" s="83"/>
      <c r="O23" s="83" t="s">
        <v>26</v>
      </c>
      <c r="P23" s="83"/>
      <c r="Q23" s="83" t="s">
        <v>27</v>
      </c>
      <c r="R23" s="84"/>
    </row>
    <row r="24" spans="1:26" x14ac:dyDescent="0.25">
      <c r="G24" s="162" t="s">
        <v>34</v>
      </c>
      <c r="H24" s="163"/>
      <c r="I24" s="163"/>
      <c r="J24" s="163"/>
      <c r="K24" s="65">
        <v>38994</v>
      </c>
      <c r="L24" s="65"/>
      <c r="M24" s="61">
        <f>Arkusz9!B3</f>
        <v>28859</v>
      </c>
      <c r="N24" s="61"/>
      <c r="O24" s="61">
        <f>Arkusz9!B2</f>
        <v>2217</v>
      </c>
      <c r="P24" s="61"/>
      <c r="Q24" s="61">
        <f>Arkusz9!B4</f>
        <v>945</v>
      </c>
      <c r="R24" s="78"/>
      <c r="S24" s="52"/>
    </row>
    <row r="25" spans="1:26" x14ac:dyDescent="0.25">
      <c r="G25" s="160" t="s">
        <v>35</v>
      </c>
      <c r="H25" s="161"/>
      <c r="I25" s="161"/>
      <c r="J25" s="161"/>
      <c r="K25" s="159">
        <v>1745</v>
      </c>
      <c r="L25" s="159"/>
      <c r="M25" s="79">
        <f>Arkusz9!B11</f>
        <v>1614</v>
      </c>
      <c r="N25" s="79"/>
      <c r="O25" s="79">
        <f>Arkusz9!B10</f>
        <v>287</v>
      </c>
      <c r="P25" s="79"/>
      <c r="Q25" s="79">
        <f>Arkusz9!B12</f>
        <v>87</v>
      </c>
      <c r="R25" s="80"/>
      <c r="S25" s="52"/>
    </row>
    <row r="26" spans="1:26" ht="15.75" thickBot="1" x14ac:dyDescent="0.3">
      <c r="G26" s="170" t="s">
        <v>24</v>
      </c>
      <c r="H26" s="171"/>
      <c r="I26" s="171"/>
      <c r="J26" s="171"/>
      <c r="K26" s="172">
        <v>2464</v>
      </c>
      <c r="L26" s="172"/>
      <c r="M26" s="87">
        <f>Arkusz9!B7</f>
        <v>1784</v>
      </c>
      <c r="N26" s="87"/>
      <c r="O26" s="87">
        <f>Arkusz9!B6</f>
        <v>239</v>
      </c>
      <c r="P26" s="87"/>
      <c r="Q26" s="87">
        <f>Arkusz9!B8</f>
        <v>188</v>
      </c>
      <c r="R26" s="173"/>
      <c r="S26" s="52"/>
    </row>
    <row r="27" spans="1:26" ht="15.75" thickBot="1" x14ac:dyDescent="0.3">
      <c r="G27" s="88" t="s">
        <v>72</v>
      </c>
      <c r="H27" s="89"/>
      <c r="I27" s="89"/>
      <c r="J27" s="89"/>
      <c r="K27" s="90">
        <f>SUM(K24:K26)</f>
        <v>43203</v>
      </c>
      <c r="L27" s="90"/>
      <c r="M27" s="90">
        <f>SUM(M24:M26)</f>
        <v>32257</v>
      </c>
      <c r="N27" s="90"/>
      <c r="O27" s="90">
        <f>SUM(O24:O26)</f>
        <v>2743</v>
      </c>
      <c r="P27" s="90"/>
      <c r="Q27" s="90">
        <f>SUM(Q24:Q26)</f>
        <v>1220</v>
      </c>
      <c r="R27" s="91"/>
      <c r="S27" s="52"/>
      <c r="U27" s="52"/>
      <c r="V27" s="49"/>
      <c r="W27" s="49"/>
      <c r="X27" s="49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306" t="s">
        <v>2</v>
      </c>
      <c r="H46" s="307"/>
      <c r="I46" s="307"/>
      <c r="J46" s="307"/>
      <c r="K46" s="307"/>
      <c r="L46" s="307"/>
      <c r="M46" s="307"/>
      <c r="N46" s="307"/>
      <c r="O46" s="310" t="s">
        <v>3</v>
      </c>
      <c r="P46" s="310"/>
      <c r="Q46" s="298" t="s">
        <v>77</v>
      </c>
      <c r="R46" s="299"/>
      <c r="U46" s="24"/>
      <c r="V46" s="24"/>
      <c r="W46" s="24"/>
      <c r="X46" s="24"/>
      <c r="Y46" s="26"/>
    </row>
    <row r="47" spans="7:26" x14ac:dyDescent="0.25">
      <c r="G47" s="308"/>
      <c r="H47" s="309"/>
      <c r="I47" s="309"/>
      <c r="J47" s="309"/>
      <c r="K47" s="309"/>
      <c r="L47" s="309"/>
      <c r="M47" s="309"/>
      <c r="N47" s="309"/>
      <c r="O47" s="311"/>
      <c r="P47" s="311"/>
      <c r="Q47" s="300"/>
      <c r="R47" s="301"/>
      <c r="U47" s="24"/>
      <c r="V47" s="24"/>
      <c r="W47" s="24"/>
      <c r="X47" s="24"/>
      <c r="Y47" s="26"/>
    </row>
    <row r="48" spans="7:26" x14ac:dyDescent="0.25">
      <c r="G48" s="252" t="s">
        <v>73</v>
      </c>
      <c r="H48" s="253"/>
      <c r="I48" s="253"/>
      <c r="J48" s="253"/>
      <c r="K48" s="253"/>
      <c r="L48" s="253"/>
      <c r="M48" s="253"/>
      <c r="N48" s="253"/>
      <c r="O48" s="296">
        <f>Arkusz10!A2</f>
        <v>456</v>
      </c>
      <c r="P48" s="296"/>
      <c r="Q48" s="302">
        <f>Arkusz10!A3</f>
        <v>345</v>
      </c>
      <c r="R48" s="303"/>
      <c r="U48" s="24"/>
      <c r="V48" s="24"/>
      <c r="W48" s="24"/>
      <c r="X48" s="24"/>
      <c r="Y48" s="26"/>
    </row>
    <row r="49" spans="7:26" x14ac:dyDescent="0.25">
      <c r="G49" s="294" t="s">
        <v>74</v>
      </c>
      <c r="H49" s="295"/>
      <c r="I49" s="295"/>
      <c r="J49" s="295"/>
      <c r="K49" s="295"/>
      <c r="L49" s="295"/>
      <c r="M49" s="295"/>
      <c r="N49" s="295"/>
      <c r="O49" s="297">
        <f>Arkusz10!A4</f>
        <v>64</v>
      </c>
      <c r="P49" s="297"/>
      <c r="Q49" s="304">
        <f>Arkusz10!A5</f>
        <v>39</v>
      </c>
      <c r="R49" s="305"/>
      <c r="U49" s="24"/>
      <c r="V49" s="24"/>
      <c r="W49" s="24"/>
      <c r="X49" s="24"/>
      <c r="Y49" s="26"/>
    </row>
    <row r="50" spans="7:26" x14ac:dyDescent="0.25">
      <c r="G50" s="252" t="s">
        <v>75</v>
      </c>
      <c r="H50" s="253"/>
      <c r="I50" s="253"/>
      <c r="J50" s="253"/>
      <c r="K50" s="253"/>
      <c r="L50" s="253"/>
      <c r="M50" s="253"/>
      <c r="N50" s="253"/>
      <c r="O50" s="296">
        <f>Arkusz10!A6</f>
        <v>0</v>
      </c>
      <c r="P50" s="296"/>
      <c r="Q50" s="302">
        <f>Arkusz10!A7</f>
        <v>2</v>
      </c>
      <c r="R50" s="303"/>
      <c r="U50" s="24"/>
      <c r="V50" s="24"/>
      <c r="W50" s="24"/>
      <c r="X50" s="24"/>
      <c r="Y50" s="26"/>
    </row>
    <row r="51" spans="7:26" ht="15.75" thickBot="1" x14ac:dyDescent="0.3">
      <c r="G51" s="228" t="s">
        <v>76</v>
      </c>
      <c r="H51" s="229"/>
      <c r="I51" s="229"/>
      <c r="J51" s="229"/>
      <c r="K51" s="229"/>
      <c r="L51" s="229"/>
      <c r="M51" s="229"/>
      <c r="N51" s="229"/>
      <c r="O51" s="230">
        <f>Arkusz10!A8</f>
        <v>6</v>
      </c>
      <c r="P51" s="230"/>
      <c r="Q51" s="313">
        <f>Arkusz10!A9</f>
        <v>6</v>
      </c>
      <c r="R51" s="314"/>
      <c r="U51" s="24"/>
      <c r="V51" s="24"/>
      <c r="W51" s="24"/>
      <c r="X51" s="24"/>
      <c r="Y51" s="26"/>
    </row>
    <row r="52" spans="7:26" ht="15.75" thickBot="1" x14ac:dyDescent="0.3">
      <c r="G52" s="226" t="s">
        <v>72</v>
      </c>
      <c r="H52" s="227"/>
      <c r="I52" s="227"/>
      <c r="J52" s="227"/>
      <c r="K52" s="227"/>
      <c r="L52" s="227"/>
      <c r="M52" s="227"/>
      <c r="N52" s="227"/>
      <c r="O52" s="293">
        <f>SUM(O48:O51)</f>
        <v>526</v>
      </c>
      <c r="P52" s="293"/>
      <c r="Q52" s="315">
        <f>SUM(Q48:Q51)</f>
        <v>392</v>
      </c>
      <c r="R52" s="316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323" t="s">
        <v>2</v>
      </c>
      <c r="H56" s="85"/>
      <c r="I56" s="85"/>
      <c r="J56" s="85"/>
      <c r="K56" s="85" t="s">
        <v>3</v>
      </c>
      <c r="L56" s="85"/>
      <c r="M56" s="157" t="str">
        <f>CONCATENATE("decyzje ",Arkusz18!C2," - ",Arkusz18!B2," r.")</f>
        <v>decyzje 01.01.2025 - 30.04.2025 r.</v>
      </c>
      <c r="N56" s="157"/>
      <c r="O56" s="157"/>
      <c r="P56" s="157"/>
      <c r="Q56" s="157"/>
      <c r="R56" s="158"/>
      <c r="V56" s="24"/>
      <c r="W56" s="24"/>
      <c r="X56" s="24"/>
      <c r="Y56" s="26"/>
      <c r="Z56" s="24"/>
    </row>
    <row r="57" spans="7:26" ht="63.75" customHeight="1" x14ac:dyDescent="0.25">
      <c r="G57" s="324"/>
      <c r="H57" s="86"/>
      <c r="I57" s="86"/>
      <c r="J57" s="86"/>
      <c r="K57" s="86"/>
      <c r="L57" s="86"/>
      <c r="M57" s="83" t="s">
        <v>25</v>
      </c>
      <c r="N57" s="83"/>
      <c r="O57" s="83" t="s">
        <v>26</v>
      </c>
      <c r="P57" s="83"/>
      <c r="Q57" s="83" t="s">
        <v>27</v>
      </c>
      <c r="R57" s="84"/>
      <c r="V57" s="24"/>
      <c r="W57" s="24"/>
      <c r="X57" s="24"/>
      <c r="Y57" s="26"/>
      <c r="Z57" s="24"/>
    </row>
    <row r="58" spans="7:26" x14ac:dyDescent="0.25">
      <c r="G58" s="162" t="s">
        <v>34</v>
      </c>
      <c r="H58" s="163"/>
      <c r="I58" s="163"/>
      <c r="J58" s="163"/>
      <c r="K58" s="65">
        <v>158840</v>
      </c>
      <c r="L58" s="65"/>
      <c r="M58" s="61">
        <f>Arkusz11!B3</f>
        <v>115551</v>
      </c>
      <c r="N58" s="61"/>
      <c r="O58" s="61">
        <f>Arkusz11!B2</f>
        <v>8930</v>
      </c>
      <c r="P58" s="61"/>
      <c r="Q58" s="61">
        <f>Arkusz11!B4</f>
        <v>3634</v>
      </c>
      <c r="R58" s="78"/>
      <c r="S58" s="53"/>
      <c r="V58" s="24"/>
      <c r="W58" s="24"/>
      <c r="X58" s="24"/>
      <c r="Y58" s="26"/>
      <c r="Z58" s="24"/>
    </row>
    <row r="59" spans="7:26" x14ac:dyDescent="0.25">
      <c r="G59" s="160" t="s">
        <v>35</v>
      </c>
      <c r="H59" s="161"/>
      <c r="I59" s="161"/>
      <c r="J59" s="161"/>
      <c r="K59" s="159">
        <v>7283</v>
      </c>
      <c r="L59" s="159"/>
      <c r="M59" s="79">
        <f>Arkusz11!B11</f>
        <v>5628</v>
      </c>
      <c r="N59" s="79"/>
      <c r="O59" s="79">
        <f>Arkusz11!B10</f>
        <v>901</v>
      </c>
      <c r="P59" s="79"/>
      <c r="Q59" s="79">
        <f>Arkusz11!B12</f>
        <v>384</v>
      </c>
      <c r="R59" s="80"/>
      <c r="S59" s="53"/>
      <c r="V59" s="24"/>
      <c r="W59" s="24"/>
      <c r="X59" s="24"/>
      <c r="Y59" s="26"/>
      <c r="Z59" s="24"/>
    </row>
    <row r="60" spans="7:26" ht="15.75" thickBot="1" x14ac:dyDescent="0.3">
      <c r="G60" s="170" t="s">
        <v>24</v>
      </c>
      <c r="H60" s="171"/>
      <c r="I60" s="171"/>
      <c r="J60" s="171"/>
      <c r="K60" s="172">
        <v>10149</v>
      </c>
      <c r="L60" s="172"/>
      <c r="M60" s="87">
        <f>Arkusz11!B7</f>
        <v>6652</v>
      </c>
      <c r="N60" s="87"/>
      <c r="O60" s="87">
        <f>Arkusz11!B6</f>
        <v>1007</v>
      </c>
      <c r="P60" s="87"/>
      <c r="Q60" s="87">
        <f>Arkusz11!B8</f>
        <v>677</v>
      </c>
      <c r="R60" s="173"/>
      <c r="S60" s="53"/>
      <c r="V60" s="24"/>
      <c r="W60" s="24"/>
      <c r="X60" s="24"/>
      <c r="Y60" s="26"/>
      <c r="Z60" s="24"/>
    </row>
    <row r="61" spans="7:26" ht="15.75" thickBot="1" x14ac:dyDescent="0.3">
      <c r="G61" s="88" t="s">
        <v>72</v>
      </c>
      <c r="H61" s="89"/>
      <c r="I61" s="89"/>
      <c r="J61" s="89"/>
      <c r="K61" s="90">
        <f>SUM(K58:L60)</f>
        <v>176272</v>
      </c>
      <c r="L61" s="90"/>
      <c r="M61" s="90">
        <f t="shared" ref="M61" si="0">SUM(M58:N60)</f>
        <v>127831</v>
      </c>
      <c r="N61" s="90"/>
      <c r="O61" s="90">
        <f t="shared" ref="O61" si="1">SUM(O58:P60)</f>
        <v>10838</v>
      </c>
      <c r="P61" s="90"/>
      <c r="Q61" s="90">
        <f t="shared" ref="Q61" si="2">SUM(Q58:R60)</f>
        <v>4695</v>
      </c>
      <c r="R61" s="91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319" t="s">
        <v>2</v>
      </c>
      <c r="H82" s="320"/>
      <c r="I82" s="320"/>
      <c r="J82" s="320"/>
      <c r="K82" s="320"/>
      <c r="L82" s="320"/>
      <c r="M82" s="320"/>
      <c r="N82" s="320"/>
      <c r="O82" s="310" t="s">
        <v>3</v>
      </c>
      <c r="P82" s="310"/>
      <c r="Q82" s="298" t="s">
        <v>77</v>
      </c>
      <c r="R82" s="299"/>
    </row>
    <row r="83" spans="1:25" x14ac:dyDescent="0.25">
      <c r="G83" s="321"/>
      <c r="H83" s="322"/>
      <c r="I83" s="322"/>
      <c r="J83" s="322"/>
      <c r="K83" s="322"/>
      <c r="L83" s="322"/>
      <c r="M83" s="322"/>
      <c r="N83" s="322"/>
      <c r="O83" s="311"/>
      <c r="P83" s="311"/>
      <c r="Q83" s="300"/>
      <c r="R83" s="301"/>
    </row>
    <row r="84" spans="1:25" x14ac:dyDescent="0.25">
      <c r="G84" s="252" t="s">
        <v>73</v>
      </c>
      <c r="H84" s="253"/>
      <c r="I84" s="253"/>
      <c r="J84" s="253"/>
      <c r="K84" s="253"/>
      <c r="L84" s="253"/>
      <c r="M84" s="253"/>
      <c r="N84" s="253"/>
      <c r="O84" s="296">
        <f>Arkusz12!A2</f>
        <v>1709</v>
      </c>
      <c r="P84" s="296"/>
      <c r="Q84" s="302">
        <f>Arkusz12!A3</f>
        <v>1336</v>
      </c>
      <c r="R84" s="303"/>
    </row>
    <row r="85" spans="1:25" x14ac:dyDescent="0.25">
      <c r="G85" s="294" t="s">
        <v>74</v>
      </c>
      <c r="H85" s="295"/>
      <c r="I85" s="295"/>
      <c r="J85" s="295"/>
      <c r="K85" s="295"/>
      <c r="L85" s="295"/>
      <c r="M85" s="295"/>
      <c r="N85" s="295"/>
      <c r="O85" s="297">
        <f>Arkusz12!A4</f>
        <v>202</v>
      </c>
      <c r="P85" s="297"/>
      <c r="Q85" s="304">
        <f>Arkusz12!A5</f>
        <v>157</v>
      </c>
      <c r="R85" s="305"/>
    </row>
    <row r="86" spans="1:25" x14ac:dyDescent="0.25">
      <c r="G86" s="252" t="s">
        <v>75</v>
      </c>
      <c r="H86" s="253"/>
      <c r="I86" s="253"/>
      <c r="J86" s="253"/>
      <c r="K86" s="253"/>
      <c r="L86" s="253"/>
      <c r="M86" s="253"/>
      <c r="N86" s="253"/>
      <c r="O86" s="296">
        <f>Arkusz12!A6</f>
        <v>0</v>
      </c>
      <c r="P86" s="296"/>
      <c r="Q86" s="302">
        <f>Arkusz12!A7</f>
        <v>5</v>
      </c>
      <c r="R86" s="303"/>
    </row>
    <row r="87" spans="1:25" ht="15.75" thickBot="1" x14ac:dyDescent="0.3">
      <c r="G87" s="228" t="s">
        <v>76</v>
      </c>
      <c r="H87" s="229"/>
      <c r="I87" s="229"/>
      <c r="J87" s="229"/>
      <c r="K87" s="229"/>
      <c r="L87" s="229"/>
      <c r="M87" s="229"/>
      <c r="N87" s="229"/>
      <c r="O87" s="230">
        <f>Arkusz12!A8</f>
        <v>30</v>
      </c>
      <c r="P87" s="230"/>
      <c r="Q87" s="313">
        <f>Arkusz12!A9</f>
        <v>27</v>
      </c>
      <c r="R87" s="314"/>
    </row>
    <row r="88" spans="1:25" ht="15.75" thickBot="1" x14ac:dyDescent="0.3">
      <c r="G88" s="226" t="s">
        <v>72</v>
      </c>
      <c r="H88" s="227"/>
      <c r="I88" s="227"/>
      <c r="J88" s="227"/>
      <c r="K88" s="227"/>
      <c r="L88" s="227"/>
      <c r="M88" s="227"/>
      <c r="N88" s="227"/>
      <c r="O88" s="293">
        <f>SUM(O84:P87)</f>
        <v>1941</v>
      </c>
      <c r="P88" s="293"/>
      <c r="Q88" s="293">
        <f>SUM(Q84:R87)</f>
        <v>1525</v>
      </c>
      <c r="R88" s="317"/>
    </row>
    <row r="91" spans="1:25" x14ac:dyDescent="0.25">
      <c r="A91" s="58" t="s">
        <v>167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43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43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43" s="55" customForma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43" s="55" customFormat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43" s="55" customFormat="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43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7" spans="1:43" ht="36" customHeight="1" x14ac:dyDescent="0.25">
      <c r="A107" s="64" t="s">
        <v>141</v>
      </c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</row>
    <row r="108" spans="1:43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</row>
    <row r="109" spans="1:43" ht="15.75" thickBo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318" t="str">
        <f>CONCATENATE(Arkusz18!C2," - ",Arkusz18!B2," r.")</f>
        <v>01.01.2025 - 30.04.2025 r.</v>
      </c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</row>
    <row r="110" spans="1:43" ht="112.5" x14ac:dyDescent="0.25">
      <c r="C110" s="223" t="s">
        <v>2</v>
      </c>
      <c r="D110" s="224"/>
      <c r="E110" s="224"/>
      <c r="F110" s="224"/>
      <c r="G110" s="224"/>
      <c r="H110" s="224"/>
      <c r="I110" s="224"/>
      <c r="J110" s="224"/>
      <c r="K110" s="231"/>
      <c r="L110" s="62" t="s">
        <v>79</v>
      </c>
      <c r="M110" s="62"/>
      <c r="N110" s="31" t="s">
        <v>12</v>
      </c>
      <c r="O110" s="31" t="s">
        <v>94</v>
      </c>
      <c r="P110" s="31" t="s">
        <v>84</v>
      </c>
      <c r="Q110" s="31" t="s">
        <v>53</v>
      </c>
      <c r="R110" s="31" t="s">
        <v>39</v>
      </c>
      <c r="S110" s="31" t="s">
        <v>4</v>
      </c>
      <c r="T110" s="31" t="s">
        <v>42</v>
      </c>
      <c r="U110" s="31" t="s">
        <v>83</v>
      </c>
      <c r="V110" s="62" t="s">
        <v>78</v>
      </c>
      <c r="W110" s="63"/>
      <c r="Y110" s="3"/>
      <c r="Z110" s="6"/>
    </row>
    <row r="111" spans="1:43" x14ac:dyDescent="0.25">
      <c r="C111" s="67" t="s">
        <v>34</v>
      </c>
      <c r="D111" s="68"/>
      <c r="E111" s="68"/>
      <c r="F111" s="68"/>
      <c r="G111" s="68"/>
      <c r="H111" s="68"/>
      <c r="I111" s="68"/>
      <c r="J111" s="68"/>
      <c r="K111" s="68"/>
      <c r="L111" s="61">
        <f>Arkusz13!C2</f>
        <v>6533</v>
      </c>
      <c r="M111" s="61"/>
      <c r="N111" s="32">
        <v>1026</v>
      </c>
      <c r="O111" s="32">
        <v>2935</v>
      </c>
      <c r="P111" s="32">
        <v>1234</v>
      </c>
      <c r="Q111" s="32">
        <f>Arkusz13!C66</f>
        <v>88</v>
      </c>
      <c r="R111" s="32">
        <f>Arkusz13!C82</f>
        <v>0</v>
      </c>
      <c r="S111" s="32">
        <f>Arkusz13!C98</f>
        <v>0</v>
      </c>
      <c r="T111" s="32">
        <f>Arkusz13!C114</f>
        <v>0</v>
      </c>
      <c r="U111" s="32">
        <f>Arkusz13!C130-SUM(N111:T111)</f>
        <v>1225</v>
      </c>
      <c r="V111" s="65">
        <f t="shared" ref="V111:V125" si="3">SUM(N111:U111)</f>
        <v>6508</v>
      </c>
      <c r="W111" s="66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</row>
    <row r="112" spans="1:43" x14ac:dyDescent="0.25">
      <c r="C112" s="72" t="s">
        <v>35</v>
      </c>
      <c r="D112" s="73"/>
      <c r="E112" s="73"/>
      <c r="F112" s="73"/>
      <c r="G112" s="73"/>
      <c r="H112" s="73"/>
      <c r="I112" s="73"/>
      <c r="J112" s="73"/>
      <c r="K112" s="73"/>
      <c r="L112" s="61">
        <f>Arkusz13!C3</f>
        <v>317</v>
      </c>
      <c r="M112" s="61"/>
      <c r="N112" s="32">
        <f>Arkusz13!C19</f>
        <v>244</v>
      </c>
      <c r="O112" s="32">
        <f>Arkusz13!C35</f>
        <v>165</v>
      </c>
      <c r="P112" s="32">
        <f>Arkusz13!C51</f>
        <v>62</v>
      </c>
      <c r="Q112" s="32">
        <f>Arkusz13!C67</f>
        <v>12</v>
      </c>
      <c r="R112" s="32">
        <f>Arkusz13!C83</f>
        <v>0</v>
      </c>
      <c r="S112" s="32">
        <f>Arkusz13!C99</f>
        <v>0</v>
      </c>
      <c r="T112" s="32">
        <f>Arkusz13!C115</f>
        <v>0</v>
      </c>
      <c r="U112" s="32">
        <f>Arkusz13!C131-SUM(N112:T112)</f>
        <v>71</v>
      </c>
      <c r="V112" s="65">
        <f t="shared" si="3"/>
        <v>554</v>
      </c>
      <c r="W112" s="66"/>
      <c r="Y112" s="3"/>
      <c r="Z112" s="6"/>
    </row>
    <row r="113" spans="1:26" x14ac:dyDescent="0.25">
      <c r="C113" s="67" t="s">
        <v>36</v>
      </c>
      <c r="D113" s="68"/>
      <c r="E113" s="68"/>
      <c r="F113" s="68"/>
      <c r="G113" s="68"/>
      <c r="H113" s="68"/>
      <c r="I113" s="68"/>
      <c r="J113" s="68"/>
      <c r="K113" s="68"/>
      <c r="L113" s="61">
        <f>Arkusz13!C4</f>
        <v>494</v>
      </c>
      <c r="M113" s="61"/>
      <c r="N113" s="32">
        <f>Arkusz13!C20</f>
        <v>163</v>
      </c>
      <c r="O113" s="32">
        <f>Arkusz13!C36</f>
        <v>46</v>
      </c>
      <c r="P113" s="32">
        <f>Arkusz13!C52</f>
        <v>76</v>
      </c>
      <c r="Q113" s="32">
        <f>Arkusz13!C68</f>
        <v>5</v>
      </c>
      <c r="R113" s="32">
        <f>Arkusz13!C84</f>
        <v>0</v>
      </c>
      <c r="S113" s="32">
        <f>Arkusz13!C100</f>
        <v>0</v>
      </c>
      <c r="T113" s="32">
        <f>Arkusz13!C116</f>
        <v>0</v>
      </c>
      <c r="U113" s="32">
        <f>Arkusz13!C132-SUM(N113:T113)</f>
        <v>50</v>
      </c>
      <c r="V113" s="65">
        <f t="shared" si="3"/>
        <v>340</v>
      </c>
      <c r="W113" s="66"/>
      <c r="Y113" s="3"/>
      <c r="Z113" s="6"/>
    </row>
    <row r="114" spans="1:26" x14ac:dyDescent="0.25">
      <c r="C114" s="72" t="s">
        <v>37</v>
      </c>
      <c r="D114" s="73"/>
      <c r="E114" s="73"/>
      <c r="F114" s="73"/>
      <c r="G114" s="73"/>
      <c r="H114" s="73"/>
      <c r="I114" s="73"/>
      <c r="J114" s="73"/>
      <c r="K114" s="73"/>
      <c r="L114" s="61">
        <f>Arkusz13!C5</f>
        <v>6</v>
      </c>
      <c r="M114" s="61"/>
      <c r="N114" s="32">
        <f>Arkusz13!C21</f>
        <v>6</v>
      </c>
      <c r="O114" s="32">
        <f>Arkusz13!C37</f>
        <v>2</v>
      </c>
      <c r="P114" s="32">
        <f>Arkusz13!C53</f>
        <v>1</v>
      </c>
      <c r="Q114" s="32">
        <f>Arkusz13!C69</f>
        <v>0</v>
      </c>
      <c r="R114" s="32">
        <f>Arkusz13!C85</f>
        <v>0</v>
      </c>
      <c r="S114" s="32">
        <f>Arkusz13!C101</f>
        <v>0</v>
      </c>
      <c r="T114" s="32">
        <f>Arkusz13!C117</f>
        <v>0</v>
      </c>
      <c r="U114" s="32">
        <f>Arkusz13!C133-SUM(N114:T114)</f>
        <v>3</v>
      </c>
      <c r="V114" s="65">
        <f t="shared" si="3"/>
        <v>12</v>
      </c>
      <c r="W114" s="66"/>
      <c r="Y114" s="3"/>
      <c r="Z114" s="6"/>
    </row>
    <row r="115" spans="1:26" x14ac:dyDescent="0.25">
      <c r="C115" s="67" t="s">
        <v>38</v>
      </c>
      <c r="D115" s="68"/>
      <c r="E115" s="68"/>
      <c r="F115" s="68"/>
      <c r="G115" s="68"/>
      <c r="H115" s="68"/>
      <c r="I115" s="68"/>
      <c r="J115" s="68"/>
      <c r="K115" s="68"/>
      <c r="L115" s="61">
        <f>Arkusz13!C6</f>
        <v>1</v>
      </c>
      <c r="M115" s="61"/>
      <c r="N115" s="32">
        <f>Arkusz13!C22</f>
        <v>1</v>
      </c>
      <c r="O115" s="32">
        <f>Arkusz13!C38</f>
        <v>0</v>
      </c>
      <c r="P115" s="32">
        <f>Arkusz13!C54</f>
        <v>0</v>
      </c>
      <c r="Q115" s="32">
        <f>Arkusz13!C70</f>
        <v>0</v>
      </c>
      <c r="R115" s="32">
        <f>Arkusz13!C86</f>
        <v>0</v>
      </c>
      <c r="S115" s="32">
        <f>Arkusz13!C102</f>
        <v>0</v>
      </c>
      <c r="T115" s="32">
        <f>Arkusz13!C118</f>
        <v>0</v>
      </c>
      <c r="U115" s="32">
        <f>Arkusz13!C134-SUM(N115:T115)</f>
        <v>0</v>
      </c>
      <c r="V115" s="65">
        <f t="shared" si="3"/>
        <v>1</v>
      </c>
      <c r="W115" s="66"/>
      <c r="Y115" s="3"/>
      <c r="Z115" s="6"/>
    </row>
    <row r="116" spans="1:26" x14ac:dyDescent="0.25">
      <c r="C116" s="72" t="s">
        <v>46</v>
      </c>
      <c r="D116" s="73"/>
      <c r="E116" s="73"/>
      <c r="F116" s="73"/>
      <c r="G116" s="73"/>
      <c r="H116" s="73"/>
      <c r="I116" s="73"/>
      <c r="J116" s="73"/>
      <c r="K116" s="73"/>
      <c r="L116" s="61">
        <f>Arkusz13!C7</f>
        <v>3</v>
      </c>
      <c r="M116" s="61"/>
      <c r="N116" s="32">
        <f>Arkusz13!C23</f>
        <v>2</v>
      </c>
      <c r="O116" s="32">
        <f>Arkusz13!C39</f>
        <v>2</v>
      </c>
      <c r="P116" s="32">
        <f>Arkusz13!C55</f>
        <v>0</v>
      </c>
      <c r="Q116" s="32">
        <f>Arkusz13!C71</f>
        <v>0</v>
      </c>
      <c r="R116" s="32">
        <f>Arkusz13!C87</f>
        <v>0</v>
      </c>
      <c r="S116" s="32">
        <f>Arkusz13!C103</f>
        <v>0</v>
      </c>
      <c r="T116" s="32">
        <f>Arkusz13!C119</f>
        <v>0</v>
      </c>
      <c r="U116" s="32">
        <f>Arkusz13!C135-SUM(N116:T116)</f>
        <v>1</v>
      </c>
      <c r="V116" s="65">
        <f t="shared" si="3"/>
        <v>5</v>
      </c>
      <c r="W116" s="66"/>
      <c r="Y116" s="3"/>
      <c r="Z116" s="6"/>
    </row>
    <row r="117" spans="1:26" x14ac:dyDescent="0.25">
      <c r="C117" s="67" t="s">
        <v>47</v>
      </c>
      <c r="D117" s="68"/>
      <c r="E117" s="68"/>
      <c r="F117" s="68"/>
      <c r="G117" s="68"/>
      <c r="H117" s="68"/>
      <c r="I117" s="68"/>
      <c r="J117" s="68"/>
      <c r="K117" s="68"/>
      <c r="L117" s="61">
        <f>Arkusz13!C8</f>
        <v>0</v>
      </c>
      <c r="M117" s="61"/>
      <c r="N117" s="32">
        <f>Arkusz13!C24</f>
        <v>1</v>
      </c>
      <c r="O117" s="32">
        <f>Arkusz13!C40</f>
        <v>0</v>
      </c>
      <c r="P117" s="32">
        <f>Arkusz13!C56</f>
        <v>0</v>
      </c>
      <c r="Q117" s="32">
        <f>Arkusz13!C72</f>
        <v>0</v>
      </c>
      <c r="R117" s="32">
        <f>Arkusz13!C88</f>
        <v>0</v>
      </c>
      <c r="S117" s="32">
        <f>Arkusz13!C104</f>
        <v>0</v>
      </c>
      <c r="T117" s="32">
        <f>Arkusz13!C120</f>
        <v>0</v>
      </c>
      <c r="U117" s="32">
        <f>Arkusz13!C136-SUM(N117:T117)</f>
        <v>0</v>
      </c>
      <c r="V117" s="65">
        <f t="shared" si="3"/>
        <v>1</v>
      </c>
      <c r="W117" s="66"/>
      <c r="Y117" s="3"/>
      <c r="Z117" s="6"/>
    </row>
    <row r="118" spans="1:26" x14ac:dyDescent="0.25">
      <c r="C118" s="72" t="s">
        <v>4</v>
      </c>
      <c r="D118" s="73"/>
      <c r="E118" s="73"/>
      <c r="F118" s="73"/>
      <c r="G118" s="73"/>
      <c r="H118" s="73"/>
      <c r="I118" s="73"/>
      <c r="J118" s="73"/>
      <c r="K118" s="73"/>
      <c r="L118" s="61">
        <f>Arkusz13!C9</f>
        <v>0</v>
      </c>
      <c r="M118" s="61"/>
      <c r="N118" s="32">
        <f>Arkusz13!C25</f>
        <v>0</v>
      </c>
      <c r="O118" s="32">
        <f>Arkusz13!C41</f>
        <v>0</v>
      </c>
      <c r="P118" s="32">
        <f>Arkusz13!C57</f>
        <v>0</v>
      </c>
      <c r="Q118" s="32">
        <f>Arkusz13!C73</f>
        <v>0</v>
      </c>
      <c r="R118" s="32">
        <f>Arkusz13!C89</f>
        <v>0</v>
      </c>
      <c r="S118" s="32">
        <f>Arkusz13!C105</f>
        <v>0</v>
      </c>
      <c r="T118" s="32">
        <f>Arkusz13!C121</f>
        <v>0</v>
      </c>
      <c r="U118" s="32">
        <f>Arkusz13!C137-SUM(N118:T118)</f>
        <v>0</v>
      </c>
      <c r="V118" s="65">
        <f t="shared" si="3"/>
        <v>0</v>
      </c>
      <c r="W118" s="66"/>
      <c r="Y118" s="3"/>
      <c r="Z118" s="6"/>
    </row>
    <row r="119" spans="1:26" x14ac:dyDescent="0.25">
      <c r="C119" s="67" t="s">
        <v>39</v>
      </c>
      <c r="D119" s="68"/>
      <c r="E119" s="68"/>
      <c r="F119" s="68"/>
      <c r="G119" s="68"/>
      <c r="H119" s="68"/>
      <c r="I119" s="68"/>
      <c r="J119" s="68"/>
      <c r="K119" s="68"/>
      <c r="L119" s="61">
        <f>Arkusz13!C10</f>
        <v>2</v>
      </c>
      <c r="M119" s="61"/>
      <c r="N119" s="32">
        <f>Arkusz13!C26</f>
        <v>0</v>
      </c>
      <c r="O119" s="32">
        <f>Arkusz13!C42</f>
        <v>0</v>
      </c>
      <c r="P119" s="32">
        <f>Arkusz13!C58</f>
        <v>0</v>
      </c>
      <c r="Q119" s="32">
        <f>Arkusz13!C74</f>
        <v>0</v>
      </c>
      <c r="R119" s="32">
        <f>Arkusz13!C90</f>
        <v>0</v>
      </c>
      <c r="S119" s="32">
        <f>Arkusz13!C106</f>
        <v>0</v>
      </c>
      <c r="T119" s="32">
        <f>Arkusz13!C122</f>
        <v>0</v>
      </c>
      <c r="U119" s="32">
        <f>Arkusz13!C138-SUM(N119:T119)</f>
        <v>0</v>
      </c>
      <c r="V119" s="65">
        <f t="shared" si="3"/>
        <v>0</v>
      </c>
      <c r="W119" s="66"/>
      <c r="Y119" s="3"/>
      <c r="Z119" s="6"/>
    </row>
    <row r="120" spans="1:26" x14ac:dyDescent="0.25">
      <c r="C120" s="72" t="s">
        <v>40</v>
      </c>
      <c r="D120" s="73"/>
      <c r="E120" s="73"/>
      <c r="F120" s="73"/>
      <c r="G120" s="73"/>
      <c r="H120" s="73"/>
      <c r="I120" s="73"/>
      <c r="J120" s="73"/>
      <c r="K120" s="73"/>
      <c r="L120" s="61">
        <f>Arkusz13!C11</f>
        <v>0</v>
      </c>
      <c r="M120" s="61"/>
      <c r="N120" s="32">
        <f>Arkusz13!C27</f>
        <v>0</v>
      </c>
      <c r="O120" s="32">
        <f>Arkusz13!C43</f>
        <v>0</v>
      </c>
      <c r="P120" s="32">
        <f>Arkusz13!C59</f>
        <v>0</v>
      </c>
      <c r="Q120" s="32">
        <f>Arkusz13!C75</f>
        <v>0</v>
      </c>
      <c r="R120" s="32">
        <f>Arkusz13!C91</f>
        <v>0</v>
      </c>
      <c r="S120" s="32">
        <f>Arkusz13!C107</f>
        <v>0</v>
      </c>
      <c r="T120" s="32">
        <f>Arkusz13!C123</f>
        <v>0</v>
      </c>
      <c r="U120" s="32">
        <f>Arkusz13!C139-SUM(N120:T120)</f>
        <v>3</v>
      </c>
      <c r="V120" s="65">
        <f t="shared" si="3"/>
        <v>3</v>
      </c>
      <c r="W120" s="66"/>
      <c r="Y120" s="3"/>
      <c r="Z120" s="6"/>
    </row>
    <row r="121" spans="1:26" x14ac:dyDescent="0.25">
      <c r="C121" s="67" t="s">
        <v>41</v>
      </c>
      <c r="D121" s="68"/>
      <c r="E121" s="68"/>
      <c r="F121" s="68"/>
      <c r="G121" s="68"/>
      <c r="H121" s="68"/>
      <c r="I121" s="68"/>
      <c r="J121" s="68"/>
      <c r="K121" s="68"/>
      <c r="L121" s="61">
        <v>0</v>
      </c>
      <c r="M121" s="61"/>
      <c r="N121" s="32">
        <f>Arkusz13!C28</f>
        <v>4</v>
      </c>
      <c r="O121" s="32">
        <f>Arkusz13!C44</f>
        <v>0</v>
      </c>
      <c r="P121" s="32">
        <f>Arkusz13!C60</f>
        <v>0</v>
      </c>
      <c r="Q121" s="32">
        <f>Arkusz13!C76</f>
        <v>4</v>
      </c>
      <c r="R121" s="32">
        <f>Arkusz13!C92</f>
        <v>0</v>
      </c>
      <c r="S121" s="32">
        <f>Arkusz13!C108</f>
        <v>0</v>
      </c>
      <c r="T121" s="32">
        <f>Arkusz13!C124</f>
        <v>2</v>
      </c>
      <c r="U121" s="32">
        <f>Arkusz13!C140-SUM(N121:T121)</f>
        <v>18</v>
      </c>
      <c r="V121" s="65">
        <f t="shared" si="3"/>
        <v>28</v>
      </c>
      <c r="W121" s="66"/>
      <c r="Y121" s="3"/>
      <c r="Z121" s="6"/>
    </row>
    <row r="122" spans="1:26" x14ac:dyDescent="0.25">
      <c r="C122" s="67" t="s">
        <v>11</v>
      </c>
      <c r="D122" s="68"/>
      <c r="E122" s="68"/>
      <c r="F122" s="68"/>
      <c r="G122" s="68"/>
      <c r="H122" s="68"/>
      <c r="I122" s="68"/>
      <c r="J122" s="68"/>
      <c r="K122" s="68"/>
      <c r="L122" s="61">
        <f>Arkusz13!C14</f>
        <v>3</v>
      </c>
      <c r="M122" s="61"/>
      <c r="N122" s="32">
        <f>Arkusz13!C30</f>
        <v>8</v>
      </c>
      <c r="O122" s="32">
        <f>Arkusz13!C46</f>
        <v>0</v>
      </c>
      <c r="P122" s="32">
        <f>Arkusz13!C62</f>
        <v>1</v>
      </c>
      <c r="Q122" s="32">
        <f>Arkusz13!C78</f>
        <v>13</v>
      </c>
      <c r="R122" s="32">
        <f>Arkusz13!C94</f>
        <v>0</v>
      </c>
      <c r="S122" s="32">
        <f>Arkusz13!C110</f>
        <v>0</v>
      </c>
      <c r="T122" s="32">
        <f>Arkusz13!C126</f>
        <v>0</v>
      </c>
      <c r="U122" s="32">
        <f>Arkusz13!C142-SUM(N122:T122)</f>
        <v>31</v>
      </c>
      <c r="V122" s="65">
        <f t="shared" si="3"/>
        <v>53</v>
      </c>
      <c r="W122" s="66"/>
      <c r="Y122" s="3"/>
      <c r="Z122" s="6"/>
    </row>
    <row r="123" spans="1:26" x14ac:dyDescent="0.25">
      <c r="C123" s="72" t="s">
        <v>43</v>
      </c>
      <c r="D123" s="73"/>
      <c r="E123" s="73"/>
      <c r="F123" s="73"/>
      <c r="G123" s="73"/>
      <c r="H123" s="73"/>
      <c r="I123" s="73"/>
      <c r="J123" s="73"/>
      <c r="K123" s="73"/>
      <c r="L123" s="61">
        <f>Arkusz13!C15</f>
        <v>46</v>
      </c>
      <c r="M123" s="61"/>
      <c r="N123" s="32">
        <f>Arkusz13!C31</f>
        <v>25</v>
      </c>
      <c r="O123" s="32">
        <f>Arkusz13!C47</f>
        <v>0</v>
      </c>
      <c r="P123" s="32">
        <f>Arkusz13!C63</f>
        <v>3</v>
      </c>
      <c r="Q123" s="32">
        <f>Arkusz13!C79</f>
        <v>0</v>
      </c>
      <c r="R123" s="32">
        <f>Arkusz13!C95</f>
        <v>0</v>
      </c>
      <c r="S123" s="32">
        <f>Arkusz13!C111</f>
        <v>0</v>
      </c>
      <c r="T123" s="32">
        <f>Arkusz13!C127</f>
        <v>0</v>
      </c>
      <c r="U123" s="32">
        <f>Arkusz13!C143-SUM(N123:T123)</f>
        <v>37</v>
      </c>
      <c r="V123" s="65">
        <f t="shared" si="3"/>
        <v>65</v>
      </c>
      <c r="W123" s="66"/>
      <c r="Y123" s="3"/>
      <c r="Z123" s="6"/>
    </row>
    <row r="124" spans="1:26" x14ac:dyDescent="0.25">
      <c r="C124" s="67" t="s">
        <v>44</v>
      </c>
      <c r="D124" s="68"/>
      <c r="E124" s="68"/>
      <c r="F124" s="68"/>
      <c r="G124" s="68"/>
      <c r="H124" s="68"/>
      <c r="I124" s="68"/>
      <c r="J124" s="68"/>
      <c r="K124" s="68"/>
      <c r="L124" s="61">
        <f>Arkusz13!C16</f>
        <v>0</v>
      </c>
      <c r="M124" s="61"/>
      <c r="N124" s="32">
        <f>Arkusz13!C32</f>
        <v>0</v>
      </c>
      <c r="O124" s="32">
        <f>Arkusz13!C48</f>
        <v>0</v>
      </c>
      <c r="P124" s="32">
        <f>Arkusz13!C64</f>
        <v>0</v>
      </c>
      <c r="Q124" s="32">
        <f>Arkusz13!C80</f>
        <v>0</v>
      </c>
      <c r="R124" s="32">
        <f>Arkusz13!C96</f>
        <v>0</v>
      </c>
      <c r="S124" s="32">
        <f>Arkusz13!C112</f>
        <v>0</v>
      </c>
      <c r="T124" s="32">
        <f>Arkusz13!C128</f>
        <v>0</v>
      </c>
      <c r="U124" s="32">
        <f>Arkusz13!C144-SUM(N124:T124)</f>
        <v>2</v>
      </c>
      <c r="V124" s="65">
        <f t="shared" si="3"/>
        <v>2</v>
      </c>
      <c r="W124" s="66"/>
      <c r="Y124" s="3"/>
      <c r="Z124" s="6"/>
    </row>
    <row r="125" spans="1:26" ht="15.75" thickBot="1" x14ac:dyDescent="0.3">
      <c r="C125" s="59" t="s">
        <v>45</v>
      </c>
      <c r="D125" s="60"/>
      <c r="E125" s="60"/>
      <c r="F125" s="60"/>
      <c r="G125" s="60"/>
      <c r="H125" s="60"/>
      <c r="I125" s="60"/>
      <c r="J125" s="60"/>
      <c r="K125" s="60"/>
      <c r="L125" s="61">
        <f>Arkusz13!C17</f>
        <v>3</v>
      </c>
      <c r="M125" s="61"/>
      <c r="N125" s="32">
        <f>Arkusz13!C33</f>
        <v>2</v>
      </c>
      <c r="O125" s="32">
        <f>Arkusz13!C49</f>
        <v>0</v>
      </c>
      <c r="P125" s="32">
        <f>Arkusz13!C65</f>
        <v>0</v>
      </c>
      <c r="Q125" s="32">
        <f>Arkusz13!C81</f>
        <v>3</v>
      </c>
      <c r="R125" s="32">
        <f>Arkusz13!C97</f>
        <v>0</v>
      </c>
      <c r="S125" s="32">
        <f>Arkusz13!C113</f>
        <v>0</v>
      </c>
      <c r="T125" s="32">
        <f>Arkusz13!C129</f>
        <v>0</v>
      </c>
      <c r="U125" s="32">
        <f>Arkusz13!C145-SUM(N125:T125)</f>
        <v>2</v>
      </c>
      <c r="V125" s="65">
        <f t="shared" si="3"/>
        <v>7</v>
      </c>
      <c r="W125" s="66"/>
      <c r="Y125" s="3"/>
      <c r="Z125" s="6"/>
    </row>
    <row r="126" spans="1:26" ht="15.75" thickBot="1" x14ac:dyDescent="0.3">
      <c r="C126" s="115" t="s">
        <v>1</v>
      </c>
      <c r="D126" s="116"/>
      <c r="E126" s="116"/>
      <c r="F126" s="116"/>
      <c r="G126" s="116"/>
      <c r="H126" s="116"/>
      <c r="I126" s="116"/>
      <c r="J126" s="116"/>
      <c r="K126" s="116"/>
      <c r="L126" s="74">
        <f>SUM(L111:L125)</f>
        <v>7408</v>
      </c>
      <c r="M126" s="74"/>
      <c r="N126" s="33">
        <f t="shared" ref="N126:V126" si="4">SUM(N111:N125)</f>
        <v>1482</v>
      </c>
      <c r="O126" s="33">
        <f t="shared" si="4"/>
        <v>3150</v>
      </c>
      <c r="P126" s="33">
        <f t="shared" si="4"/>
        <v>1377</v>
      </c>
      <c r="Q126" s="33">
        <f t="shared" si="4"/>
        <v>125</v>
      </c>
      <c r="R126" s="33">
        <f t="shared" si="4"/>
        <v>0</v>
      </c>
      <c r="S126" s="33">
        <f t="shared" si="4"/>
        <v>0</v>
      </c>
      <c r="T126" s="33">
        <f t="shared" si="4"/>
        <v>2</v>
      </c>
      <c r="U126" s="33">
        <f t="shared" si="4"/>
        <v>1443</v>
      </c>
      <c r="V126" s="74">
        <f t="shared" si="4"/>
        <v>7579</v>
      </c>
      <c r="W126" s="75"/>
      <c r="Y126" s="3"/>
      <c r="Z126" s="6"/>
    </row>
    <row r="127" spans="1:26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5"/>
      <c r="K127" s="35"/>
      <c r="L127" s="35"/>
      <c r="M127" s="35"/>
      <c r="N127" s="54"/>
      <c r="O127" s="54"/>
      <c r="P127" s="54"/>
      <c r="Q127" s="54"/>
      <c r="R127" s="54"/>
      <c r="S127" s="54"/>
      <c r="T127" s="54"/>
      <c r="U127" s="54"/>
      <c r="V127" s="54"/>
      <c r="W127" s="54"/>
    </row>
    <row r="151" spans="1:25" ht="15.75" thickBot="1" x14ac:dyDescent="0.3"/>
    <row r="152" spans="1:25" ht="31.5" customHeight="1" x14ac:dyDescent="0.25">
      <c r="D152" s="152" t="s">
        <v>2</v>
      </c>
      <c r="E152" s="117"/>
      <c r="F152" s="117"/>
      <c r="G152" s="117"/>
      <c r="H152" s="117"/>
      <c r="I152" s="117"/>
      <c r="J152" s="117"/>
      <c r="K152" s="117"/>
      <c r="L152" s="117" t="s">
        <v>3</v>
      </c>
      <c r="M152" s="117"/>
      <c r="N152" s="138" t="s">
        <v>86</v>
      </c>
      <c r="O152" s="138"/>
      <c r="P152" s="138"/>
      <c r="Q152" s="69" t="s">
        <v>87</v>
      </c>
      <c r="R152" s="70"/>
      <c r="S152" s="71"/>
    </row>
    <row r="153" spans="1:25" ht="15.75" thickBot="1" x14ac:dyDescent="0.3">
      <c r="D153" s="233" t="s">
        <v>85</v>
      </c>
      <c r="E153" s="234"/>
      <c r="F153" s="234"/>
      <c r="G153" s="234"/>
      <c r="H153" s="234"/>
      <c r="I153" s="234"/>
      <c r="J153" s="234"/>
      <c r="K153" s="234"/>
      <c r="L153" s="232">
        <f>Arkusz14!B2</f>
        <v>8</v>
      </c>
      <c r="M153" s="232"/>
      <c r="N153" s="232">
        <f>Arkusz14!B3</f>
        <v>0</v>
      </c>
      <c r="O153" s="232"/>
      <c r="P153" s="232"/>
      <c r="Q153" s="118">
        <f>Arkusz14!B4</f>
        <v>0</v>
      </c>
      <c r="R153" s="119"/>
      <c r="S153" s="120"/>
    </row>
    <row r="154" spans="1:2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</row>
    <row r="155" spans="1:25" x14ac:dyDescent="0.25">
      <c r="A155" s="57" t="s">
        <v>168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2" spans="1:21" x14ac:dyDescent="0.25">
      <c r="A162" s="64" t="s">
        <v>142</v>
      </c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</row>
    <row r="163" spans="1:21" ht="15.75" thickBot="1" x14ac:dyDescent="0.3"/>
    <row r="164" spans="1:21" ht="15" customHeight="1" x14ac:dyDescent="0.25">
      <c r="G164" s="223" t="s">
        <v>23</v>
      </c>
      <c r="H164" s="224"/>
      <c r="I164" s="224"/>
      <c r="J164" s="225"/>
      <c r="K164" s="85" t="s">
        <v>8</v>
      </c>
      <c r="L164" s="114"/>
    </row>
    <row r="165" spans="1:21" x14ac:dyDescent="0.25">
      <c r="G165" s="112" t="s">
        <v>13</v>
      </c>
      <c r="H165" s="113"/>
      <c r="I165" s="113"/>
      <c r="J165" s="113"/>
      <c r="K165" s="65">
        <v>1290</v>
      </c>
      <c r="L165" s="66"/>
      <c r="M165" s="52"/>
    </row>
    <row r="166" spans="1:21" x14ac:dyDescent="0.25">
      <c r="G166" s="123" t="s">
        <v>14</v>
      </c>
      <c r="H166" s="124"/>
      <c r="I166" s="124"/>
      <c r="J166" s="124"/>
      <c r="K166" s="65">
        <v>1012</v>
      </c>
      <c r="L166" s="66"/>
      <c r="M166" s="52"/>
    </row>
    <row r="167" spans="1:21" x14ac:dyDescent="0.25">
      <c r="G167" s="112" t="s">
        <v>15</v>
      </c>
      <c r="H167" s="113"/>
      <c r="I167" s="113"/>
      <c r="J167" s="113"/>
      <c r="K167" s="65">
        <v>87</v>
      </c>
      <c r="L167" s="66"/>
      <c r="M167" s="52"/>
    </row>
    <row r="168" spans="1:21" x14ac:dyDescent="0.25">
      <c r="G168" s="123" t="s">
        <v>80</v>
      </c>
      <c r="H168" s="124"/>
      <c r="I168" s="124"/>
      <c r="J168" s="124"/>
      <c r="K168" s="65">
        <v>0</v>
      </c>
      <c r="L168" s="66"/>
      <c r="M168" s="52"/>
    </row>
    <row r="169" spans="1:21" x14ac:dyDescent="0.25">
      <c r="G169" s="112" t="s">
        <v>81</v>
      </c>
      <c r="H169" s="113"/>
      <c r="I169" s="113"/>
      <c r="J169" s="113"/>
      <c r="K169" s="65">
        <v>0</v>
      </c>
      <c r="L169" s="66"/>
      <c r="M169" s="52"/>
    </row>
    <row r="170" spans="1:21" x14ac:dyDescent="0.25">
      <c r="G170" s="121" t="s">
        <v>91</v>
      </c>
      <c r="H170" s="122"/>
      <c r="I170" s="122"/>
      <c r="J170" s="122"/>
      <c r="K170" s="65">
        <v>22</v>
      </c>
      <c r="L170" s="66"/>
      <c r="M170" s="52"/>
    </row>
    <row r="171" spans="1:21" x14ac:dyDescent="0.25">
      <c r="G171" s="94" t="s">
        <v>16</v>
      </c>
      <c r="H171" s="95"/>
      <c r="I171" s="95"/>
      <c r="J171" s="95"/>
      <c r="K171" s="65">
        <v>21</v>
      </c>
      <c r="L171" s="66"/>
      <c r="M171" s="52"/>
    </row>
    <row r="172" spans="1:21" x14ac:dyDescent="0.25">
      <c r="G172" s="121" t="s">
        <v>17</v>
      </c>
      <c r="H172" s="122"/>
      <c r="I172" s="122"/>
      <c r="J172" s="122"/>
      <c r="K172" s="65">
        <v>121</v>
      </c>
      <c r="L172" s="66"/>
      <c r="M172" s="52"/>
    </row>
    <row r="173" spans="1:21" x14ac:dyDescent="0.25">
      <c r="G173" s="94" t="s">
        <v>18</v>
      </c>
      <c r="H173" s="95"/>
      <c r="I173" s="95"/>
      <c r="J173" s="95"/>
      <c r="K173" s="65">
        <v>143</v>
      </c>
      <c r="L173" s="66"/>
      <c r="M173" s="52"/>
    </row>
    <row r="174" spans="1:21" x14ac:dyDescent="0.25">
      <c r="G174" s="121" t="s">
        <v>19</v>
      </c>
      <c r="H174" s="122"/>
      <c r="I174" s="122"/>
      <c r="J174" s="122"/>
      <c r="K174" s="65">
        <v>0</v>
      </c>
      <c r="L174" s="66"/>
      <c r="M174" s="52"/>
    </row>
    <row r="175" spans="1:21" ht="15.75" thickBot="1" x14ac:dyDescent="0.3">
      <c r="G175" s="103" t="s">
        <v>82</v>
      </c>
      <c r="H175" s="104"/>
      <c r="I175" s="104"/>
      <c r="J175" s="104"/>
      <c r="K175" s="65">
        <v>642</v>
      </c>
      <c r="L175" s="66"/>
      <c r="M175" s="52"/>
    </row>
    <row r="176" spans="1:21" ht="15.75" thickBot="1" x14ac:dyDescent="0.3">
      <c r="G176" s="76" t="s">
        <v>1</v>
      </c>
      <c r="H176" s="77"/>
      <c r="I176" s="77"/>
      <c r="J176" s="77"/>
      <c r="K176" s="92">
        <f>SUM(K165:L175)</f>
        <v>3338</v>
      </c>
      <c r="L176" s="93"/>
      <c r="M176" s="52"/>
    </row>
    <row r="178" spans="1:25" x14ac:dyDescent="0.25">
      <c r="A178" s="58" t="s">
        <v>169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spans="1:25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2" spans="1:25" x14ac:dyDescent="0.25">
      <c r="A182" s="10" t="s">
        <v>143</v>
      </c>
      <c r="B182" s="10"/>
      <c r="C182" s="10"/>
      <c r="D182" s="10"/>
      <c r="E182" s="10"/>
      <c r="F182" s="10"/>
    </row>
    <row r="183" spans="1:25" ht="15.75" thickBot="1" x14ac:dyDescent="0.3"/>
    <row r="184" spans="1:25" x14ac:dyDescent="0.25">
      <c r="D184" s="223" t="s">
        <v>28</v>
      </c>
      <c r="E184" s="224"/>
      <c r="F184" s="224"/>
      <c r="G184" s="231"/>
      <c r="H184" s="85" t="s">
        <v>3</v>
      </c>
      <c r="I184" s="85"/>
      <c r="J184" s="85"/>
      <c r="K184" s="85" t="s">
        <v>22</v>
      </c>
      <c r="L184" s="85"/>
      <c r="M184" s="114"/>
    </row>
    <row r="185" spans="1:25" x14ac:dyDescent="0.25">
      <c r="D185" s="267" t="s">
        <v>20</v>
      </c>
      <c r="E185" s="268"/>
      <c r="F185" s="268"/>
      <c r="G185" s="268"/>
      <c r="H185" s="65">
        <v>70280</v>
      </c>
      <c r="I185" s="65"/>
      <c r="J185" s="65"/>
      <c r="K185" s="65">
        <v>64730</v>
      </c>
      <c r="L185" s="65"/>
      <c r="M185" s="66"/>
    </row>
    <row r="186" spans="1:25" x14ac:dyDescent="0.25">
      <c r="D186" s="269" t="s">
        <v>139</v>
      </c>
      <c r="E186" s="270"/>
      <c r="F186" s="270"/>
      <c r="G186" s="270"/>
      <c r="H186" s="65">
        <v>5744</v>
      </c>
      <c r="I186" s="65"/>
      <c r="J186" s="65"/>
      <c r="K186" s="65">
        <v>5721</v>
      </c>
      <c r="L186" s="65"/>
      <c r="M186" s="66"/>
    </row>
    <row r="187" spans="1:25" ht="15.75" thickBot="1" x14ac:dyDescent="0.3">
      <c r="D187" s="110" t="s">
        <v>21</v>
      </c>
      <c r="E187" s="111"/>
      <c r="F187" s="111"/>
      <c r="G187" s="111"/>
      <c r="H187" s="65">
        <v>5434</v>
      </c>
      <c r="I187" s="65"/>
      <c r="J187" s="65"/>
      <c r="K187" s="65">
        <v>5777</v>
      </c>
      <c r="L187" s="65"/>
      <c r="M187" s="66"/>
    </row>
    <row r="188" spans="1:25" ht="15.75" thickBot="1" x14ac:dyDescent="0.3">
      <c r="D188" s="105" t="s">
        <v>1</v>
      </c>
      <c r="E188" s="106"/>
      <c r="F188" s="106"/>
      <c r="G188" s="106"/>
      <c r="H188" s="92">
        <f>SUM(H185:J187)</f>
        <v>81458</v>
      </c>
      <c r="I188" s="92"/>
      <c r="J188" s="92"/>
      <c r="K188" s="92">
        <f>SUM(K185:M187)</f>
        <v>76228</v>
      </c>
      <c r="L188" s="92"/>
      <c r="M188" s="92"/>
    </row>
    <row r="189" spans="1:25" x14ac:dyDescent="0.25">
      <c r="D189" s="36"/>
      <c r="E189" s="36"/>
      <c r="F189" s="36"/>
      <c r="G189" s="36"/>
      <c r="H189" s="37"/>
      <c r="I189" s="37"/>
      <c r="J189" s="37"/>
      <c r="K189" s="37"/>
      <c r="L189" s="37"/>
      <c r="M189" s="37"/>
    </row>
    <row r="190" spans="1:25" x14ac:dyDescent="0.25">
      <c r="D190" s="36"/>
      <c r="E190" s="36"/>
      <c r="F190" s="36"/>
      <c r="G190" s="36"/>
      <c r="H190" s="37"/>
      <c r="I190" s="37"/>
      <c r="J190" s="37"/>
      <c r="K190" s="37"/>
      <c r="L190" s="37"/>
      <c r="M190" s="37"/>
    </row>
    <row r="191" spans="1:25" x14ac:dyDescent="0.25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25">
      <c r="D192" s="38"/>
      <c r="E192" s="38"/>
      <c r="F192" s="38"/>
      <c r="G192" s="38"/>
      <c r="H192" s="38"/>
      <c r="I192" s="38"/>
      <c r="J192" s="38"/>
      <c r="K192" s="38"/>
      <c r="L192" s="38"/>
      <c r="M192" s="38"/>
    </row>
    <row r="193" spans="1:29" x14ac:dyDescent="0.25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9" x14ac:dyDescent="0.25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AC201" s="25"/>
    </row>
    <row r="202" spans="1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1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1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7" spans="1:29" x14ac:dyDescent="0.25">
      <c r="A207" s="58" t="s">
        <v>170</v>
      </c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</row>
    <row r="208" spans="1:29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</row>
    <row r="209" spans="1:25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</row>
    <row r="212" spans="1:25" x14ac:dyDescent="0.25">
      <c r="A212" s="10" t="s">
        <v>144</v>
      </c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25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25" ht="15.75" thickBo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25" x14ac:dyDescent="0.25">
      <c r="D215" s="98" t="s">
        <v>49</v>
      </c>
      <c r="E215" s="99"/>
      <c r="F215" s="99"/>
      <c r="G215" s="107" t="str">
        <f>CONCATENATE(Arkusz18!A2," - ",Arkusz18!B2," r.")</f>
        <v>01.04.2025 - 30.04.2025 r.</v>
      </c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8"/>
    </row>
    <row r="216" spans="1:25" ht="31.5" customHeight="1" x14ac:dyDescent="0.25">
      <c r="D216" s="100"/>
      <c r="E216" s="101"/>
      <c r="F216" s="101"/>
      <c r="G216" s="102" t="s">
        <v>65</v>
      </c>
      <c r="H216" s="102"/>
      <c r="I216" s="102"/>
      <c r="J216" s="102" t="s">
        <v>90</v>
      </c>
      <c r="K216" s="102"/>
      <c r="L216" s="102"/>
      <c r="M216" s="102" t="s">
        <v>64</v>
      </c>
      <c r="N216" s="102"/>
      <c r="O216" s="102"/>
      <c r="P216" s="102" t="s">
        <v>89</v>
      </c>
      <c r="Q216" s="102"/>
      <c r="R216" s="109"/>
    </row>
    <row r="217" spans="1:25" x14ac:dyDescent="0.25">
      <c r="D217" s="271" t="s">
        <v>88</v>
      </c>
      <c r="E217" s="272"/>
      <c r="F217" s="272"/>
      <c r="G217" s="278">
        <f>Arkusz16!A2</f>
        <v>0</v>
      </c>
      <c r="H217" s="278"/>
      <c r="I217" s="278"/>
      <c r="J217" s="278">
        <f>Arkusz16!A3</f>
        <v>0</v>
      </c>
      <c r="K217" s="278"/>
      <c r="L217" s="278"/>
      <c r="M217" s="278">
        <f>Arkusz16!A4</f>
        <v>0</v>
      </c>
      <c r="N217" s="278"/>
      <c r="O217" s="278"/>
      <c r="P217" s="278">
        <f>Arkusz16!A5</f>
        <v>0</v>
      </c>
      <c r="Q217" s="278"/>
      <c r="R217" s="278"/>
    </row>
    <row r="218" spans="1:25" x14ac:dyDescent="0.25">
      <c r="D218" s="273" t="s">
        <v>51</v>
      </c>
      <c r="E218" s="274"/>
      <c r="F218" s="274"/>
      <c r="G218" s="275">
        <f>Arkusz16!A6</f>
        <v>131</v>
      </c>
      <c r="H218" s="275"/>
      <c r="I218" s="275"/>
      <c r="J218" s="281">
        <f>Arkusz16!A7</f>
        <v>0</v>
      </c>
      <c r="K218" s="282"/>
      <c r="L218" s="283"/>
      <c r="M218" s="281">
        <f>Arkusz16!A8</f>
        <v>1</v>
      </c>
      <c r="N218" s="282"/>
      <c r="O218" s="283"/>
      <c r="P218" s="281">
        <f>Arkusz16!A9</f>
        <v>0</v>
      </c>
      <c r="Q218" s="282"/>
      <c r="R218" s="283"/>
    </row>
    <row r="219" spans="1:25" ht="15.75" thickBot="1" x14ac:dyDescent="0.3">
      <c r="D219" s="126" t="s">
        <v>52</v>
      </c>
      <c r="E219" s="127"/>
      <c r="F219" s="127"/>
      <c r="G219" s="128">
        <f>Arkusz16!A10</f>
        <v>18</v>
      </c>
      <c r="H219" s="128"/>
      <c r="I219" s="128"/>
      <c r="J219" s="128">
        <f>Arkusz16!A11</f>
        <v>0</v>
      </c>
      <c r="K219" s="128"/>
      <c r="L219" s="128"/>
      <c r="M219" s="128">
        <f>Arkusz16!A12</f>
        <v>0</v>
      </c>
      <c r="N219" s="128"/>
      <c r="O219" s="128"/>
      <c r="P219" s="128">
        <f>Arkusz16!A13</f>
        <v>0</v>
      </c>
      <c r="Q219" s="128"/>
      <c r="R219" s="128"/>
    </row>
    <row r="220" spans="1:25" ht="15.75" thickBot="1" x14ac:dyDescent="0.3">
      <c r="D220" s="276" t="s">
        <v>50</v>
      </c>
      <c r="E220" s="277"/>
      <c r="F220" s="277"/>
      <c r="G220" s="96">
        <f>SUM(G217:I219)</f>
        <v>149</v>
      </c>
      <c r="H220" s="96"/>
      <c r="I220" s="96"/>
      <c r="J220" s="96">
        <f t="shared" ref="J220" si="5">SUM(J217:L219)</f>
        <v>0</v>
      </c>
      <c r="K220" s="96"/>
      <c r="L220" s="96"/>
      <c r="M220" s="96">
        <f t="shared" ref="M220" si="6">SUM(M217:O219)</f>
        <v>1</v>
      </c>
      <c r="N220" s="96"/>
      <c r="O220" s="96"/>
      <c r="P220" s="96">
        <f t="shared" ref="P220" si="7">SUM(P217:R219)</f>
        <v>0</v>
      </c>
      <c r="Q220" s="96"/>
      <c r="R220" s="97"/>
    </row>
    <row r="221" spans="1:25" x14ac:dyDescent="0.25">
      <c r="A221" s="39"/>
      <c r="B221" s="39"/>
      <c r="C221" s="39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</row>
    <row r="223" spans="1:25" ht="15.75" thickBot="1" x14ac:dyDescent="0.3"/>
    <row r="224" spans="1:25" x14ac:dyDescent="0.25">
      <c r="D224" s="98" t="s">
        <v>49</v>
      </c>
      <c r="E224" s="99"/>
      <c r="F224" s="99"/>
      <c r="G224" s="107" t="str">
        <f>CONCATENATE(Arkusz18!C2," - ",Arkusz18!B2," r.")</f>
        <v>01.01.2025 - 30.04.2025 r.</v>
      </c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8"/>
    </row>
    <row r="225" spans="1:25" ht="32.25" customHeight="1" x14ac:dyDescent="0.25">
      <c r="D225" s="100"/>
      <c r="E225" s="101"/>
      <c r="F225" s="101"/>
      <c r="G225" s="102" t="s">
        <v>65</v>
      </c>
      <c r="H225" s="102"/>
      <c r="I225" s="102"/>
      <c r="J225" s="102" t="s">
        <v>90</v>
      </c>
      <c r="K225" s="102"/>
      <c r="L225" s="102"/>
      <c r="M225" s="102" t="s">
        <v>64</v>
      </c>
      <c r="N225" s="102"/>
      <c r="O225" s="102"/>
      <c r="P225" s="102" t="s">
        <v>89</v>
      </c>
      <c r="Q225" s="102"/>
      <c r="R225" s="109"/>
    </row>
    <row r="226" spans="1:25" x14ac:dyDescent="0.25">
      <c r="D226" s="271" t="s">
        <v>88</v>
      </c>
      <c r="E226" s="272"/>
      <c r="F226" s="272"/>
      <c r="G226" s="278">
        <f>Arkusz17!A2</f>
        <v>0</v>
      </c>
      <c r="H226" s="278"/>
      <c r="I226" s="278"/>
      <c r="J226" s="278">
        <f>Arkusz17!A3</f>
        <v>0</v>
      </c>
      <c r="K226" s="278"/>
      <c r="L226" s="278"/>
      <c r="M226" s="278">
        <f>Arkusz17!A4</f>
        <v>0</v>
      </c>
      <c r="N226" s="278"/>
      <c r="O226" s="278"/>
      <c r="P226" s="278">
        <f>Arkusz17!A5</f>
        <v>0</v>
      </c>
      <c r="Q226" s="278"/>
      <c r="R226" s="278"/>
    </row>
    <row r="227" spans="1:25" x14ac:dyDescent="0.25">
      <c r="D227" s="273" t="s">
        <v>51</v>
      </c>
      <c r="E227" s="274"/>
      <c r="F227" s="274"/>
      <c r="G227" s="275">
        <f>Arkusz17!A6</f>
        <v>1050</v>
      </c>
      <c r="H227" s="275"/>
      <c r="I227" s="275"/>
      <c r="J227" s="275">
        <f>Arkusz17!A7</f>
        <v>2</v>
      </c>
      <c r="K227" s="275"/>
      <c r="L227" s="275"/>
      <c r="M227" s="275">
        <f>Arkusz17!A8</f>
        <v>2</v>
      </c>
      <c r="N227" s="275"/>
      <c r="O227" s="275"/>
      <c r="P227" s="275">
        <f>Arkusz17!A9</f>
        <v>0</v>
      </c>
      <c r="Q227" s="275"/>
      <c r="R227" s="275"/>
    </row>
    <row r="228" spans="1:25" ht="15.75" thickBot="1" x14ac:dyDescent="0.3">
      <c r="D228" s="126" t="s">
        <v>52</v>
      </c>
      <c r="E228" s="127"/>
      <c r="F228" s="127"/>
      <c r="G228" s="128">
        <f>Arkusz17!A10</f>
        <v>111</v>
      </c>
      <c r="H228" s="128"/>
      <c r="I228" s="128"/>
      <c r="J228" s="128">
        <f>Arkusz17!A11</f>
        <v>0</v>
      </c>
      <c r="K228" s="128"/>
      <c r="L228" s="128"/>
      <c r="M228" s="128">
        <f>Arkusz17!A12</f>
        <v>0</v>
      </c>
      <c r="N228" s="128"/>
      <c r="O228" s="128"/>
      <c r="P228" s="128">
        <f>Arkusz17!A13</f>
        <v>0</v>
      </c>
      <c r="Q228" s="128"/>
      <c r="R228" s="128"/>
    </row>
    <row r="229" spans="1:25" ht="15.75" thickBot="1" x14ac:dyDescent="0.3">
      <c r="D229" s="276" t="s">
        <v>50</v>
      </c>
      <c r="E229" s="277"/>
      <c r="F229" s="277"/>
      <c r="G229" s="96">
        <f>SUM(G226:I228)</f>
        <v>1161</v>
      </c>
      <c r="H229" s="96"/>
      <c r="I229" s="96"/>
      <c r="J229" s="96">
        <f t="shared" ref="J229" si="8">SUM(J226:L228)</f>
        <v>2</v>
      </c>
      <c r="K229" s="96"/>
      <c r="L229" s="96"/>
      <c r="M229" s="96">
        <f t="shared" ref="M229" si="9">SUM(M226:O228)</f>
        <v>2</v>
      </c>
      <c r="N229" s="96"/>
      <c r="O229" s="96"/>
      <c r="P229" s="96">
        <f t="shared" ref="P229" si="10">SUM(P226:R228)</f>
        <v>0</v>
      </c>
      <c r="Q229" s="96"/>
      <c r="R229" s="97"/>
    </row>
    <row r="232" spans="1:25" x14ac:dyDescent="0.25">
      <c r="A232" s="58" t="s">
        <v>171</v>
      </c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</row>
    <row r="233" spans="1:25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</row>
    <row r="234" spans="1:25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</row>
    <row r="237" spans="1:25" ht="18.75" x14ac:dyDescent="0.25">
      <c r="A237" s="8" t="s">
        <v>67</v>
      </c>
      <c r="F237" s="9"/>
    </row>
    <row r="238" spans="1:25" x14ac:dyDescent="0.25">
      <c r="F238" s="9"/>
    </row>
    <row r="239" spans="1:25" x14ac:dyDescent="0.25">
      <c r="A239" s="193" t="s">
        <v>145</v>
      </c>
      <c r="B239" s="193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  <c r="R239" s="193"/>
      <c r="S239" s="193"/>
      <c r="T239" s="193"/>
      <c r="U239" s="193"/>
    </row>
    <row r="240" spans="1:25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1:22" ht="15.75" thickBo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2" x14ac:dyDescent="0.25">
      <c r="C242" s="204" t="s">
        <v>0</v>
      </c>
      <c r="D242" s="205"/>
      <c r="E242" s="205"/>
      <c r="F242" s="205"/>
      <c r="G242" s="284" t="str">
        <f>CONCATENATE(Arkusz18!A2," - ",Arkusz18!B2," r.")</f>
        <v>01.04.2025 - 30.04.2025 r.</v>
      </c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6"/>
    </row>
    <row r="243" spans="1:22" x14ac:dyDescent="0.25">
      <c r="C243" s="206"/>
      <c r="D243" s="192"/>
      <c r="E243" s="192"/>
      <c r="F243" s="192"/>
      <c r="G243" s="198" t="s">
        <v>31</v>
      </c>
      <c r="H243" s="199"/>
      <c r="I243" s="199"/>
      <c r="J243" s="200"/>
      <c r="K243" s="198" t="s">
        <v>32</v>
      </c>
      <c r="L243" s="199"/>
      <c r="M243" s="199"/>
      <c r="N243" s="200"/>
      <c r="O243" s="198" t="s">
        <v>103</v>
      </c>
      <c r="P243" s="199"/>
      <c r="Q243" s="199"/>
      <c r="R243" s="200"/>
      <c r="S243" s="198" t="s">
        <v>55</v>
      </c>
      <c r="T243" s="199"/>
      <c r="U243" s="199"/>
      <c r="V243" s="292"/>
    </row>
    <row r="244" spans="1:22" x14ac:dyDescent="0.25">
      <c r="C244" s="206"/>
      <c r="D244" s="192"/>
      <c r="E244" s="192"/>
      <c r="F244" s="192"/>
      <c r="G244" s="265" t="s">
        <v>30</v>
      </c>
      <c r="H244" s="266"/>
      <c r="I244" s="198" t="s">
        <v>10</v>
      </c>
      <c r="J244" s="200"/>
      <c r="K244" s="265" t="s">
        <v>33</v>
      </c>
      <c r="L244" s="266"/>
      <c r="M244" s="198" t="s">
        <v>10</v>
      </c>
      <c r="N244" s="200"/>
      <c r="O244" s="265" t="s">
        <v>30</v>
      </c>
      <c r="P244" s="266"/>
      <c r="Q244" s="198" t="s">
        <v>10</v>
      </c>
      <c r="R244" s="200"/>
      <c r="S244" s="265" t="s">
        <v>30</v>
      </c>
      <c r="T244" s="266"/>
      <c r="U244" s="198" t="s">
        <v>10</v>
      </c>
      <c r="V244" s="292"/>
    </row>
    <row r="245" spans="1:22" x14ac:dyDescent="0.25">
      <c r="C245" s="153" t="str">
        <f>Arkusz2!B2</f>
        <v>UKRAINA</v>
      </c>
      <c r="D245" s="154"/>
      <c r="E245" s="154"/>
      <c r="F245" s="154"/>
      <c r="G245" s="207">
        <f>Arkusz2!F2</f>
        <v>454</v>
      </c>
      <c r="H245" s="208"/>
      <c r="I245" s="207">
        <f>Arkusz2!F8</f>
        <v>539</v>
      </c>
      <c r="J245" s="208"/>
      <c r="K245" s="207">
        <f>SUM(Arkusz2!F14,-G245)</f>
        <v>73</v>
      </c>
      <c r="L245" s="208"/>
      <c r="M245" s="207">
        <f>SUM(Arkusz2!F20,-I245)</f>
        <v>212</v>
      </c>
      <c r="N245" s="208"/>
      <c r="O245" s="207">
        <f>Arkusz2!F26</f>
        <v>0</v>
      </c>
      <c r="P245" s="208"/>
      <c r="Q245" s="207">
        <f>Arkusz2!F32</f>
        <v>0</v>
      </c>
      <c r="R245" s="208"/>
      <c r="S245" s="207">
        <f>SUM(Arkusz2!F14,O245)</f>
        <v>527</v>
      </c>
      <c r="T245" s="208"/>
      <c r="U245" s="207">
        <v>756</v>
      </c>
      <c r="V245" s="280"/>
    </row>
    <row r="246" spans="1:22" x14ac:dyDescent="0.25">
      <c r="C246" s="252" t="str">
        <f>Arkusz2!B3</f>
        <v>BIAŁORUŚ</v>
      </c>
      <c r="D246" s="253"/>
      <c r="E246" s="253"/>
      <c r="F246" s="253"/>
      <c r="G246" s="209">
        <f>Arkusz2!F3</f>
        <v>153</v>
      </c>
      <c r="H246" s="210"/>
      <c r="I246" s="209">
        <f>Arkusz2!F9</f>
        <v>188</v>
      </c>
      <c r="J246" s="210"/>
      <c r="K246" s="209">
        <f>SUM(Arkusz2!F15,-G246)</f>
        <v>13</v>
      </c>
      <c r="L246" s="210"/>
      <c r="M246" s="209">
        <f>SUM(Arkusz2!F21,-I246)</f>
        <v>35</v>
      </c>
      <c r="N246" s="210"/>
      <c r="O246" s="209">
        <f>Arkusz2!F27</f>
        <v>2</v>
      </c>
      <c r="P246" s="210"/>
      <c r="Q246" s="209">
        <f>Arkusz2!F33</f>
        <v>4</v>
      </c>
      <c r="R246" s="210"/>
      <c r="S246" s="209">
        <f>SUM(Arkusz2!F15,O246)</f>
        <v>168</v>
      </c>
      <c r="T246" s="210"/>
      <c r="U246" s="209">
        <f>SUM(Arkusz2!F21,Q246)</f>
        <v>227</v>
      </c>
      <c r="V246" s="279"/>
    </row>
    <row r="247" spans="1:22" x14ac:dyDescent="0.25">
      <c r="C247" s="153" t="str">
        <f>Arkusz2!B4</f>
        <v>ROSJA</v>
      </c>
      <c r="D247" s="154"/>
      <c r="E247" s="154"/>
      <c r="F247" s="154"/>
      <c r="G247" s="207">
        <f>Arkusz2!F4</f>
        <v>15</v>
      </c>
      <c r="H247" s="208"/>
      <c r="I247" s="207">
        <f>Arkusz2!F10</f>
        <v>18</v>
      </c>
      <c r="J247" s="208"/>
      <c r="K247" s="207">
        <f>SUM(Arkusz2!F16,-G247)</f>
        <v>19</v>
      </c>
      <c r="L247" s="208"/>
      <c r="M247" s="207">
        <f>SUM(Arkusz2!F22,-I247)</f>
        <v>24</v>
      </c>
      <c r="N247" s="208"/>
      <c r="O247" s="207">
        <f>Arkusz2!F28</f>
        <v>1</v>
      </c>
      <c r="P247" s="208"/>
      <c r="Q247" s="207">
        <f>Arkusz2!F34</f>
        <v>1</v>
      </c>
      <c r="R247" s="208"/>
      <c r="S247" s="207">
        <f>SUM(Arkusz2!F16,O247)</f>
        <v>35</v>
      </c>
      <c r="T247" s="208"/>
      <c r="U247" s="207">
        <v>42</v>
      </c>
      <c r="V247" s="280"/>
    </row>
    <row r="248" spans="1:22" x14ac:dyDescent="0.25">
      <c r="C248" s="252" t="str">
        <f>Arkusz2!B5</f>
        <v>AFGANISTAN</v>
      </c>
      <c r="D248" s="253"/>
      <c r="E248" s="253"/>
      <c r="F248" s="253"/>
      <c r="G248" s="209">
        <f>Arkusz2!F5</f>
        <v>11</v>
      </c>
      <c r="H248" s="210"/>
      <c r="I248" s="209">
        <f>Arkusz2!F11</f>
        <v>11</v>
      </c>
      <c r="J248" s="210"/>
      <c r="K248" s="209">
        <f>SUM(Arkusz2!F17,-G248)</f>
        <v>3</v>
      </c>
      <c r="L248" s="210"/>
      <c r="M248" s="209">
        <f>SUM(Arkusz2!F23,-I248)</f>
        <v>3</v>
      </c>
      <c r="N248" s="210"/>
      <c r="O248" s="209">
        <f>Arkusz2!F29</f>
        <v>2</v>
      </c>
      <c r="P248" s="210"/>
      <c r="Q248" s="209">
        <f>Arkusz2!F35</f>
        <v>8</v>
      </c>
      <c r="R248" s="210"/>
      <c r="S248" s="209">
        <f>SUM(Arkusz2!F17,O248)</f>
        <v>16</v>
      </c>
      <c r="T248" s="210"/>
      <c r="U248" s="209">
        <f>SUM(Arkusz2!F23,Q248)</f>
        <v>22</v>
      </c>
      <c r="V248" s="279"/>
    </row>
    <row r="249" spans="1:22" x14ac:dyDescent="0.25">
      <c r="C249" s="153" t="str">
        <f>Arkusz2!B6</f>
        <v>TADŻYKISTAN</v>
      </c>
      <c r="D249" s="154"/>
      <c r="E249" s="154"/>
      <c r="F249" s="154"/>
      <c r="G249" s="207">
        <f>Arkusz2!F6</f>
        <v>1</v>
      </c>
      <c r="H249" s="208"/>
      <c r="I249" s="207">
        <f>Arkusz2!F12</f>
        <v>4</v>
      </c>
      <c r="J249" s="208"/>
      <c r="K249" s="207">
        <f>SUM(Arkusz2!F18,-G249)</f>
        <v>3</v>
      </c>
      <c r="L249" s="208"/>
      <c r="M249" s="207">
        <f>SUM(Arkusz2!F24,-I249)</f>
        <v>9</v>
      </c>
      <c r="N249" s="208"/>
      <c r="O249" s="207">
        <f>Arkusz2!F30</f>
        <v>3</v>
      </c>
      <c r="P249" s="208"/>
      <c r="Q249" s="207">
        <f>Arkusz2!F36</f>
        <v>9</v>
      </c>
      <c r="R249" s="208"/>
      <c r="S249" s="207">
        <f>SUM(Arkusz2!F18,O249)</f>
        <v>7</v>
      </c>
      <c r="T249" s="208"/>
      <c r="U249" s="207">
        <f>SUM(Arkusz2!F24,Q249)</f>
        <v>22</v>
      </c>
      <c r="V249" s="280"/>
    </row>
    <row r="250" spans="1:22" ht="15.75" thickBot="1" x14ac:dyDescent="0.3">
      <c r="C250" s="254" t="str">
        <f>Arkusz2!B7</f>
        <v>Pozostałe</v>
      </c>
      <c r="D250" s="255"/>
      <c r="E250" s="255"/>
      <c r="F250" s="255"/>
      <c r="G250" s="150">
        <f>Arkusz2!F7</f>
        <v>72</v>
      </c>
      <c r="H250" s="151"/>
      <c r="I250" s="150">
        <f>Arkusz2!F13</f>
        <v>77</v>
      </c>
      <c r="J250" s="151"/>
      <c r="K250" s="150">
        <f>SUM(Arkusz2!F19,-G250)</f>
        <v>20</v>
      </c>
      <c r="L250" s="151"/>
      <c r="M250" s="150">
        <f>SUM(Arkusz2!F25,-I250)</f>
        <v>37</v>
      </c>
      <c r="N250" s="151"/>
      <c r="O250" s="150">
        <f>Arkusz2!F31</f>
        <v>16</v>
      </c>
      <c r="P250" s="151"/>
      <c r="Q250" s="150">
        <f>Arkusz2!F37</f>
        <v>16</v>
      </c>
      <c r="R250" s="151"/>
      <c r="S250" s="150">
        <f>SUM(Arkusz2!F19,O250)</f>
        <v>108</v>
      </c>
      <c r="T250" s="151"/>
      <c r="U250" s="150">
        <v>129</v>
      </c>
      <c r="V250" s="203"/>
    </row>
    <row r="251" spans="1:22" ht="15.75" thickBot="1" x14ac:dyDescent="0.3">
      <c r="C251" s="263" t="s">
        <v>1</v>
      </c>
      <c r="D251" s="264"/>
      <c r="E251" s="264"/>
      <c r="F251" s="264"/>
      <c r="G251" s="148">
        <f>SUM(G245:G250)</f>
        <v>706</v>
      </c>
      <c r="H251" s="149"/>
      <c r="I251" s="148">
        <f>SUM(I245:I250)</f>
        <v>837</v>
      </c>
      <c r="J251" s="149"/>
      <c r="K251" s="148">
        <f>SUM(K245:K250)</f>
        <v>131</v>
      </c>
      <c r="L251" s="149"/>
      <c r="M251" s="148">
        <f>SUM(M245:M250)</f>
        <v>320</v>
      </c>
      <c r="N251" s="149"/>
      <c r="O251" s="148">
        <f>SUM(O245:O250)</f>
        <v>24</v>
      </c>
      <c r="P251" s="149"/>
      <c r="Q251" s="148">
        <f>SUM(Q245:Q250)</f>
        <v>38</v>
      </c>
      <c r="R251" s="149"/>
      <c r="S251" s="148">
        <f>SUM(S245:S250)</f>
        <v>861</v>
      </c>
      <c r="T251" s="149"/>
      <c r="U251" s="148">
        <f>SUM(U245:U250)</f>
        <v>1198</v>
      </c>
      <c r="V251" s="201"/>
    </row>
    <row r="255" spans="1:22" x14ac:dyDescent="0.25">
      <c r="M255" s="11"/>
      <c r="N255" s="11"/>
      <c r="O255" s="11"/>
      <c r="P255" s="11"/>
      <c r="Q255" s="11"/>
      <c r="R255" s="11"/>
      <c r="S255" s="11"/>
    </row>
    <row r="256" spans="1:22" x14ac:dyDescent="0.25">
      <c r="M256" s="11"/>
      <c r="N256" s="11"/>
      <c r="O256" s="11"/>
      <c r="P256" s="11"/>
      <c r="Q256" s="11"/>
      <c r="R256" s="11"/>
      <c r="S256" s="11"/>
    </row>
    <row r="257" spans="1:19" x14ac:dyDescent="0.25">
      <c r="M257" s="11"/>
      <c r="N257" s="11"/>
      <c r="O257" s="11"/>
      <c r="P257" s="11"/>
      <c r="Q257" s="11"/>
      <c r="R257" s="11"/>
      <c r="S257" s="11"/>
    </row>
    <row r="258" spans="1:19" x14ac:dyDescent="0.25">
      <c r="M258" s="11"/>
      <c r="N258" s="11"/>
      <c r="O258" s="11"/>
      <c r="P258" s="11"/>
      <c r="Q258" s="11"/>
      <c r="R258" s="11"/>
      <c r="S258" s="11"/>
    </row>
    <row r="259" spans="1:19" x14ac:dyDescent="0.25">
      <c r="M259" s="11"/>
      <c r="N259" s="11"/>
      <c r="O259" s="11"/>
      <c r="P259" s="11"/>
      <c r="Q259" s="11"/>
      <c r="R259" s="11"/>
      <c r="S259" s="11"/>
    </row>
    <row r="260" spans="1:19" x14ac:dyDescent="0.25">
      <c r="M260" s="11"/>
      <c r="N260" s="11"/>
      <c r="O260" s="11"/>
      <c r="P260" s="11"/>
      <c r="Q260" s="11"/>
      <c r="R260" s="11"/>
      <c r="S260" s="11"/>
    </row>
    <row r="261" spans="1:19" x14ac:dyDescent="0.25">
      <c r="M261" s="11"/>
      <c r="N261" s="11"/>
      <c r="O261" s="11"/>
      <c r="P261" s="11"/>
      <c r="Q261" s="11"/>
      <c r="R261" s="11"/>
      <c r="S261" s="11"/>
    </row>
    <row r="262" spans="1:19" x14ac:dyDescent="0.25">
      <c r="M262" s="11"/>
      <c r="N262" s="11"/>
      <c r="O262" s="11"/>
      <c r="P262" s="11"/>
      <c r="Q262" s="11"/>
      <c r="R262" s="11"/>
      <c r="S262" s="11"/>
    </row>
    <row r="263" spans="1:19" x14ac:dyDescent="0.25">
      <c r="D263" s="202"/>
      <c r="E263" s="202"/>
    </row>
    <row r="267" spans="1:19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</row>
    <row r="273" spans="1:26" ht="15.75" thickBot="1" x14ac:dyDescent="0.3"/>
    <row r="274" spans="1:26" x14ac:dyDescent="0.25">
      <c r="C274" s="204" t="s">
        <v>0</v>
      </c>
      <c r="D274" s="205"/>
      <c r="E274" s="205"/>
      <c r="F274" s="205"/>
      <c r="G274" s="194" t="str">
        <f>CONCATENATE(Arkusz18!C2," - ",Arkusz18!B2," r.")</f>
        <v>01.01.2025 - 30.04.2025 r.</v>
      </c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5"/>
    </row>
    <row r="275" spans="1:26" x14ac:dyDescent="0.25">
      <c r="C275" s="206"/>
      <c r="D275" s="192"/>
      <c r="E275" s="192"/>
      <c r="F275" s="192"/>
      <c r="G275" s="192" t="s">
        <v>31</v>
      </c>
      <c r="H275" s="192"/>
      <c r="I275" s="192"/>
      <c r="J275" s="192"/>
      <c r="K275" s="192" t="s">
        <v>32</v>
      </c>
      <c r="L275" s="192"/>
      <c r="M275" s="192"/>
      <c r="N275" s="192"/>
      <c r="O275" s="192" t="s">
        <v>135</v>
      </c>
      <c r="P275" s="192"/>
      <c r="Q275" s="192"/>
      <c r="R275" s="192"/>
      <c r="S275" s="192" t="s">
        <v>55</v>
      </c>
      <c r="T275" s="192"/>
      <c r="U275" s="192"/>
      <c r="V275" s="196"/>
    </row>
    <row r="276" spans="1:26" x14ac:dyDescent="0.25">
      <c r="C276" s="206"/>
      <c r="D276" s="192"/>
      <c r="E276" s="192"/>
      <c r="F276" s="192"/>
      <c r="G276" s="197" t="s">
        <v>30</v>
      </c>
      <c r="H276" s="197"/>
      <c r="I276" s="192" t="s">
        <v>10</v>
      </c>
      <c r="J276" s="192"/>
      <c r="K276" s="197" t="s">
        <v>33</v>
      </c>
      <c r="L276" s="197"/>
      <c r="M276" s="192" t="s">
        <v>10</v>
      </c>
      <c r="N276" s="192"/>
      <c r="O276" s="197" t="s">
        <v>30</v>
      </c>
      <c r="P276" s="197"/>
      <c r="Q276" s="192" t="s">
        <v>10</v>
      </c>
      <c r="R276" s="192"/>
      <c r="S276" s="197" t="s">
        <v>30</v>
      </c>
      <c r="T276" s="197"/>
      <c r="U276" s="192" t="s">
        <v>10</v>
      </c>
      <c r="V276" s="196"/>
    </row>
    <row r="277" spans="1:26" x14ac:dyDescent="0.25">
      <c r="C277" s="153" t="str">
        <f>Arkusz3!B2</f>
        <v>UKRAINA</v>
      </c>
      <c r="D277" s="154"/>
      <c r="E277" s="154"/>
      <c r="F277" s="154"/>
      <c r="G277" s="144">
        <f>Arkusz3!F2</f>
        <v>2760</v>
      </c>
      <c r="H277" s="144"/>
      <c r="I277" s="144">
        <f>Arkusz3!F8</f>
        <v>3414</v>
      </c>
      <c r="J277" s="144"/>
      <c r="K277" s="144">
        <f>SUM(Arkusz3!F14,-G277)</f>
        <v>122</v>
      </c>
      <c r="L277" s="144"/>
      <c r="M277" s="144">
        <f>SUM(Arkusz3!F20,-I277)</f>
        <v>512</v>
      </c>
      <c r="N277" s="144"/>
      <c r="O277" s="144">
        <f>Arkusz3!F26</f>
        <v>3</v>
      </c>
      <c r="P277" s="144"/>
      <c r="Q277" s="144">
        <f>Arkusz3!F32</f>
        <v>4</v>
      </c>
      <c r="R277" s="144"/>
      <c r="S277" s="144">
        <f>SUM(Arkusz3!F14,O277)</f>
        <v>2885</v>
      </c>
      <c r="T277" s="144"/>
      <c r="U277" s="144">
        <f>SUM(Arkusz3!F20,Q277)</f>
        <v>3930</v>
      </c>
      <c r="V277" s="178"/>
      <c r="W277" s="52"/>
    </row>
    <row r="278" spans="1:26" x14ac:dyDescent="0.25">
      <c r="C278" s="252" t="str">
        <f>Arkusz3!B3</f>
        <v>BIAŁORUŚ</v>
      </c>
      <c r="D278" s="253"/>
      <c r="E278" s="253"/>
      <c r="F278" s="253"/>
      <c r="G278" s="146">
        <f>Arkusz3!F3</f>
        <v>709</v>
      </c>
      <c r="H278" s="146"/>
      <c r="I278" s="146">
        <f>Arkusz3!F9</f>
        <v>955</v>
      </c>
      <c r="J278" s="146"/>
      <c r="K278" s="146">
        <f>SUM(Arkusz3!F15,-G278)</f>
        <v>27</v>
      </c>
      <c r="L278" s="146"/>
      <c r="M278" s="146">
        <f>SUM(Arkusz3!F21,-I278)</f>
        <v>118</v>
      </c>
      <c r="N278" s="146"/>
      <c r="O278" s="146">
        <f>Arkusz3!F27</f>
        <v>5</v>
      </c>
      <c r="P278" s="146"/>
      <c r="Q278" s="146">
        <f>Arkusz3!F33</f>
        <v>7</v>
      </c>
      <c r="R278" s="146"/>
      <c r="S278" s="146">
        <f>SUM(Arkusz3!F15,O278)</f>
        <v>741</v>
      </c>
      <c r="T278" s="146"/>
      <c r="U278" s="146">
        <f>SUM(Arkusz3!F21,Q278)</f>
        <v>1080</v>
      </c>
      <c r="V278" s="177"/>
    </row>
    <row r="279" spans="1:26" x14ac:dyDescent="0.25">
      <c r="C279" s="153" t="str">
        <f>Arkusz3!B4</f>
        <v>ROSJA</v>
      </c>
      <c r="D279" s="154"/>
      <c r="E279" s="154"/>
      <c r="F279" s="154"/>
      <c r="G279" s="144">
        <f>Arkusz3!F4</f>
        <v>99</v>
      </c>
      <c r="H279" s="144"/>
      <c r="I279" s="144">
        <f>Arkusz3!F10</f>
        <v>131</v>
      </c>
      <c r="J279" s="144"/>
      <c r="K279" s="144">
        <f>SUM(Arkusz3!F16,-G279)</f>
        <v>79</v>
      </c>
      <c r="L279" s="144"/>
      <c r="M279" s="144">
        <f>SUM(Arkusz3!F22,-I279)</f>
        <v>158</v>
      </c>
      <c r="N279" s="144"/>
      <c r="O279" s="144">
        <f>Arkusz3!F28</f>
        <v>6</v>
      </c>
      <c r="P279" s="144"/>
      <c r="Q279" s="144">
        <f>Arkusz3!F34</f>
        <v>15</v>
      </c>
      <c r="R279" s="144"/>
      <c r="S279" s="144">
        <f>SUM(Arkusz3!F16,O279)</f>
        <v>184</v>
      </c>
      <c r="T279" s="144"/>
      <c r="U279" s="144">
        <f>SUM(Arkusz3!F22,Q279)</f>
        <v>304</v>
      </c>
      <c r="V279" s="178"/>
    </row>
    <row r="280" spans="1:26" x14ac:dyDescent="0.25">
      <c r="C280" s="252" t="str">
        <f>Arkusz3!B5</f>
        <v>TADŻYKISTAN</v>
      </c>
      <c r="D280" s="253"/>
      <c r="E280" s="253"/>
      <c r="F280" s="253"/>
      <c r="G280" s="146">
        <f>Arkusz3!F5</f>
        <v>37</v>
      </c>
      <c r="H280" s="146"/>
      <c r="I280" s="146">
        <f>Arkusz3!F11</f>
        <v>89</v>
      </c>
      <c r="J280" s="146"/>
      <c r="K280" s="146">
        <f>SUM(Arkusz3!F17,-G280)</f>
        <v>7</v>
      </c>
      <c r="L280" s="146"/>
      <c r="M280" s="146">
        <f>SUM(Arkusz3!F23,-I280)</f>
        <v>22</v>
      </c>
      <c r="N280" s="146"/>
      <c r="O280" s="146">
        <f>Arkusz3!F29</f>
        <v>5</v>
      </c>
      <c r="P280" s="146"/>
      <c r="Q280" s="146">
        <f>Arkusz3!F35</f>
        <v>12</v>
      </c>
      <c r="R280" s="146"/>
      <c r="S280" s="146">
        <f>SUM(Arkusz3!F17,O280)</f>
        <v>49</v>
      </c>
      <c r="T280" s="146"/>
      <c r="U280" s="146">
        <f>SUM(Arkusz3!F23,Q280)</f>
        <v>123</v>
      </c>
      <c r="V280" s="177"/>
    </row>
    <row r="281" spans="1:26" x14ac:dyDescent="0.25">
      <c r="C281" s="153" t="str">
        <f>Arkusz3!B6</f>
        <v>ETIOPIA</v>
      </c>
      <c r="D281" s="154"/>
      <c r="E281" s="154"/>
      <c r="F281" s="154"/>
      <c r="G281" s="144">
        <f>Arkusz3!F6</f>
        <v>84</v>
      </c>
      <c r="H281" s="144"/>
      <c r="I281" s="144">
        <f>Arkusz3!F12</f>
        <v>85</v>
      </c>
      <c r="J281" s="144"/>
      <c r="K281" s="144">
        <f>SUM(Arkusz3!F18,-G281)</f>
        <v>1</v>
      </c>
      <c r="L281" s="144"/>
      <c r="M281" s="144">
        <f>SUM(Arkusz3!F24,-I281)</f>
        <v>4</v>
      </c>
      <c r="N281" s="144"/>
      <c r="O281" s="144">
        <f>Arkusz3!F30</f>
        <v>6</v>
      </c>
      <c r="P281" s="144"/>
      <c r="Q281" s="144">
        <f>Arkusz3!F36</f>
        <v>6</v>
      </c>
      <c r="R281" s="144"/>
      <c r="S281" s="144">
        <f>SUM(Arkusz3!F18,O281)</f>
        <v>91</v>
      </c>
      <c r="T281" s="144"/>
      <c r="U281" s="144">
        <f>SUM(Arkusz3!F24,Q281)</f>
        <v>95</v>
      </c>
      <c r="V281" s="178"/>
    </row>
    <row r="282" spans="1:26" ht="15.75" thickBot="1" x14ac:dyDescent="0.3">
      <c r="C282" s="254" t="str">
        <f>Arkusz3!B7</f>
        <v>Pozostałe</v>
      </c>
      <c r="D282" s="255"/>
      <c r="E282" s="255"/>
      <c r="F282" s="255"/>
      <c r="G282" s="147">
        <f>Arkusz3!F7</f>
        <v>457</v>
      </c>
      <c r="H282" s="147"/>
      <c r="I282" s="147">
        <f>Arkusz3!F13</f>
        <v>513</v>
      </c>
      <c r="J282" s="147"/>
      <c r="K282" s="147">
        <f>SUM(Arkusz3!F19,-G282)</f>
        <v>86</v>
      </c>
      <c r="L282" s="147"/>
      <c r="M282" s="147">
        <f>SUM(Arkusz3!F25,-I282)</f>
        <v>132</v>
      </c>
      <c r="N282" s="147"/>
      <c r="O282" s="147">
        <f>Arkusz3!F31</f>
        <v>119</v>
      </c>
      <c r="P282" s="147"/>
      <c r="Q282" s="147">
        <f>Arkusz3!F37</f>
        <v>143</v>
      </c>
      <c r="R282" s="147"/>
      <c r="S282" s="147">
        <f>SUM(Arkusz3!F19,O282)</f>
        <v>662</v>
      </c>
      <c r="T282" s="147"/>
      <c r="U282" s="147">
        <f>SUM(Arkusz3!F25,Q282)</f>
        <v>788</v>
      </c>
      <c r="V282" s="181"/>
    </row>
    <row r="283" spans="1:26" x14ac:dyDescent="0.25">
      <c r="C283" s="256" t="s">
        <v>1</v>
      </c>
      <c r="D283" s="257"/>
      <c r="E283" s="257"/>
      <c r="F283" s="257"/>
      <c r="G283" s="145">
        <f>SUM(G277:G282)</f>
        <v>4146</v>
      </c>
      <c r="H283" s="145"/>
      <c r="I283" s="145">
        <f>SUM(I277:I282)</f>
        <v>5187</v>
      </c>
      <c r="J283" s="145"/>
      <c r="K283" s="145">
        <f>SUM(K277:K282)</f>
        <v>322</v>
      </c>
      <c r="L283" s="145"/>
      <c r="M283" s="145">
        <f>SUM(M277:M282)</f>
        <v>946</v>
      </c>
      <c r="N283" s="145"/>
      <c r="O283" s="145">
        <f>SUM(O277:O282)</f>
        <v>144</v>
      </c>
      <c r="P283" s="145"/>
      <c r="Q283" s="145">
        <f>SUM(Q277:Q282)</f>
        <v>187</v>
      </c>
      <c r="R283" s="145"/>
      <c r="S283" s="145">
        <f>SUM(S277:S282)</f>
        <v>4612</v>
      </c>
      <c r="T283" s="145"/>
      <c r="U283" s="145">
        <f>SUM(U277:U282)</f>
        <v>6320</v>
      </c>
      <c r="V283" s="290"/>
    </row>
    <row r="284" spans="1:26" x14ac:dyDescent="0.25">
      <c r="A284" s="4"/>
      <c r="B284" s="12"/>
      <c r="C284" s="13"/>
      <c r="D284" s="13"/>
      <c r="E284" s="13"/>
      <c r="F284" s="13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2"/>
    </row>
    <row r="285" spans="1:26" x14ac:dyDescent="0.25">
      <c r="A285" s="258" t="s">
        <v>138</v>
      </c>
      <c r="B285" s="258"/>
      <c r="C285" s="258"/>
      <c r="D285" s="258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8"/>
      <c r="R285" s="258"/>
      <c r="S285" s="258"/>
      <c r="T285" s="258"/>
      <c r="U285" s="258"/>
      <c r="V285" s="258"/>
      <c r="W285" s="258"/>
      <c r="X285" s="258"/>
      <c r="Y285" s="258"/>
      <c r="Z285" s="258"/>
    </row>
    <row r="286" spans="1:26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6"/>
      <c r="Z286" s="15"/>
    </row>
    <row r="290" spans="4:26" x14ac:dyDescent="0.25">
      <c r="M290" s="11"/>
      <c r="N290" s="11"/>
      <c r="O290" s="11"/>
      <c r="P290" s="11"/>
      <c r="Q290" s="11"/>
      <c r="R290" s="11"/>
      <c r="S290" s="11"/>
    </row>
    <row r="291" spans="4:26" x14ac:dyDescent="0.25">
      <c r="M291" s="11"/>
      <c r="N291" s="11"/>
      <c r="O291" s="11"/>
      <c r="P291" s="11"/>
      <c r="Q291" s="11"/>
      <c r="R291" s="11"/>
      <c r="S291" s="11"/>
    </row>
    <row r="292" spans="4:26" x14ac:dyDescent="0.25">
      <c r="M292" s="11"/>
      <c r="N292" s="11"/>
      <c r="O292" s="11"/>
      <c r="P292" s="11"/>
      <c r="Q292" s="11"/>
      <c r="R292" s="11"/>
      <c r="S292" s="11"/>
    </row>
    <row r="293" spans="4:26" x14ac:dyDescent="0.25">
      <c r="M293" s="11"/>
      <c r="N293" s="11"/>
      <c r="O293" s="11"/>
      <c r="P293" s="11"/>
      <c r="Q293" s="11"/>
      <c r="R293" s="11"/>
      <c r="S293" s="11"/>
    </row>
    <row r="294" spans="4:26" x14ac:dyDescent="0.25">
      <c r="M294" s="11"/>
      <c r="N294" s="11"/>
      <c r="O294" s="11"/>
      <c r="P294" s="11"/>
      <c r="Q294" s="11"/>
      <c r="R294" s="11"/>
      <c r="S294" s="11"/>
    </row>
    <row r="295" spans="4:26" x14ac:dyDescent="0.25">
      <c r="M295" s="11"/>
      <c r="N295" s="11"/>
      <c r="O295" s="11"/>
      <c r="P295" s="11"/>
      <c r="Q295" s="11"/>
      <c r="R295" s="11"/>
      <c r="S295" s="11"/>
    </row>
    <row r="296" spans="4:26" x14ac:dyDescent="0.25">
      <c r="M296" s="11"/>
      <c r="N296" s="11"/>
      <c r="O296" s="11"/>
      <c r="P296" s="11"/>
      <c r="Q296" s="11"/>
      <c r="R296" s="11"/>
      <c r="S296" s="11"/>
    </row>
    <row r="297" spans="4:26" x14ac:dyDescent="0.25">
      <c r="M297" s="11"/>
      <c r="N297" s="11"/>
      <c r="O297" s="11"/>
      <c r="P297" s="11"/>
      <c r="Q297" s="11"/>
      <c r="R297" s="11"/>
      <c r="S297" s="11"/>
    </row>
    <row r="298" spans="4:26" x14ac:dyDescent="0.25">
      <c r="D298" s="202"/>
      <c r="E298" s="202"/>
    </row>
    <row r="303" spans="4:26" x14ac:dyDescent="0.25">
      <c r="V303" s="17"/>
      <c r="W303" s="17"/>
      <c r="X303" s="17"/>
      <c r="Y303" s="18"/>
      <c r="Z303" s="17"/>
    </row>
    <row r="304" spans="4:26" x14ac:dyDescent="0.25">
      <c r="V304" s="17"/>
      <c r="W304" s="17"/>
      <c r="X304" s="17"/>
      <c r="Y304" s="18"/>
      <c r="Z304" s="17"/>
    </row>
    <row r="305" spans="1:26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7"/>
      <c r="W305" s="17"/>
      <c r="X305" s="17"/>
      <c r="Y305" s="18"/>
      <c r="Z305" s="17"/>
    </row>
    <row r="306" spans="1:26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7"/>
      <c r="W306" s="17"/>
      <c r="X306" s="17"/>
      <c r="Y306" s="18"/>
      <c r="Z306" s="17"/>
    </row>
    <row r="307" spans="1:26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7"/>
      <c r="W307" s="17"/>
      <c r="X307" s="17"/>
      <c r="Y307" s="18"/>
      <c r="Z307" s="17"/>
    </row>
    <row r="308" spans="1:26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7"/>
      <c r="W308" s="17"/>
      <c r="X308" s="17"/>
      <c r="Y308" s="18"/>
      <c r="Z308" s="17"/>
    </row>
    <row r="309" spans="1:26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25">
      <c r="A310" s="58" t="s">
        <v>172</v>
      </c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</row>
    <row r="311" spans="1:26" x14ac:dyDescent="0.25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</row>
    <row r="312" spans="1:26" x14ac:dyDescent="0.25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</row>
    <row r="313" spans="1:26" x14ac:dyDescent="0.25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</row>
    <row r="314" spans="1:26" x14ac:dyDescent="0.25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</row>
    <row r="315" spans="1:26" x14ac:dyDescent="0.2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</row>
    <row r="316" spans="1:26" x14ac:dyDescent="0.25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</row>
    <row r="317" spans="1:26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</row>
    <row r="318" spans="1:26" x14ac:dyDescent="0.25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</row>
    <row r="323" spans="1:22" x14ac:dyDescent="0.25">
      <c r="A323" s="64" t="s">
        <v>146</v>
      </c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</row>
    <row r="324" spans="1:22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</row>
    <row r="326" spans="1:22" ht="15.75" thickBot="1" x14ac:dyDescent="0.3"/>
    <row r="327" spans="1:22" x14ac:dyDescent="0.25">
      <c r="A327" s="182" t="str">
        <f>CONCATENATE(Arkusz18!C2," - ",Arkusz18!B2," r.")</f>
        <v>01.01.2025 - 30.04.2025 r.</v>
      </c>
      <c r="B327" s="183"/>
      <c r="C327" s="183"/>
      <c r="D327" s="183"/>
      <c r="E327" s="183"/>
      <c r="F327" s="183"/>
      <c r="G327" s="183"/>
      <c r="H327" s="183"/>
      <c r="I327" s="184"/>
      <c r="M327" s="182" t="str">
        <f>CONCATENATE(Arkusz18!C2," - ",Arkusz18!B2," r.")</f>
        <v>01.01.2025 - 30.04.2025 r.</v>
      </c>
      <c r="N327" s="183"/>
      <c r="O327" s="183"/>
      <c r="P327" s="183"/>
      <c r="Q327" s="183"/>
      <c r="R327" s="183"/>
      <c r="S327" s="183"/>
      <c r="T327" s="183"/>
      <c r="U327" s="184"/>
    </row>
    <row r="328" spans="1:22" ht="52.5" customHeight="1" x14ac:dyDescent="0.25">
      <c r="A328" s="211" t="s">
        <v>56</v>
      </c>
      <c r="B328" s="212"/>
      <c r="C328" s="213"/>
      <c r="D328" s="185" t="s">
        <v>57</v>
      </c>
      <c r="E328" s="189"/>
      <c r="F328" s="185" t="s">
        <v>58</v>
      </c>
      <c r="G328" s="189"/>
      <c r="H328" s="185" t="s">
        <v>54</v>
      </c>
      <c r="I328" s="186"/>
      <c r="M328" s="211" t="s">
        <v>56</v>
      </c>
      <c r="N328" s="212"/>
      <c r="O328" s="213"/>
      <c r="P328" s="185" t="s">
        <v>59</v>
      </c>
      <c r="Q328" s="189"/>
      <c r="R328" s="185" t="s">
        <v>58</v>
      </c>
      <c r="S328" s="189"/>
      <c r="T328" s="185" t="s">
        <v>54</v>
      </c>
      <c r="U328" s="186"/>
    </row>
    <row r="329" spans="1:22" x14ac:dyDescent="0.25">
      <c r="A329" s="214"/>
      <c r="B329" s="215"/>
      <c r="C329" s="216"/>
      <c r="D329" s="187"/>
      <c r="E329" s="190"/>
      <c r="F329" s="187"/>
      <c r="G329" s="190"/>
      <c r="H329" s="187"/>
      <c r="I329" s="188"/>
      <c r="M329" s="214"/>
      <c r="N329" s="215"/>
      <c r="O329" s="216"/>
      <c r="P329" s="187"/>
      <c r="Q329" s="190"/>
      <c r="R329" s="187"/>
      <c r="S329" s="190"/>
      <c r="T329" s="187"/>
      <c r="U329" s="188"/>
    </row>
    <row r="330" spans="1:22" x14ac:dyDescent="0.25">
      <c r="A330" s="237" t="str">
        <f>Arkusz4!B2</f>
        <v>NIEMCY</v>
      </c>
      <c r="B330" s="238"/>
      <c r="C330" s="238"/>
      <c r="D330" s="191">
        <f>Arkusz4!C2</f>
        <v>413</v>
      </c>
      <c r="E330" s="191"/>
      <c r="F330" s="191">
        <f>Arkusz4!D2</f>
        <v>356</v>
      </c>
      <c r="G330" s="191"/>
      <c r="H330" s="191">
        <f>Arkusz4!E2</f>
        <v>162</v>
      </c>
      <c r="I330" s="191"/>
      <c r="J330" s="52"/>
      <c r="M330" s="237" t="str">
        <f>Arkusz5!B2</f>
        <v>NIEMCY</v>
      </c>
      <c r="N330" s="238"/>
      <c r="O330" s="238"/>
      <c r="P330" s="191">
        <f>Arkusz5!C2</f>
        <v>36</v>
      </c>
      <c r="Q330" s="191"/>
      <c r="R330" s="191">
        <f>Arkusz5!D2</f>
        <v>33</v>
      </c>
      <c r="S330" s="191"/>
      <c r="T330" s="191">
        <f>Arkusz5!E2</f>
        <v>9</v>
      </c>
      <c r="U330" s="251"/>
      <c r="V330" s="52"/>
    </row>
    <row r="331" spans="1:22" x14ac:dyDescent="0.25">
      <c r="A331" s="239" t="str">
        <f>Arkusz4!B3</f>
        <v>FRANCJA</v>
      </c>
      <c r="B331" s="240"/>
      <c r="C331" s="240"/>
      <c r="D331" s="221">
        <f>Arkusz4!C3</f>
        <v>182</v>
      </c>
      <c r="E331" s="221"/>
      <c r="F331" s="221">
        <f>Arkusz4!D3</f>
        <v>120</v>
      </c>
      <c r="G331" s="221"/>
      <c r="H331" s="221">
        <f>Arkusz4!E3</f>
        <v>13</v>
      </c>
      <c r="I331" s="221"/>
      <c r="J331" s="52"/>
      <c r="M331" s="239" t="str">
        <f>Arkusz5!B3</f>
        <v>FRANCJA</v>
      </c>
      <c r="N331" s="240"/>
      <c r="O331" s="240"/>
      <c r="P331" s="221">
        <f>Arkusz5!C3</f>
        <v>11</v>
      </c>
      <c r="Q331" s="221"/>
      <c r="R331" s="221">
        <f>Arkusz5!D3</f>
        <v>10</v>
      </c>
      <c r="S331" s="221"/>
      <c r="T331" s="221">
        <f>Arkusz5!E3</f>
        <v>3</v>
      </c>
      <c r="U331" s="250"/>
      <c r="V331" s="52"/>
    </row>
    <row r="332" spans="1:22" x14ac:dyDescent="0.25">
      <c r="A332" s="237" t="str">
        <f>Arkusz4!B4</f>
        <v>BELGIA</v>
      </c>
      <c r="B332" s="238"/>
      <c r="C332" s="238"/>
      <c r="D332" s="191">
        <f>Arkusz4!C4</f>
        <v>90</v>
      </c>
      <c r="E332" s="191"/>
      <c r="F332" s="191">
        <f>Arkusz4!D4</f>
        <v>86</v>
      </c>
      <c r="G332" s="191"/>
      <c r="H332" s="191">
        <f>Arkusz4!E4</f>
        <v>12</v>
      </c>
      <c r="I332" s="191"/>
      <c r="J332" s="52"/>
      <c r="K332" s="52"/>
      <c r="M332" s="237" t="str">
        <f>Arkusz5!B4</f>
        <v>LITWA</v>
      </c>
      <c r="N332" s="238"/>
      <c r="O332" s="238"/>
      <c r="P332" s="191">
        <f>Arkusz5!C4</f>
        <v>11</v>
      </c>
      <c r="Q332" s="191"/>
      <c r="R332" s="191">
        <f>Arkusz5!D4</f>
        <v>13</v>
      </c>
      <c r="S332" s="191"/>
      <c r="T332" s="191">
        <f>Arkusz5!E4</f>
        <v>1</v>
      </c>
      <c r="U332" s="251"/>
      <c r="V332" s="52"/>
    </row>
    <row r="333" spans="1:22" x14ac:dyDescent="0.25">
      <c r="A333" s="239" t="str">
        <f>Arkusz4!B5</f>
        <v>NORWEGIA</v>
      </c>
      <c r="B333" s="240"/>
      <c r="C333" s="240"/>
      <c r="D333" s="221">
        <f>Arkusz4!C5</f>
        <v>37</v>
      </c>
      <c r="E333" s="221"/>
      <c r="F333" s="221">
        <f>Arkusz4!D5</f>
        <v>36</v>
      </c>
      <c r="G333" s="221"/>
      <c r="H333" s="221">
        <f>Arkusz4!E5</f>
        <v>27</v>
      </c>
      <c r="I333" s="221"/>
      <c r="J333" s="52"/>
      <c r="M333" s="239" t="str">
        <f>Arkusz5!B5</f>
        <v>HISZPANIA</v>
      </c>
      <c r="N333" s="240"/>
      <c r="O333" s="240"/>
      <c r="P333" s="221">
        <f>Arkusz5!C5</f>
        <v>9</v>
      </c>
      <c r="Q333" s="221"/>
      <c r="R333" s="221">
        <f>Arkusz5!D5</f>
        <v>7</v>
      </c>
      <c r="S333" s="221"/>
      <c r="T333" s="221">
        <f>Arkusz5!E5</f>
        <v>2</v>
      </c>
      <c r="U333" s="250"/>
      <c r="V333" s="52"/>
    </row>
    <row r="334" spans="1:22" x14ac:dyDescent="0.25">
      <c r="A334" s="237" t="str">
        <f>Arkusz4!B6</f>
        <v>NIDERLANDY</v>
      </c>
      <c r="B334" s="238"/>
      <c r="C334" s="238"/>
      <c r="D334" s="191">
        <f>Arkusz4!C6</f>
        <v>30</v>
      </c>
      <c r="E334" s="191"/>
      <c r="F334" s="191">
        <f>Arkusz4!D6</f>
        <v>30</v>
      </c>
      <c r="G334" s="191"/>
      <c r="H334" s="191">
        <f>Arkusz4!E6</f>
        <v>19</v>
      </c>
      <c r="I334" s="191"/>
      <c r="J334" s="52"/>
      <c r="M334" s="237" t="str">
        <f>Arkusz5!B6</f>
        <v>WĘGRY</v>
      </c>
      <c r="N334" s="238"/>
      <c r="O334" s="238"/>
      <c r="P334" s="191">
        <f>Arkusz5!C6</f>
        <v>6</v>
      </c>
      <c r="Q334" s="191"/>
      <c r="R334" s="191">
        <f>Arkusz5!D6</f>
        <v>4</v>
      </c>
      <c r="S334" s="191"/>
      <c r="T334" s="191">
        <f>Arkusz5!E6</f>
        <v>0</v>
      </c>
      <c r="U334" s="251"/>
      <c r="V334" s="52"/>
    </row>
    <row r="335" spans="1:22" ht="15.75" thickBot="1" x14ac:dyDescent="0.3">
      <c r="A335" s="241" t="str">
        <f>Arkusz4!B7</f>
        <v>Pozostałe</v>
      </c>
      <c r="B335" s="242"/>
      <c r="C335" s="242"/>
      <c r="D335" s="222">
        <f>Arkusz4!C7</f>
        <v>148</v>
      </c>
      <c r="E335" s="222"/>
      <c r="F335" s="222">
        <f>Arkusz4!D7</f>
        <v>104</v>
      </c>
      <c r="G335" s="222"/>
      <c r="H335" s="222">
        <f>Arkusz4!E7</f>
        <v>55</v>
      </c>
      <c r="I335" s="222"/>
      <c r="J335" s="52"/>
      <c r="M335" s="241" t="str">
        <f>Arkusz5!B7</f>
        <v>Pozostałe</v>
      </c>
      <c r="N335" s="242"/>
      <c r="O335" s="242"/>
      <c r="P335" s="222">
        <f>Arkusz5!C7</f>
        <v>31</v>
      </c>
      <c r="Q335" s="222"/>
      <c r="R335" s="222">
        <f>Arkusz5!D7</f>
        <v>24</v>
      </c>
      <c r="S335" s="222"/>
      <c r="T335" s="222">
        <f>Arkusz5!E7</f>
        <v>8</v>
      </c>
      <c r="U335" s="291"/>
      <c r="V335" s="52"/>
    </row>
    <row r="336" spans="1:22" ht="15.75" thickBot="1" x14ac:dyDescent="0.3">
      <c r="A336" s="219" t="s">
        <v>69</v>
      </c>
      <c r="B336" s="220"/>
      <c r="C336" s="220"/>
      <c r="D336" s="217">
        <f>SUM(D330:E335)</f>
        <v>900</v>
      </c>
      <c r="E336" s="217"/>
      <c r="F336" s="217">
        <f>SUM(F330:G335)</f>
        <v>732</v>
      </c>
      <c r="G336" s="217"/>
      <c r="H336" s="217">
        <f>SUM(H330:I335)</f>
        <v>288</v>
      </c>
      <c r="I336" s="218"/>
      <c r="J336" s="52"/>
      <c r="M336" s="219" t="s">
        <v>69</v>
      </c>
      <c r="N336" s="220"/>
      <c r="O336" s="220"/>
      <c r="P336" s="217">
        <f>SUM(P330:Q335)</f>
        <v>104</v>
      </c>
      <c r="Q336" s="217"/>
      <c r="R336" s="217">
        <f t="shared" ref="R336" si="11">SUM(R330:S335)</f>
        <v>91</v>
      </c>
      <c r="S336" s="217"/>
      <c r="T336" s="217">
        <f>SUM(T330:U335)</f>
        <v>23</v>
      </c>
      <c r="U336" s="218"/>
    </row>
    <row r="337" spans="1:26" x14ac:dyDescent="0.25">
      <c r="Q337" s="52"/>
      <c r="S337" s="52">
        <f>R336/P336</f>
        <v>0.875</v>
      </c>
    </row>
    <row r="338" spans="1:26" x14ac:dyDescent="0.25">
      <c r="A338" s="58" t="s">
        <v>173</v>
      </c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</row>
    <row r="339" spans="1:26" x14ac:dyDescent="0.25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</row>
    <row r="340" spans="1:26" x14ac:dyDescent="0.25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</row>
    <row r="341" spans="1:26" x14ac:dyDescent="0.25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</row>
    <row r="342" spans="1:26" x14ac:dyDescent="0.25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</row>
    <row r="344" spans="1:26" x14ac:dyDescent="0.25">
      <c r="A344" s="258" t="s">
        <v>68</v>
      </c>
      <c r="B344" s="258"/>
      <c r="C344" s="258"/>
      <c r="D344" s="258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8"/>
      <c r="R344" s="258"/>
      <c r="S344" s="258"/>
      <c r="T344" s="258"/>
      <c r="U344" s="258"/>
      <c r="V344" s="258"/>
      <c r="W344" s="258"/>
      <c r="X344" s="258"/>
      <c r="Y344" s="258"/>
      <c r="Z344" s="258"/>
    </row>
    <row r="345" spans="1:26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1:26" x14ac:dyDescent="0.25">
      <c r="A346" s="64" t="s">
        <v>147</v>
      </c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</row>
    <row r="347" spans="1:26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</row>
    <row r="348" spans="1:26" ht="15.75" thickBot="1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</row>
    <row r="349" spans="1:26" ht="15" customHeight="1" x14ac:dyDescent="0.25">
      <c r="C349" s="137" t="s">
        <v>0</v>
      </c>
      <c r="D349" s="138"/>
      <c r="E349" s="138"/>
      <c r="F349" s="138"/>
      <c r="G349" s="194" t="str">
        <f>CONCATENATE(Arkusz18!A2," - ",Arkusz18!B2," r.")</f>
        <v>01.04.2025 - 30.04.2025 r.</v>
      </c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5"/>
    </row>
    <row r="350" spans="1:26" ht="73.5" customHeight="1" x14ac:dyDescent="0.25">
      <c r="C350" s="139"/>
      <c r="D350" s="140"/>
      <c r="E350" s="140"/>
      <c r="F350" s="140"/>
      <c r="G350" s="246" t="s">
        <v>60</v>
      </c>
      <c r="H350" s="247"/>
      <c r="I350" s="248"/>
      <c r="J350" s="246" t="s">
        <v>61</v>
      </c>
      <c r="K350" s="247"/>
      <c r="L350" s="248"/>
      <c r="M350" s="246" t="s">
        <v>62</v>
      </c>
      <c r="N350" s="247"/>
      <c r="O350" s="248"/>
      <c r="P350" s="246" t="s">
        <v>71</v>
      </c>
      <c r="Q350" s="247"/>
      <c r="R350" s="248"/>
      <c r="S350" s="246" t="s">
        <v>63</v>
      </c>
      <c r="T350" s="247"/>
      <c r="U350" s="249"/>
    </row>
    <row r="351" spans="1:26" x14ac:dyDescent="0.25">
      <c r="C351" s="244" t="str">
        <f>Arkusz6!B2</f>
        <v>BIAŁORUŚ</v>
      </c>
      <c r="D351" s="245"/>
      <c r="E351" s="245"/>
      <c r="F351" s="245"/>
      <c r="G351" s="131">
        <f>Arkusz6!C2</f>
        <v>24</v>
      </c>
      <c r="H351" s="131"/>
      <c r="I351" s="131"/>
      <c r="J351" s="131">
        <v>161</v>
      </c>
      <c r="K351" s="131"/>
      <c r="L351" s="131"/>
      <c r="M351" s="131">
        <f>Arkusz6!E2</f>
        <v>0</v>
      </c>
      <c r="N351" s="131"/>
      <c r="O351" s="131"/>
      <c r="P351" s="131">
        <f>Arkusz6!F2</f>
        <v>22</v>
      </c>
      <c r="Q351" s="131"/>
      <c r="R351" s="131"/>
      <c r="S351" s="131">
        <f>Arkusz6!G2</f>
        <v>9</v>
      </c>
      <c r="T351" s="131"/>
      <c r="U351" s="131"/>
    </row>
    <row r="352" spans="1:26" x14ac:dyDescent="0.25">
      <c r="C352" s="235" t="str">
        <f>Arkusz6!B3</f>
        <v>UKRAINA</v>
      </c>
      <c r="D352" s="236"/>
      <c r="E352" s="236"/>
      <c r="F352" s="236"/>
      <c r="G352" s="243">
        <f>Arkusz6!C3</f>
        <v>2</v>
      </c>
      <c r="H352" s="243"/>
      <c r="I352" s="243"/>
      <c r="J352" s="243">
        <f>Arkusz6!D3</f>
        <v>41</v>
      </c>
      <c r="K352" s="243"/>
      <c r="L352" s="243"/>
      <c r="M352" s="243">
        <f>Arkusz6!E3</f>
        <v>0</v>
      </c>
      <c r="N352" s="243"/>
      <c r="O352" s="243"/>
      <c r="P352" s="243">
        <f>Arkusz6!F3</f>
        <v>1</v>
      </c>
      <c r="Q352" s="243"/>
      <c r="R352" s="243"/>
      <c r="S352" s="243">
        <f>Arkusz6!G3</f>
        <v>55</v>
      </c>
      <c r="T352" s="243"/>
      <c r="U352" s="243"/>
    </row>
    <row r="353" spans="3:23" x14ac:dyDescent="0.25">
      <c r="C353" s="244" t="str">
        <f>Arkusz6!B4</f>
        <v>ETIOPIA</v>
      </c>
      <c r="D353" s="245"/>
      <c r="E353" s="245"/>
      <c r="F353" s="245"/>
      <c r="G353" s="131">
        <f>Arkusz6!C4</f>
        <v>0</v>
      </c>
      <c r="H353" s="131"/>
      <c r="I353" s="131"/>
      <c r="J353" s="131">
        <f>Arkusz6!D4</f>
        <v>31</v>
      </c>
      <c r="K353" s="131"/>
      <c r="L353" s="131"/>
      <c r="M353" s="131">
        <f>Arkusz6!E4</f>
        <v>0</v>
      </c>
      <c r="N353" s="131"/>
      <c r="O353" s="131"/>
      <c r="P353" s="131">
        <f>Arkusz6!F4</f>
        <v>1</v>
      </c>
      <c r="Q353" s="131"/>
      <c r="R353" s="131"/>
      <c r="S353" s="131">
        <f>Arkusz6!G4</f>
        <v>15</v>
      </c>
      <c r="T353" s="131"/>
      <c r="U353" s="131"/>
    </row>
    <row r="354" spans="3:23" x14ac:dyDescent="0.25">
      <c r="C354" s="235" t="str">
        <f>Arkusz6!B5</f>
        <v>TADŻYKISTAN</v>
      </c>
      <c r="D354" s="236"/>
      <c r="E354" s="236"/>
      <c r="F354" s="236"/>
      <c r="G354" s="243">
        <f>Arkusz6!C5</f>
        <v>0</v>
      </c>
      <c r="H354" s="243"/>
      <c r="I354" s="243"/>
      <c r="J354" s="243">
        <f>Arkusz6!D5</f>
        <v>0</v>
      </c>
      <c r="K354" s="243"/>
      <c r="L354" s="243"/>
      <c r="M354" s="243">
        <f>Arkusz6!E5</f>
        <v>0</v>
      </c>
      <c r="N354" s="243"/>
      <c r="O354" s="243"/>
      <c r="P354" s="243">
        <f>Arkusz6!F5</f>
        <v>7</v>
      </c>
      <c r="Q354" s="243"/>
      <c r="R354" s="243"/>
      <c r="S354" s="243">
        <f>Arkusz6!G5</f>
        <v>16</v>
      </c>
      <c r="T354" s="243"/>
      <c r="U354" s="243"/>
    </row>
    <row r="355" spans="3:23" x14ac:dyDescent="0.25">
      <c r="C355" s="244" t="str">
        <f>Arkusz6!B6</f>
        <v>ROSJA</v>
      </c>
      <c r="D355" s="245"/>
      <c r="E355" s="245"/>
      <c r="F355" s="245"/>
      <c r="G355" s="131">
        <f>Arkusz6!C6</f>
        <v>2</v>
      </c>
      <c r="H355" s="131"/>
      <c r="I355" s="131"/>
      <c r="J355" s="131">
        <f>Arkusz6!D6</f>
        <v>3</v>
      </c>
      <c r="K355" s="131"/>
      <c r="L355" s="131"/>
      <c r="M355" s="131">
        <f>Arkusz6!E6</f>
        <v>0</v>
      </c>
      <c r="N355" s="131"/>
      <c r="O355" s="131"/>
      <c r="P355" s="131">
        <f>Arkusz6!F6</f>
        <v>9</v>
      </c>
      <c r="Q355" s="131"/>
      <c r="R355" s="131"/>
      <c r="S355" s="131">
        <f>Arkusz6!G6</f>
        <v>8</v>
      </c>
      <c r="T355" s="131"/>
      <c r="U355" s="131"/>
    </row>
    <row r="356" spans="3:23" ht="15.75" thickBot="1" x14ac:dyDescent="0.3">
      <c r="C356" s="133" t="str">
        <f>Arkusz6!B7</f>
        <v>Pozostałe</v>
      </c>
      <c r="D356" s="134"/>
      <c r="E356" s="134"/>
      <c r="F356" s="134"/>
      <c r="G356" s="132">
        <f>Arkusz6!C7</f>
        <v>10</v>
      </c>
      <c r="H356" s="132"/>
      <c r="I356" s="132"/>
      <c r="J356" s="132">
        <f>Arkusz6!D7</f>
        <v>21</v>
      </c>
      <c r="K356" s="132"/>
      <c r="L356" s="132"/>
      <c r="M356" s="132">
        <f>Arkusz6!E7</f>
        <v>0</v>
      </c>
      <c r="N356" s="132"/>
      <c r="O356" s="132"/>
      <c r="P356" s="132">
        <v>47</v>
      </c>
      <c r="Q356" s="132"/>
      <c r="R356" s="132"/>
      <c r="S356" s="132">
        <f>Arkusz6!G7</f>
        <v>86</v>
      </c>
      <c r="T356" s="132"/>
      <c r="U356" s="132"/>
    </row>
    <row r="357" spans="3:23" ht="15.75" thickBot="1" x14ac:dyDescent="0.3">
      <c r="C357" s="135" t="s">
        <v>1</v>
      </c>
      <c r="D357" s="136"/>
      <c r="E357" s="136"/>
      <c r="F357" s="136"/>
      <c r="G357" s="92">
        <f>SUM(G351:I356)</f>
        <v>38</v>
      </c>
      <c r="H357" s="92"/>
      <c r="I357" s="92"/>
      <c r="J357" s="92">
        <f t="shared" ref="J357" si="12">SUM(J351:L356)</f>
        <v>257</v>
      </c>
      <c r="K357" s="92"/>
      <c r="L357" s="92"/>
      <c r="M357" s="92">
        <f t="shared" ref="M357" si="13">SUM(M351:O356)</f>
        <v>0</v>
      </c>
      <c r="N357" s="92"/>
      <c r="O357" s="92"/>
      <c r="P357" s="92">
        <f t="shared" ref="P357" si="14">SUM(P351:R356)</f>
        <v>87</v>
      </c>
      <c r="Q357" s="92"/>
      <c r="R357" s="92"/>
      <c r="S357" s="92">
        <f>SUM(S351:U356)</f>
        <v>189</v>
      </c>
      <c r="T357" s="92"/>
      <c r="U357" s="93"/>
      <c r="W357" s="53"/>
    </row>
    <row r="360" spans="3:23" ht="15.75" thickBot="1" x14ac:dyDescent="0.3"/>
    <row r="361" spans="3:23" x14ac:dyDescent="0.25">
      <c r="C361" s="137" t="s">
        <v>0</v>
      </c>
      <c r="D361" s="138"/>
      <c r="E361" s="138"/>
      <c r="F361" s="138"/>
      <c r="G361" s="194" t="str">
        <f>CONCATENATE(Arkusz18!C2," - ",Arkusz18!B2," r.")</f>
        <v>01.01.2025 - 30.04.2025 r.</v>
      </c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4"/>
      <c r="S361" s="194"/>
      <c r="T361" s="194"/>
      <c r="U361" s="195"/>
    </row>
    <row r="362" spans="3:23" ht="71.25" customHeight="1" x14ac:dyDescent="0.25">
      <c r="C362" s="139"/>
      <c r="D362" s="140"/>
      <c r="E362" s="140"/>
      <c r="F362" s="140"/>
      <c r="G362" s="246" t="s">
        <v>60</v>
      </c>
      <c r="H362" s="247"/>
      <c r="I362" s="248"/>
      <c r="J362" s="246" t="s">
        <v>61</v>
      </c>
      <c r="K362" s="247"/>
      <c r="L362" s="248"/>
      <c r="M362" s="246" t="s">
        <v>62</v>
      </c>
      <c r="N362" s="247"/>
      <c r="O362" s="248"/>
      <c r="P362" s="246" t="s">
        <v>71</v>
      </c>
      <c r="Q362" s="247"/>
      <c r="R362" s="248"/>
      <c r="S362" s="246" t="s">
        <v>63</v>
      </c>
      <c r="T362" s="247"/>
      <c r="U362" s="249"/>
    </row>
    <row r="363" spans="3:23" x14ac:dyDescent="0.25">
      <c r="C363" s="244" t="str">
        <f>Arkusz7!B2</f>
        <v>UKRAINA</v>
      </c>
      <c r="D363" s="245"/>
      <c r="E363" s="245"/>
      <c r="F363" s="245"/>
      <c r="G363" s="131">
        <f>Arkusz7!C2</f>
        <v>6</v>
      </c>
      <c r="H363" s="131"/>
      <c r="I363" s="131"/>
      <c r="J363" s="131">
        <f>Arkusz7!D2</f>
        <v>1499</v>
      </c>
      <c r="K363" s="131"/>
      <c r="L363" s="131"/>
      <c r="M363" s="131">
        <f>Arkusz7!E2</f>
        <v>0</v>
      </c>
      <c r="N363" s="131"/>
      <c r="O363" s="131"/>
      <c r="P363" s="131">
        <f>Arkusz7!F2</f>
        <v>56</v>
      </c>
      <c r="Q363" s="131"/>
      <c r="R363" s="131"/>
      <c r="S363" s="131">
        <f>Arkusz7!G2</f>
        <v>173</v>
      </c>
      <c r="T363" s="131"/>
      <c r="U363" s="131"/>
    </row>
    <row r="364" spans="3:23" x14ac:dyDescent="0.25">
      <c r="C364" s="235" t="str">
        <f>Arkusz7!B3</f>
        <v>BIAŁORUŚ</v>
      </c>
      <c r="D364" s="236"/>
      <c r="E364" s="236"/>
      <c r="F364" s="236"/>
      <c r="G364" s="243">
        <f>Arkusz7!C3</f>
        <v>90</v>
      </c>
      <c r="H364" s="243"/>
      <c r="I364" s="243"/>
      <c r="J364" s="243">
        <v>618</v>
      </c>
      <c r="K364" s="243"/>
      <c r="L364" s="243"/>
      <c r="M364" s="243">
        <f>Arkusz7!E3</f>
        <v>0</v>
      </c>
      <c r="N364" s="243"/>
      <c r="O364" s="243"/>
      <c r="P364" s="243">
        <f>Arkusz7!F3</f>
        <v>58</v>
      </c>
      <c r="Q364" s="243"/>
      <c r="R364" s="243"/>
      <c r="S364" s="243">
        <f>Arkusz7!G3</f>
        <v>65</v>
      </c>
      <c r="T364" s="243"/>
      <c r="U364" s="243"/>
    </row>
    <row r="365" spans="3:23" x14ac:dyDescent="0.25">
      <c r="C365" s="244" t="str">
        <f>Arkusz7!B4</f>
        <v>ROSJA</v>
      </c>
      <c r="D365" s="245"/>
      <c r="E365" s="245"/>
      <c r="F365" s="245"/>
      <c r="G365" s="131">
        <f>Arkusz7!C4</f>
        <v>27</v>
      </c>
      <c r="H365" s="131"/>
      <c r="I365" s="131"/>
      <c r="J365" s="131">
        <f>Arkusz7!D4</f>
        <v>12</v>
      </c>
      <c r="K365" s="131"/>
      <c r="L365" s="131"/>
      <c r="M365" s="131">
        <f>Arkusz7!E4</f>
        <v>0</v>
      </c>
      <c r="N365" s="131"/>
      <c r="O365" s="131"/>
      <c r="P365" s="131">
        <f>Arkusz7!F4</f>
        <v>89</v>
      </c>
      <c r="Q365" s="131"/>
      <c r="R365" s="131"/>
      <c r="S365" s="131">
        <f>Arkusz7!G4</f>
        <v>64</v>
      </c>
      <c r="T365" s="131"/>
      <c r="U365" s="131"/>
    </row>
    <row r="366" spans="3:23" x14ac:dyDescent="0.25">
      <c r="C366" s="235" t="str">
        <f>Arkusz7!B5</f>
        <v>ETIOPIA</v>
      </c>
      <c r="D366" s="236"/>
      <c r="E366" s="236"/>
      <c r="F366" s="236"/>
      <c r="G366" s="243">
        <f>Arkusz7!C5</f>
        <v>0</v>
      </c>
      <c r="H366" s="243"/>
      <c r="I366" s="243"/>
      <c r="J366" s="243">
        <f>Arkusz7!D5</f>
        <v>42</v>
      </c>
      <c r="K366" s="243"/>
      <c r="L366" s="243"/>
      <c r="M366" s="243">
        <f>Arkusz7!E5</f>
        <v>0</v>
      </c>
      <c r="N366" s="243"/>
      <c r="O366" s="243"/>
      <c r="P366" s="243">
        <f>Arkusz7!F5</f>
        <v>1</v>
      </c>
      <c r="Q366" s="243"/>
      <c r="R366" s="243"/>
      <c r="S366" s="243">
        <f>Arkusz7!G5</f>
        <v>69</v>
      </c>
      <c r="T366" s="243"/>
      <c r="U366" s="243"/>
    </row>
    <row r="367" spans="3:23" x14ac:dyDescent="0.25">
      <c r="C367" s="244" t="str">
        <f>Arkusz7!B6</f>
        <v>TADŻYKISTAN</v>
      </c>
      <c r="D367" s="245"/>
      <c r="E367" s="245"/>
      <c r="F367" s="245"/>
      <c r="G367" s="131">
        <f>Arkusz7!C6</f>
        <v>0</v>
      </c>
      <c r="H367" s="131"/>
      <c r="I367" s="131"/>
      <c r="J367" s="131">
        <f>Arkusz7!D6</f>
        <v>6</v>
      </c>
      <c r="K367" s="131"/>
      <c r="L367" s="131"/>
      <c r="M367" s="131">
        <f>Arkusz7!E6</f>
        <v>0</v>
      </c>
      <c r="N367" s="131"/>
      <c r="O367" s="131"/>
      <c r="P367" s="131">
        <f>Arkusz7!F6</f>
        <v>28</v>
      </c>
      <c r="Q367" s="131"/>
      <c r="R367" s="131"/>
      <c r="S367" s="131">
        <f>Arkusz7!G6</f>
        <v>77</v>
      </c>
      <c r="T367" s="131"/>
      <c r="U367" s="131"/>
    </row>
    <row r="368" spans="3:23" ht="15.75" thickBot="1" x14ac:dyDescent="0.3">
      <c r="C368" s="133" t="str">
        <f>Arkusz7!B7</f>
        <v>Pozostałe</v>
      </c>
      <c r="D368" s="134"/>
      <c r="E368" s="134"/>
      <c r="F368" s="134"/>
      <c r="G368" s="132">
        <f>Arkusz7!C7</f>
        <v>36</v>
      </c>
      <c r="H368" s="132"/>
      <c r="I368" s="132"/>
      <c r="J368" s="132">
        <f>Arkusz7!D7</f>
        <v>65</v>
      </c>
      <c r="K368" s="132"/>
      <c r="L368" s="132"/>
      <c r="M368" s="132">
        <f>Arkusz7!E7</f>
        <v>0</v>
      </c>
      <c r="N368" s="132"/>
      <c r="O368" s="132"/>
      <c r="P368" s="132">
        <v>188</v>
      </c>
      <c r="Q368" s="132"/>
      <c r="R368" s="132"/>
      <c r="S368" s="132">
        <f>Arkusz7!G7</f>
        <v>437</v>
      </c>
      <c r="T368" s="132"/>
      <c r="U368" s="132"/>
    </row>
    <row r="369" spans="1:25" ht="15.75" thickBot="1" x14ac:dyDescent="0.3">
      <c r="C369" s="135" t="s">
        <v>1</v>
      </c>
      <c r="D369" s="136"/>
      <c r="E369" s="136"/>
      <c r="F369" s="136"/>
      <c r="G369" s="92">
        <f>SUM(G363:I368)</f>
        <v>159</v>
      </c>
      <c r="H369" s="92"/>
      <c r="I369" s="92"/>
      <c r="J369" s="92">
        <f t="shared" ref="J369" si="15">SUM(J363:L368)</f>
        <v>2242</v>
      </c>
      <c r="K369" s="92"/>
      <c r="L369" s="92"/>
      <c r="M369" s="92">
        <f t="shared" ref="M369" si="16">SUM(M363:O368)</f>
        <v>0</v>
      </c>
      <c r="N369" s="92"/>
      <c r="O369" s="92"/>
      <c r="P369" s="92">
        <f t="shared" ref="P369" si="17">SUM(P363:R368)</f>
        <v>420</v>
      </c>
      <c r="Q369" s="92"/>
      <c r="R369" s="92"/>
      <c r="S369" s="92">
        <f>SUM(S363:U368)</f>
        <v>885</v>
      </c>
      <c r="T369" s="92"/>
      <c r="U369" s="93"/>
      <c r="V369" s="56"/>
    </row>
    <row r="372" spans="1:25" x14ac:dyDescent="0.25">
      <c r="A372" s="57" t="s">
        <v>174</v>
      </c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</row>
    <row r="373" spans="1:25" x14ac:dyDescent="0.25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</row>
    <row r="374" spans="1:25" x14ac:dyDescent="0.25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</row>
    <row r="375" spans="1:25" x14ac:dyDescent="0.2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</row>
    <row r="376" spans="1:25" x14ac:dyDescent="0.25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</row>
    <row r="377" spans="1:25" x14ac:dyDescent="0.25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</row>
    <row r="378" spans="1:25" x14ac:dyDescent="0.25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</row>
    <row r="379" spans="1:25" x14ac:dyDescent="0.25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</row>
    <row r="380" spans="1:25" x14ac:dyDescent="0.25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</row>
    <row r="384" spans="1:25" x14ac:dyDescent="0.25">
      <c r="A384" s="64" t="s">
        <v>148</v>
      </c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</row>
    <row r="385" spans="1:25" x14ac:dyDescent="0.2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</row>
    <row r="386" spans="1:25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</row>
    <row r="387" spans="1:25" ht="15.75" thickBot="1" x14ac:dyDescent="0.3"/>
    <row r="388" spans="1:25" ht="30" customHeight="1" x14ac:dyDescent="0.25">
      <c r="B388" s="287" t="s">
        <v>9</v>
      </c>
      <c r="C388" s="288"/>
      <c r="D388" s="288"/>
      <c r="E388" s="288"/>
      <c r="F388" s="288"/>
      <c r="G388" s="288"/>
      <c r="H388" s="288"/>
      <c r="I388" s="289"/>
      <c r="J388" s="141" t="str">
        <f>Arkusz8!C6</f>
        <v>27.03.2025 - 02.04.2025</v>
      </c>
      <c r="K388" s="141"/>
      <c r="L388" s="141"/>
      <c r="M388" s="141" t="str">
        <f>Arkusz8!C10</f>
        <v>03.04.2025 - 09.04.2025</v>
      </c>
      <c r="N388" s="141"/>
      <c r="O388" s="141"/>
      <c r="P388" s="141" t="str">
        <f>Arkusz8!C9</f>
        <v>10.04.2025 - 16.04.2025</v>
      </c>
      <c r="Q388" s="141"/>
      <c r="R388" s="141"/>
      <c r="S388" s="141" t="str">
        <f>Arkusz8!C8</f>
        <v>17.04.2025 - 23.04.2025</v>
      </c>
      <c r="T388" s="141"/>
      <c r="U388" s="141"/>
      <c r="V388" s="141" t="str">
        <f>Arkusz8!C7</f>
        <v>24.04.2025 - 30.04.2025</v>
      </c>
      <c r="W388" s="141"/>
      <c r="X388" s="176"/>
    </row>
    <row r="389" spans="1:25" x14ac:dyDescent="0.25">
      <c r="B389" s="261" t="s">
        <v>29</v>
      </c>
      <c r="C389" s="262"/>
      <c r="D389" s="262"/>
      <c r="E389" s="262"/>
      <c r="F389" s="262"/>
      <c r="G389" s="262"/>
      <c r="H389" s="262"/>
      <c r="I389" s="262"/>
      <c r="J389" s="175">
        <f>Arkusz8!A6</f>
        <v>853</v>
      </c>
      <c r="K389" s="175"/>
      <c r="L389" s="175"/>
      <c r="M389" s="175">
        <f>Arkusz8!A5</f>
        <v>848</v>
      </c>
      <c r="N389" s="175"/>
      <c r="O389" s="175"/>
      <c r="P389" s="175">
        <f>Arkusz8!A4</f>
        <v>831</v>
      </c>
      <c r="Q389" s="175"/>
      <c r="R389" s="175"/>
      <c r="S389" s="175">
        <f>Arkusz8!A3</f>
        <v>817</v>
      </c>
      <c r="T389" s="175"/>
      <c r="U389" s="175"/>
      <c r="V389" s="175">
        <f>Arkusz8!A2</f>
        <v>809</v>
      </c>
      <c r="W389" s="175"/>
      <c r="X389" s="175"/>
    </row>
    <row r="390" spans="1:25" x14ac:dyDescent="0.25">
      <c r="B390" s="259" t="s">
        <v>5</v>
      </c>
      <c r="C390" s="260"/>
      <c r="D390" s="260"/>
      <c r="E390" s="260"/>
      <c r="F390" s="260"/>
      <c r="G390" s="260"/>
      <c r="H390" s="260"/>
      <c r="I390" s="260"/>
      <c r="J390" s="131">
        <f>Arkusz8!A11</f>
        <v>5927</v>
      </c>
      <c r="K390" s="131"/>
      <c r="L390" s="131"/>
      <c r="M390" s="131">
        <f>Arkusz8!A10</f>
        <v>5994</v>
      </c>
      <c r="N390" s="131"/>
      <c r="O390" s="131"/>
      <c r="P390" s="131">
        <f>Arkusz8!A9</f>
        <v>5999</v>
      </c>
      <c r="Q390" s="131"/>
      <c r="R390" s="131"/>
      <c r="S390" s="131">
        <f>Arkusz8!A8</f>
        <v>5893</v>
      </c>
      <c r="T390" s="131"/>
      <c r="U390" s="131"/>
      <c r="V390" s="131">
        <f>Arkusz8!A7</f>
        <v>5919</v>
      </c>
      <c r="W390" s="131"/>
      <c r="X390" s="131"/>
    </row>
    <row r="391" spans="1:25" x14ac:dyDescent="0.25">
      <c r="B391" s="261" t="s">
        <v>6</v>
      </c>
      <c r="C391" s="262"/>
      <c r="D391" s="262"/>
      <c r="E391" s="262"/>
      <c r="F391" s="262"/>
      <c r="G391" s="262"/>
      <c r="H391" s="262"/>
      <c r="I391" s="262"/>
      <c r="J391" s="175">
        <f>Arkusz8!A16</f>
        <v>133</v>
      </c>
      <c r="K391" s="175"/>
      <c r="L391" s="175"/>
      <c r="M391" s="175">
        <f>Arkusz8!A15</f>
        <v>85</v>
      </c>
      <c r="N391" s="175"/>
      <c r="O391" s="175"/>
      <c r="P391" s="175">
        <f>Arkusz8!A14</f>
        <v>165</v>
      </c>
      <c r="Q391" s="175"/>
      <c r="R391" s="175"/>
      <c r="S391" s="175">
        <f>Arkusz8!A13</f>
        <v>210</v>
      </c>
      <c r="T391" s="175"/>
      <c r="U391" s="175"/>
      <c r="V391" s="175">
        <f>Arkusz8!A12</f>
        <v>177</v>
      </c>
      <c r="W391" s="175"/>
      <c r="X391" s="175"/>
    </row>
    <row r="392" spans="1:25" x14ac:dyDescent="0.25">
      <c r="B392" s="179" t="s">
        <v>7</v>
      </c>
      <c r="C392" s="180"/>
      <c r="D392" s="180"/>
      <c r="E392" s="180"/>
      <c r="F392" s="180"/>
      <c r="G392" s="180"/>
      <c r="H392" s="180"/>
      <c r="I392" s="180"/>
      <c r="J392" s="131">
        <f>Arkusz8!A21</f>
        <v>119</v>
      </c>
      <c r="K392" s="131"/>
      <c r="L392" s="131"/>
      <c r="M392" s="131">
        <f>Arkusz8!A20</f>
        <v>153</v>
      </c>
      <c r="N392" s="131"/>
      <c r="O392" s="131"/>
      <c r="P392" s="131">
        <f>Arkusz8!A19</f>
        <v>146</v>
      </c>
      <c r="Q392" s="131"/>
      <c r="R392" s="131"/>
      <c r="S392" s="131">
        <f>Arkusz8!A18</f>
        <v>98</v>
      </c>
      <c r="T392" s="131"/>
      <c r="U392" s="131"/>
      <c r="V392" s="131">
        <f>Arkusz8!A17</f>
        <v>153</v>
      </c>
      <c r="W392" s="131"/>
      <c r="X392" s="131"/>
    </row>
    <row r="393" spans="1:25" ht="15.75" thickBot="1" x14ac:dyDescent="0.3">
      <c r="B393" s="142" t="s">
        <v>92</v>
      </c>
      <c r="C393" s="143"/>
      <c r="D393" s="143"/>
      <c r="E393" s="143"/>
      <c r="F393" s="143"/>
      <c r="G393" s="143"/>
      <c r="H393" s="143"/>
      <c r="I393" s="143"/>
      <c r="J393" s="174">
        <f>Arkusz8!A26</f>
        <v>0</v>
      </c>
      <c r="K393" s="174"/>
      <c r="L393" s="174"/>
      <c r="M393" s="174">
        <f>Arkusz8!A25</f>
        <v>0</v>
      </c>
      <c r="N393" s="174"/>
      <c r="O393" s="174"/>
      <c r="P393" s="174">
        <f>Arkusz8!A24</f>
        <v>1</v>
      </c>
      <c r="Q393" s="174"/>
      <c r="R393" s="174"/>
      <c r="S393" s="174">
        <f>Arkusz8!A23</f>
        <v>1</v>
      </c>
      <c r="T393" s="174"/>
      <c r="U393" s="174"/>
      <c r="V393" s="174">
        <f>Arkusz8!A22</f>
        <v>1</v>
      </c>
      <c r="W393" s="174"/>
      <c r="X393" s="174"/>
    </row>
    <row r="394" spans="1:25" ht="15.75" thickBot="1" x14ac:dyDescent="0.3">
      <c r="B394" s="155" t="s">
        <v>93</v>
      </c>
      <c r="C394" s="156"/>
      <c r="D394" s="156"/>
      <c r="E394" s="156"/>
      <c r="F394" s="156"/>
      <c r="G394" s="156"/>
      <c r="H394" s="156"/>
      <c r="I394" s="156"/>
      <c r="J394" s="129">
        <f>SUM(J389,J390,J393)</f>
        <v>6780</v>
      </c>
      <c r="K394" s="129"/>
      <c r="L394" s="129"/>
      <c r="M394" s="129">
        <f>SUM(M389,M390,M393)</f>
        <v>6842</v>
      </c>
      <c r="N394" s="129"/>
      <c r="O394" s="129"/>
      <c r="P394" s="129">
        <f>SUM(P389,P390,P393)</f>
        <v>6831</v>
      </c>
      <c r="Q394" s="129"/>
      <c r="R394" s="129"/>
      <c r="S394" s="129">
        <f>SUM(S389,S390,S393)</f>
        <v>6711</v>
      </c>
      <c r="T394" s="129"/>
      <c r="U394" s="129"/>
      <c r="V394" s="129">
        <f>SUM(V389,V390,V393)</f>
        <v>6729</v>
      </c>
      <c r="W394" s="129"/>
      <c r="X394" s="130"/>
    </row>
    <row r="395" spans="1:25" x14ac:dyDescent="0.25"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1:25" x14ac:dyDescent="0.25"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spans="1:25" x14ac:dyDescent="0.25">
      <c r="B397" s="22"/>
      <c r="C397" s="22"/>
      <c r="D397" s="22"/>
      <c r="E397" s="22"/>
      <c r="F397" s="22"/>
      <c r="G397" s="22"/>
      <c r="H397" s="22"/>
      <c r="I397" s="22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spans="1:25" x14ac:dyDescent="0.25"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5" x14ac:dyDescent="0.25">
      <c r="B399" s="22"/>
      <c r="C399" s="22"/>
      <c r="D399" s="22"/>
      <c r="E399" s="22"/>
      <c r="F399" s="22"/>
      <c r="G399" s="22"/>
      <c r="H399" s="22"/>
      <c r="I399" s="2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5" x14ac:dyDescent="0.25">
      <c r="B400" s="22"/>
      <c r="C400" s="22"/>
      <c r="D400" s="22"/>
      <c r="E400" s="22"/>
      <c r="F400" s="22"/>
      <c r="G400" s="22"/>
      <c r="H400" s="22"/>
      <c r="I400" s="22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15" spans="1:2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5" x14ac:dyDescent="0.25">
      <c r="A419" s="57" t="s">
        <v>175</v>
      </c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</row>
    <row r="420" spans="1:25" x14ac:dyDescent="0.25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</row>
    <row r="421" spans="1:25" x14ac:dyDescent="0.25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</row>
    <row r="422" spans="1:25" x14ac:dyDescent="0.25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</row>
    <row r="423" spans="1:25" x14ac:dyDescent="0.25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</row>
    <row r="426" spans="1:25" x14ac:dyDescent="0.25">
      <c r="A426" s="40" t="s">
        <v>48</v>
      </c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R426" s="41"/>
      <c r="S426" s="41"/>
      <c r="T426" s="41"/>
    </row>
    <row r="427" spans="1:25" x14ac:dyDescent="0.25">
      <c r="P427" s="42"/>
      <c r="Q427" s="42"/>
      <c r="R427" s="41"/>
      <c r="S427" s="41"/>
      <c r="T427" s="41"/>
      <c r="U427" s="42"/>
    </row>
    <row r="428" spans="1:25" x14ac:dyDescent="0.25"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25">
      <c r="A429" s="58" t="s">
        <v>176</v>
      </c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</row>
    <row r="430" spans="1:25" x14ac:dyDescent="0.25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</row>
    <row r="431" spans="1:25" x14ac:dyDescent="0.25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</row>
    <row r="432" spans="1:25" x14ac:dyDescent="0.25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</row>
    <row r="433" spans="1:25" x14ac:dyDescent="0.25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</row>
    <row r="434" spans="1:25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</row>
    <row r="435" spans="1:25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</row>
    <row r="436" spans="1:25" x14ac:dyDescent="0.25">
      <c r="P436" s="44"/>
      <c r="Q436" s="44"/>
      <c r="R436" s="43"/>
      <c r="S436" s="43"/>
      <c r="T436" s="43"/>
      <c r="U436" s="44"/>
    </row>
    <row r="437" spans="1:25" x14ac:dyDescent="0.25">
      <c r="M437" s="45"/>
      <c r="N437" s="45"/>
      <c r="R437" s="43"/>
      <c r="S437" s="43"/>
      <c r="T437" s="43"/>
    </row>
    <row r="438" spans="1:25" x14ac:dyDescent="0.25">
      <c r="R438" s="43"/>
      <c r="S438" s="43"/>
      <c r="T438" s="43"/>
    </row>
    <row r="439" spans="1:25" x14ac:dyDescent="0.25">
      <c r="D439" s="7"/>
      <c r="E439" s="7"/>
      <c r="P439" s="45"/>
      <c r="Q439" s="45"/>
      <c r="R439" s="43"/>
      <c r="S439" s="43"/>
      <c r="T439" s="43"/>
      <c r="U439" s="45"/>
    </row>
    <row r="440" spans="1:25" x14ac:dyDescent="0.25">
      <c r="A440" s="46"/>
      <c r="B440" s="46"/>
      <c r="C440" s="46"/>
      <c r="D440" s="47"/>
      <c r="E440" s="47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U440" s="45"/>
    </row>
    <row r="441" spans="1:25" ht="17.25" customHeight="1" x14ac:dyDescent="0.25">
      <c r="A441" s="125"/>
      <c r="B441" s="125"/>
      <c r="C441" s="125"/>
      <c r="D441" s="47"/>
      <c r="E441" s="47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3"/>
      <c r="Q441" s="43"/>
      <c r="R441" s="48"/>
      <c r="U441" s="43"/>
    </row>
    <row r="442" spans="1:25" x14ac:dyDescent="0.25">
      <c r="A442" s="312"/>
      <c r="B442" s="312"/>
      <c r="C442" s="312"/>
      <c r="D442" s="312"/>
      <c r="E442" s="312"/>
      <c r="F442" s="312"/>
      <c r="G442" s="312"/>
      <c r="H442" s="312"/>
      <c r="I442" s="312"/>
      <c r="J442" s="312"/>
      <c r="K442" s="312"/>
      <c r="L442" s="312"/>
      <c r="M442" s="312"/>
      <c r="N442" s="312"/>
      <c r="O442" s="312"/>
      <c r="P442" s="312"/>
      <c r="Q442" s="312"/>
      <c r="R442" s="312"/>
      <c r="S442" s="312"/>
      <c r="T442" s="312"/>
      <c r="U442" s="312"/>
      <c r="V442" s="312"/>
      <c r="W442" s="312"/>
      <c r="X442" s="312"/>
    </row>
    <row r="443" spans="1:25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U443" s="43"/>
    </row>
    <row r="444" spans="1:25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U444" s="43"/>
    </row>
  </sheetData>
  <sheetProtection formatCells="0" insertColumns="0" insertRows="0" deleteColumns="0" deleteRows="0"/>
  <mergeCells count="626">
    <mergeCell ref="A442:X442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9:V109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49:P249"/>
    <mergeCell ref="M249:N249"/>
    <mergeCell ref="S369:U369"/>
    <mergeCell ref="P350:R350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69:O369"/>
    <mergeCell ref="O57:P57"/>
    <mergeCell ref="Q57:R57"/>
    <mergeCell ref="G46:N47"/>
    <mergeCell ref="O46:P47"/>
    <mergeCell ref="G364:I364"/>
    <mergeCell ref="I248:J248"/>
    <mergeCell ref="G248:H248"/>
    <mergeCell ref="P364:R364"/>
    <mergeCell ref="S364:U364"/>
    <mergeCell ref="S366:U366"/>
    <mergeCell ref="P368:R368"/>
    <mergeCell ref="M367:O367"/>
    <mergeCell ref="M58:N58"/>
    <mergeCell ref="O58:P58"/>
    <mergeCell ref="Q58:R58"/>
    <mergeCell ref="U244:V244"/>
    <mergeCell ref="S244:T244"/>
    <mergeCell ref="S243:V243"/>
    <mergeCell ref="U247:V247"/>
    <mergeCell ref="S247:T247"/>
    <mergeCell ref="Q247:R247"/>
    <mergeCell ref="O247:P247"/>
    <mergeCell ref="M247:N247"/>
    <mergeCell ref="R331:S331"/>
    <mergeCell ref="M332:O332"/>
    <mergeCell ref="P332:Q332"/>
    <mergeCell ref="U249:V249"/>
    <mergeCell ref="S249:T249"/>
    <mergeCell ref="Q249:R249"/>
    <mergeCell ref="B389:I389"/>
    <mergeCell ref="B388:I388"/>
    <mergeCell ref="O281:P281"/>
    <mergeCell ref="M281:N281"/>
    <mergeCell ref="U283:V283"/>
    <mergeCell ref="S355:U355"/>
    <mergeCell ref="S352:U352"/>
    <mergeCell ref="R334:S334"/>
    <mergeCell ref="P335:Q335"/>
    <mergeCell ref="R335:S335"/>
    <mergeCell ref="A338:Y342"/>
    <mergeCell ref="S354:U354"/>
    <mergeCell ref="A332:C332"/>
    <mergeCell ref="A346:U346"/>
    <mergeCell ref="T335:U335"/>
    <mergeCell ref="M331:O331"/>
    <mergeCell ref="P331:Q331"/>
    <mergeCell ref="C352:F352"/>
    <mergeCell ref="J354:L354"/>
    <mergeCell ref="G365:I365"/>
    <mergeCell ref="J365:L365"/>
    <mergeCell ref="J364:L364"/>
    <mergeCell ref="M364:O364"/>
    <mergeCell ref="P367:R367"/>
    <mergeCell ref="D218:F218"/>
    <mergeCell ref="G218:I218"/>
    <mergeCell ref="J218:L218"/>
    <mergeCell ref="M218:O218"/>
    <mergeCell ref="P218:R218"/>
    <mergeCell ref="C246:F246"/>
    <mergeCell ref="C247:F247"/>
    <mergeCell ref="J229:L229"/>
    <mergeCell ref="G224:R224"/>
    <mergeCell ref="D226:F226"/>
    <mergeCell ref="G226:I226"/>
    <mergeCell ref="J226:L226"/>
    <mergeCell ref="M226:O226"/>
    <mergeCell ref="P226:R226"/>
    <mergeCell ref="M225:O225"/>
    <mergeCell ref="D220:F220"/>
    <mergeCell ref="G220:I220"/>
    <mergeCell ref="J220:L220"/>
    <mergeCell ref="M220:O220"/>
    <mergeCell ref="K247:L247"/>
    <mergeCell ref="I247:J247"/>
    <mergeCell ref="G247:H247"/>
    <mergeCell ref="G243:J243"/>
    <mergeCell ref="G242:V242"/>
    <mergeCell ref="P217:R217"/>
    <mergeCell ref="G217:I217"/>
    <mergeCell ref="J217:L217"/>
    <mergeCell ref="M217:O217"/>
    <mergeCell ref="G229:I229"/>
    <mergeCell ref="U248:V248"/>
    <mergeCell ref="S248:T248"/>
    <mergeCell ref="Q248:R248"/>
    <mergeCell ref="O248:P248"/>
    <mergeCell ref="M248:N248"/>
    <mergeCell ref="U246:V246"/>
    <mergeCell ref="S246:T246"/>
    <mergeCell ref="Q246:R246"/>
    <mergeCell ref="O246:P246"/>
    <mergeCell ref="M246:N246"/>
    <mergeCell ref="K246:L246"/>
    <mergeCell ref="I246:J246"/>
    <mergeCell ref="G246:H246"/>
    <mergeCell ref="U245:V245"/>
    <mergeCell ref="S245:T245"/>
    <mergeCell ref="Q245:R245"/>
    <mergeCell ref="O245:P245"/>
    <mergeCell ref="M245:N245"/>
    <mergeCell ref="K245:L245"/>
    <mergeCell ref="C242:F244"/>
    <mergeCell ref="C245:F245"/>
    <mergeCell ref="O243:R243"/>
    <mergeCell ref="M244:N244"/>
    <mergeCell ref="O244:P244"/>
    <mergeCell ref="Q244:R244"/>
    <mergeCell ref="P225:R225"/>
    <mergeCell ref="P229:R229"/>
    <mergeCell ref="D227:F227"/>
    <mergeCell ref="G227:I227"/>
    <mergeCell ref="J227:L227"/>
    <mergeCell ref="M229:O229"/>
    <mergeCell ref="M227:O227"/>
    <mergeCell ref="M228:O228"/>
    <mergeCell ref="P227:R227"/>
    <mergeCell ref="P228:R228"/>
    <mergeCell ref="D229:F229"/>
    <mergeCell ref="G245:H245"/>
    <mergeCell ref="C251:F251"/>
    <mergeCell ref="C248:F248"/>
    <mergeCell ref="C250:F250"/>
    <mergeCell ref="K175:L175"/>
    <mergeCell ref="C116:K116"/>
    <mergeCell ref="C117:K117"/>
    <mergeCell ref="C118:K118"/>
    <mergeCell ref="C119:K119"/>
    <mergeCell ref="C120:K120"/>
    <mergeCell ref="C121:K121"/>
    <mergeCell ref="C122:K122"/>
    <mergeCell ref="I251:J251"/>
    <mergeCell ref="G244:H244"/>
    <mergeCell ref="I244:J244"/>
    <mergeCell ref="K244:L244"/>
    <mergeCell ref="D184:G184"/>
    <mergeCell ref="K184:M184"/>
    <mergeCell ref="D185:G185"/>
    <mergeCell ref="K185:M185"/>
    <mergeCell ref="D186:G186"/>
    <mergeCell ref="K186:M186"/>
    <mergeCell ref="H186:J186"/>
    <mergeCell ref="H185:J185"/>
    <mergeCell ref="D217:F217"/>
    <mergeCell ref="M365:O365"/>
    <mergeCell ref="P365:R365"/>
    <mergeCell ref="B390:I390"/>
    <mergeCell ref="B391:I391"/>
    <mergeCell ref="C367:F367"/>
    <mergeCell ref="G367:I367"/>
    <mergeCell ref="J367:L367"/>
    <mergeCell ref="M389:O389"/>
    <mergeCell ref="P389:R389"/>
    <mergeCell ref="A384:Y385"/>
    <mergeCell ref="J369:L369"/>
    <mergeCell ref="J368:L368"/>
    <mergeCell ref="P366:R366"/>
    <mergeCell ref="G366:I366"/>
    <mergeCell ref="J366:L366"/>
    <mergeCell ref="M366:O366"/>
    <mergeCell ref="C369:F369"/>
    <mergeCell ref="C365:F365"/>
    <mergeCell ref="S367:U367"/>
    <mergeCell ref="S368:U368"/>
    <mergeCell ref="S390:U390"/>
    <mergeCell ref="C366:F366"/>
    <mergeCell ref="P369:R369"/>
    <mergeCell ref="M368:O368"/>
    <mergeCell ref="C351:F351"/>
    <mergeCell ref="F333:G333"/>
    <mergeCell ref="A330:C330"/>
    <mergeCell ref="C349:F350"/>
    <mergeCell ref="D328:E329"/>
    <mergeCell ref="K250:L250"/>
    <mergeCell ref="D298:E298"/>
    <mergeCell ref="F328:G329"/>
    <mergeCell ref="A331:C331"/>
    <mergeCell ref="K251:L251"/>
    <mergeCell ref="C277:F277"/>
    <mergeCell ref="C278:F278"/>
    <mergeCell ref="C279:F279"/>
    <mergeCell ref="C280:F280"/>
    <mergeCell ref="C281:F281"/>
    <mergeCell ref="C282:F282"/>
    <mergeCell ref="C283:F283"/>
    <mergeCell ref="A285:Z285"/>
    <mergeCell ref="A344:Z344"/>
    <mergeCell ref="R332:S332"/>
    <mergeCell ref="T332:U332"/>
    <mergeCell ref="T333:U333"/>
    <mergeCell ref="T334:U334"/>
    <mergeCell ref="J350:L350"/>
    <mergeCell ref="P352:R352"/>
    <mergeCell ref="M363:O363"/>
    <mergeCell ref="J363:L363"/>
    <mergeCell ref="S363:U363"/>
    <mergeCell ref="C353:F353"/>
    <mergeCell ref="G353:I353"/>
    <mergeCell ref="P362:R362"/>
    <mergeCell ref="C355:F355"/>
    <mergeCell ref="C356:F356"/>
    <mergeCell ref="G356:I356"/>
    <mergeCell ref="G352:I352"/>
    <mergeCell ref="M354:O354"/>
    <mergeCell ref="M352:O352"/>
    <mergeCell ref="J355:L355"/>
    <mergeCell ref="M355:O355"/>
    <mergeCell ref="P363:R363"/>
    <mergeCell ref="P356:R356"/>
    <mergeCell ref="P355:R355"/>
    <mergeCell ref="P354:R354"/>
    <mergeCell ref="G363:I363"/>
    <mergeCell ref="T331:U331"/>
    <mergeCell ref="S350:U350"/>
    <mergeCell ref="S353:U353"/>
    <mergeCell ref="S357:U357"/>
    <mergeCell ref="J351:L351"/>
    <mergeCell ref="S356:U356"/>
    <mergeCell ref="P353:R353"/>
    <mergeCell ref="P334:Q334"/>
    <mergeCell ref="P330:Q330"/>
    <mergeCell ref="M330:O330"/>
    <mergeCell ref="T330:U330"/>
    <mergeCell ref="P336:Q336"/>
    <mergeCell ref="R336:S336"/>
    <mergeCell ref="T336:U336"/>
    <mergeCell ref="R330:S330"/>
    <mergeCell ref="G349:U349"/>
    <mergeCell ref="M351:O351"/>
    <mergeCell ref="P351:R351"/>
    <mergeCell ref="S351:U351"/>
    <mergeCell ref="G350:I350"/>
    <mergeCell ref="P333:Q333"/>
    <mergeCell ref="R333:S333"/>
    <mergeCell ref="M350:O350"/>
    <mergeCell ref="P357:R357"/>
    <mergeCell ref="C364:F364"/>
    <mergeCell ref="M334:O334"/>
    <mergeCell ref="M333:O333"/>
    <mergeCell ref="A335:C335"/>
    <mergeCell ref="A334:C334"/>
    <mergeCell ref="A333:C333"/>
    <mergeCell ref="A336:C336"/>
    <mergeCell ref="G351:I351"/>
    <mergeCell ref="G355:I355"/>
    <mergeCell ref="J352:L352"/>
    <mergeCell ref="M353:O353"/>
    <mergeCell ref="G357:I357"/>
    <mergeCell ref="J357:L357"/>
    <mergeCell ref="M357:O357"/>
    <mergeCell ref="G354:I354"/>
    <mergeCell ref="M335:O335"/>
    <mergeCell ref="C363:F363"/>
    <mergeCell ref="G361:U361"/>
    <mergeCell ref="G362:I362"/>
    <mergeCell ref="J362:L362"/>
    <mergeCell ref="M362:O362"/>
    <mergeCell ref="J353:L353"/>
    <mergeCell ref="C354:F354"/>
    <mergeCell ref="S362:U362"/>
    <mergeCell ref="F335:G335"/>
    <mergeCell ref="D332:E332"/>
    <mergeCell ref="G164:J164"/>
    <mergeCell ref="O26:P26"/>
    <mergeCell ref="Q26:R26"/>
    <mergeCell ref="K26:L26"/>
    <mergeCell ref="A18:U20"/>
    <mergeCell ref="G58:J58"/>
    <mergeCell ref="K58:L58"/>
    <mergeCell ref="G88:N88"/>
    <mergeCell ref="G170:J170"/>
    <mergeCell ref="K170:L170"/>
    <mergeCell ref="G87:N87"/>
    <mergeCell ref="O87:P87"/>
    <mergeCell ref="C110:K110"/>
    <mergeCell ref="C111:K111"/>
    <mergeCell ref="C112:K112"/>
    <mergeCell ref="C113:K113"/>
    <mergeCell ref="C114:K114"/>
    <mergeCell ref="C115:K115"/>
    <mergeCell ref="N152:P152"/>
    <mergeCell ref="L153:M153"/>
    <mergeCell ref="N153:P153"/>
    <mergeCell ref="D153:K153"/>
    <mergeCell ref="O276:P276"/>
    <mergeCell ref="Q276:R276"/>
    <mergeCell ref="M328:O329"/>
    <mergeCell ref="D336:E336"/>
    <mergeCell ref="F336:G336"/>
    <mergeCell ref="H336:I336"/>
    <mergeCell ref="M336:O336"/>
    <mergeCell ref="A328:C329"/>
    <mergeCell ref="G249:H249"/>
    <mergeCell ref="I249:J249"/>
    <mergeCell ref="K249:L249"/>
    <mergeCell ref="H331:I331"/>
    <mergeCell ref="H332:I332"/>
    <mergeCell ref="H333:I333"/>
    <mergeCell ref="H334:I334"/>
    <mergeCell ref="H335:I335"/>
    <mergeCell ref="A327:I327"/>
    <mergeCell ref="D333:E333"/>
    <mergeCell ref="D331:E331"/>
    <mergeCell ref="F331:G331"/>
    <mergeCell ref="D334:E334"/>
    <mergeCell ref="F334:G334"/>
    <mergeCell ref="F332:G332"/>
    <mergeCell ref="D335:E335"/>
    <mergeCell ref="C274:F276"/>
    <mergeCell ref="I245:J245"/>
    <mergeCell ref="K248:L248"/>
    <mergeCell ref="A323:U323"/>
    <mergeCell ref="G275:J275"/>
    <mergeCell ref="K275:N275"/>
    <mergeCell ref="I282:J282"/>
    <mergeCell ref="K276:L276"/>
    <mergeCell ref="K277:L277"/>
    <mergeCell ref="K278:L278"/>
    <mergeCell ref="K280:L280"/>
    <mergeCell ref="I276:J276"/>
    <mergeCell ref="I278:J278"/>
    <mergeCell ref="S277:T277"/>
    <mergeCell ref="U277:V277"/>
    <mergeCell ref="I280:J280"/>
    <mergeCell ref="G276:H276"/>
    <mergeCell ref="G277:H277"/>
    <mergeCell ref="K281:L281"/>
    <mergeCell ref="S283:T283"/>
    <mergeCell ref="S278:T278"/>
    <mergeCell ref="A310:Y318"/>
    <mergeCell ref="M278:N278"/>
    <mergeCell ref="M279:N279"/>
    <mergeCell ref="O275:R275"/>
    <mergeCell ref="O277:P277"/>
    <mergeCell ref="Q277:R277"/>
    <mergeCell ref="K282:L282"/>
    <mergeCell ref="A239:U239"/>
    <mergeCell ref="M282:N282"/>
    <mergeCell ref="G274:V274"/>
    <mergeCell ref="S275:V275"/>
    <mergeCell ref="S276:T276"/>
    <mergeCell ref="U276:V276"/>
    <mergeCell ref="K243:N243"/>
    <mergeCell ref="M276:N276"/>
    <mergeCell ref="U251:V251"/>
    <mergeCell ref="S251:T251"/>
    <mergeCell ref="D263:E263"/>
    <mergeCell ref="G251:H251"/>
    <mergeCell ref="M251:N251"/>
    <mergeCell ref="G281:H281"/>
    <mergeCell ref="I281:J281"/>
    <mergeCell ref="I277:J277"/>
    <mergeCell ref="I279:J279"/>
    <mergeCell ref="U250:V250"/>
    <mergeCell ref="S250:T250"/>
    <mergeCell ref="G250:H250"/>
    <mergeCell ref="U278:V278"/>
    <mergeCell ref="S279:T279"/>
    <mergeCell ref="U279:V279"/>
    <mergeCell ref="U281:V281"/>
    <mergeCell ref="S281:T281"/>
    <mergeCell ref="U280:V280"/>
    <mergeCell ref="S280:T280"/>
    <mergeCell ref="V392:X392"/>
    <mergeCell ref="B392:I392"/>
    <mergeCell ref="S365:U365"/>
    <mergeCell ref="S389:U389"/>
    <mergeCell ref="U282:V282"/>
    <mergeCell ref="S282:T282"/>
    <mergeCell ref="Q283:R283"/>
    <mergeCell ref="G283:H283"/>
    <mergeCell ref="M327:U327"/>
    <mergeCell ref="T328:U329"/>
    <mergeCell ref="P328:Q329"/>
    <mergeCell ref="R328:S329"/>
    <mergeCell ref="D330:E330"/>
    <mergeCell ref="F330:G330"/>
    <mergeCell ref="H328:I329"/>
    <mergeCell ref="H330:I330"/>
    <mergeCell ref="G278:H278"/>
    <mergeCell ref="M393:O393"/>
    <mergeCell ref="P393:R393"/>
    <mergeCell ref="J388:L388"/>
    <mergeCell ref="V390:X390"/>
    <mergeCell ref="J391:L391"/>
    <mergeCell ref="S391:U391"/>
    <mergeCell ref="V393:X393"/>
    <mergeCell ref="J392:L392"/>
    <mergeCell ref="M392:O392"/>
    <mergeCell ref="P392:R392"/>
    <mergeCell ref="S392:U392"/>
    <mergeCell ref="M388:O388"/>
    <mergeCell ref="P390:R390"/>
    <mergeCell ref="M391:O391"/>
    <mergeCell ref="P391:R391"/>
    <mergeCell ref="V391:X391"/>
    <mergeCell ref="V388:X388"/>
    <mergeCell ref="J389:L389"/>
    <mergeCell ref="S388:U388"/>
    <mergeCell ref="V389:X389"/>
    <mergeCell ref="S393:U393"/>
    <mergeCell ref="J393:L393"/>
    <mergeCell ref="J394:L394"/>
    <mergeCell ref="M394:O394"/>
    <mergeCell ref="S394:U394"/>
    <mergeCell ref="B394:I39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51:P251"/>
    <mergeCell ref="Q251:R251"/>
    <mergeCell ref="I250:J250"/>
    <mergeCell ref="M250:N250"/>
    <mergeCell ref="O250:P250"/>
    <mergeCell ref="Q250:R250"/>
    <mergeCell ref="L119:M119"/>
    <mergeCell ref="L120:M120"/>
    <mergeCell ref="L121:M121"/>
    <mergeCell ref="L122:M122"/>
    <mergeCell ref="L123:M123"/>
    <mergeCell ref="L124:M124"/>
    <mergeCell ref="L125:M125"/>
    <mergeCell ref="K173:L173"/>
    <mergeCell ref="G174:J174"/>
    <mergeCell ref="K174:L174"/>
    <mergeCell ref="A162:U162"/>
    <mergeCell ref="K165:L165"/>
    <mergeCell ref="K166:L166"/>
    <mergeCell ref="D152:K152"/>
    <mergeCell ref="K169:L169"/>
    <mergeCell ref="K168:L168"/>
    <mergeCell ref="L126:M126"/>
    <mergeCell ref="C249:F249"/>
    <mergeCell ref="K279:L279"/>
    <mergeCell ref="I283:J283"/>
    <mergeCell ref="K283:L283"/>
    <mergeCell ref="M283:N283"/>
    <mergeCell ref="O283:P283"/>
    <mergeCell ref="Q281:R281"/>
    <mergeCell ref="M277:N277"/>
    <mergeCell ref="G279:H279"/>
    <mergeCell ref="G280:H280"/>
    <mergeCell ref="G282:H282"/>
    <mergeCell ref="Q278:R278"/>
    <mergeCell ref="O279:P279"/>
    <mergeCell ref="Q279:R279"/>
    <mergeCell ref="O280:P280"/>
    <mergeCell ref="Q280:R280"/>
    <mergeCell ref="O282:P282"/>
    <mergeCell ref="Q282:R282"/>
    <mergeCell ref="O278:P278"/>
    <mergeCell ref="M280:N280"/>
    <mergeCell ref="A441:C441"/>
    <mergeCell ref="D228:F228"/>
    <mergeCell ref="G228:I228"/>
    <mergeCell ref="J228:L228"/>
    <mergeCell ref="D219:F219"/>
    <mergeCell ref="G219:I219"/>
    <mergeCell ref="J219:L219"/>
    <mergeCell ref="A232:Y234"/>
    <mergeCell ref="A429:Y433"/>
    <mergeCell ref="V394:X394"/>
    <mergeCell ref="P394:R394"/>
    <mergeCell ref="J390:L390"/>
    <mergeCell ref="M390:O390"/>
    <mergeCell ref="J356:L356"/>
    <mergeCell ref="M356:O356"/>
    <mergeCell ref="C368:F368"/>
    <mergeCell ref="G368:I368"/>
    <mergeCell ref="G369:I369"/>
    <mergeCell ref="C357:F357"/>
    <mergeCell ref="C361:F362"/>
    <mergeCell ref="P388:R388"/>
    <mergeCell ref="B393:I393"/>
    <mergeCell ref="M219:O219"/>
    <mergeCell ref="P219:R219"/>
    <mergeCell ref="K167:L167"/>
    <mergeCell ref="K164:L164"/>
    <mergeCell ref="C126:K126"/>
    <mergeCell ref="L152:M152"/>
    <mergeCell ref="Q153:S153"/>
    <mergeCell ref="G172:J172"/>
    <mergeCell ref="G171:J171"/>
    <mergeCell ref="G169:J169"/>
    <mergeCell ref="G168:J168"/>
    <mergeCell ref="G167:J167"/>
    <mergeCell ref="G166:J166"/>
    <mergeCell ref="K176:L176"/>
    <mergeCell ref="G173:J173"/>
    <mergeCell ref="V124:W124"/>
    <mergeCell ref="V125:W125"/>
    <mergeCell ref="P220:R220"/>
    <mergeCell ref="D224:F225"/>
    <mergeCell ref="G225:I225"/>
    <mergeCell ref="J225:L225"/>
    <mergeCell ref="H184:J184"/>
    <mergeCell ref="G175:J175"/>
    <mergeCell ref="D188:G188"/>
    <mergeCell ref="K188:M188"/>
    <mergeCell ref="H187:J187"/>
    <mergeCell ref="H188:J188"/>
    <mergeCell ref="D215:F216"/>
    <mergeCell ref="G215:R215"/>
    <mergeCell ref="G216:I216"/>
    <mergeCell ref="J216:L216"/>
    <mergeCell ref="M216:O216"/>
    <mergeCell ref="P216:R216"/>
    <mergeCell ref="D187:G187"/>
    <mergeCell ref="K187:M187"/>
    <mergeCell ref="A207:Y209"/>
    <mergeCell ref="G165:J165"/>
    <mergeCell ref="M26:N26"/>
    <mergeCell ref="M25:N25"/>
    <mergeCell ref="O25:P25"/>
    <mergeCell ref="G61:J61"/>
    <mergeCell ref="V118:W118"/>
    <mergeCell ref="V111:W111"/>
    <mergeCell ref="V112:W112"/>
    <mergeCell ref="V113:W113"/>
    <mergeCell ref="V114:W114"/>
    <mergeCell ref="V115:W115"/>
    <mergeCell ref="V116:W116"/>
    <mergeCell ref="V117:W117"/>
    <mergeCell ref="L118:M118"/>
    <mergeCell ref="L112:M112"/>
    <mergeCell ref="K27:L27"/>
    <mergeCell ref="M27:N27"/>
    <mergeCell ref="O27:P27"/>
    <mergeCell ref="Q27:R27"/>
    <mergeCell ref="G27:J27"/>
    <mergeCell ref="L115:M115"/>
    <mergeCell ref="L116:M116"/>
    <mergeCell ref="L117:M117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72:Y380"/>
    <mergeCell ref="A419:Y423"/>
    <mergeCell ref="A91:Y102"/>
    <mergeCell ref="A155:Y160"/>
    <mergeCell ref="C125:K125"/>
    <mergeCell ref="L113:M113"/>
    <mergeCell ref="L114:M114"/>
    <mergeCell ref="V110:W110"/>
    <mergeCell ref="L110:M110"/>
    <mergeCell ref="L111:M111"/>
    <mergeCell ref="A107:U108"/>
    <mergeCell ref="V119:W119"/>
    <mergeCell ref="V120:W120"/>
    <mergeCell ref="V121:W121"/>
    <mergeCell ref="V122:W122"/>
    <mergeCell ref="C124:K124"/>
    <mergeCell ref="Q152:S152"/>
    <mergeCell ref="K172:L172"/>
    <mergeCell ref="K171:L171"/>
    <mergeCell ref="C123:K123"/>
    <mergeCell ref="V126:W126"/>
    <mergeCell ref="V123:W123"/>
    <mergeCell ref="A178:Y180"/>
    <mergeCell ref="G176:J17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1050</v>
      </c>
      <c r="B6" t="s">
        <v>51</v>
      </c>
      <c r="C6" t="s">
        <v>65</v>
      </c>
      <c r="D6">
        <v>1</v>
      </c>
    </row>
    <row r="7" spans="1:4" x14ac:dyDescent="0.25">
      <c r="A7">
        <v>2</v>
      </c>
      <c r="B7" t="s">
        <v>51</v>
      </c>
      <c r="C7" t="s">
        <v>90</v>
      </c>
      <c r="D7">
        <v>2</v>
      </c>
    </row>
    <row r="8" spans="1:4" x14ac:dyDescent="0.25">
      <c r="A8">
        <v>2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111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24</v>
      </c>
      <c r="D2">
        <v>163</v>
      </c>
      <c r="E2">
        <v>0</v>
      </c>
      <c r="F2">
        <v>22</v>
      </c>
      <c r="G2">
        <v>9</v>
      </c>
    </row>
    <row r="3" spans="1:7" x14ac:dyDescent="0.25">
      <c r="A3">
        <v>2</v>
      </c>
      <c r="B3" t="s">
        <v>122</v>
      </c>
      <c r="C3">
        <v>2</v>
      </c>
      <c r="D3">
        <v>41</v>
      </c>
      <c r="E3">
        <v>0</v>
      </c>
      <c r="F3">
        <v>1</v>
      </c>
      <c r="G3">
        <v>55</v>
      </c>
    </row>
    <row r="4" spans="1:7" x14ac:dyDescent="0.25">
      <c r="A4">
        <v>3</v>
      </c>
      <c r="B4" t="s">
        <v>154</v>
      </c>
      <c r="C4">
        <v>0</v>
      </c>
      <c r="D4">
        <v>31</v>
      </c>
      <c r="E4">
        <v>0</v>
      </c>
      <c r="F4">
        <v>1</v>
      </c>
      <c r="G4">
        <v>15</v>
      </c>
    </row>
    <row r="5" spans="1:7" x14ac:dyDescent="0.25">
      <c r="A5">
        <v>4</v>
      </c>
      <c r="B5" t="s">
        <v>134</v>
      </c>
      <c r="C5">
        <v>0</v>
      </c>
      <c r="D5">
        <v>0</v>
      </c>
      <c r="E5">
        <v>0</v>
      </c>
      <c r="F5">
        <v>7</v>
      </c>
      <c r="G5">
        <v>16</v>
      </c>
    </row>
    <row r="6" spans="1:7" x14ac:dyDescent="0.25">
      <c r="A6">
        <v>5</v>
      </c>
      <c r="B6" t="s">
        <v>123</v>
      </c>
      <c r="C6">
        <v>2</v>
      </c>
      <c r="D6">
        <v>3</v>
      </c>
      <c r="E6">
        <v>0</v>
      </c>
      <c r="F6">
        <v>9</v>
      </c>
      <c r="G6">
        <v>8</v>
      </c>
    </row>
    <row r="7" spans="1:7" x14ac:dyDescent="0.25">
      <c r="A7">
        <v>6</v>
      </c>
      <c r="B7" t="s">
        <v>102</v>
      </c>
      <c r="C7">
        <v>10</v>
      </c>
      <c r="D7">
        <v>21</v>
      </c>
      <c r="E7">
        <v>0</v>
      </c>
      <c r="F7">
        <v>48</v>
      </c>
      <c r="G7">
        <v>86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6</v>
      </c>
      <c r="D2">
        <v>1499</v>
      </c>
      <c r="E2">
        <v>0</v>
      </c>
      <c r="F2">
        <v>56</v>
      </c>
      <c r="G2">
        <v>173</v>
      </c>
    </row>
    <row r="3" spans="1:7" x14ac:dyDescent="0.25">
      <c r="A3">
        <v>2</v>
      </c>
      <c r="B3" t="s">
        <v>152</v>
      </c>
      <c r="C3">
        <v>90</v>
      </c>
      <c r="D3">
        <v>622</v>
      </c>
      <c r="E3">
        <v>0</v>
      </c>
      <c r="F3">
        <v>58</v>
      </c>
      <c r="G3">
        <v>65</v>
      </c>
    </row>
    <row r="4" spans="1:7" x14ac:dyDescent="0.25">
      <c r="A4">
        <v>3</v>
      </c>
      <c r="B4" t="s">
        <v>123</v>
      </c>
      <c r="C4">
        <v>27</v>
      </c>
      <c r="D4">
        <v>12</v>
      </c>
      <c r="E4">
        <v>0</v>
      </c>
      <c r="F4">
        <v>89</v>
      </c>
      <c r="G4">
        <v>64</v>
      </c>
    </row>
    <row r="5" spans="1:7" x14ac:dyDescent="0.25">
      <c r="A5">
        <v>4</v>
      </c>
      <c r="B5" t="s">
        <v>154</v>
      </c>
      <c r="C5">
        <v>0</v>
      </c>
      <c r="D5">
        <v>42</v>
      </c>
      <c r="E5">
        <v>0</v>
      </c>
      <c r="F5">
        <v>1</v>
      </c>
      <c r="G5">
        <v>69</v>
      </c>
    </row>
    <row r="6" spans="1:7" x14ac:dyDescent="0.25">
      <c r="A6">
        <v>5</v>
      </c>
      <c r="B6" t="s">
        <v>134</v>
      </c>
      <c r="C6">
        <v>0</v>
      </c>
      <c r="D6">
        <v>6</v>
      </c>
      <c r="E6">
        <v>0</v>
      </c>
      <c r="F6">
        <v>28</v>
      </c>
      <c r="G6">
        <v>77</v>
      </c>
    </row>
    <row r="7" spans="1:7" x14ac:dyDescent="0.25">
      <c r="A7">
        <v>6</v>
      </c>
      <c r="B7" t="s">
        <v>102</v>
      </c>
      <c r="C7">
        <v>36</v>
      </c>
      <c r="D7">
        <v>65</v>
      </c>
      <c r="E7">
        <v>0</v>
      </c>
      <c r="F7">
        <v>189</v>
      </c>
      <c r="G7">
        <v>437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809</v>
      </c>
      <c r="B2" t="s">
        <v>108</v>
      </c>
      <c r="C2" t="s">
        <v>159</v>
      </c>
    </row>
    <row r="3" spans="1:3" x14ac:dyDescent="0.25">
      <c r="A3">
        <v>817</v>
      </c>
      <c r="B3" t="s">
        <v>108</v>
      </c>
      <c r="C3" t="s">
        <v>160</v>
      </c>
    </row>
    <row r="4" spans="1:3" x14ac:dyDescent="0.25">
      <c r="A4">
        <v>831</v>
      </c>
      <c r="B4" t="s">
        <v>108</v>
      </c>
      <c r="C4" t="s">
        <v>161</v>
      </c>
    </row>
    <row r="5" spans="1:3" x14ac:dyDescent="0.25">
      <c r="A5">
        <v>848</v>
      </c>
      <c r="B5" t="s">
        <v>108</v>
      </c>
      <c r="C5" t="s">
        <v>162</v>
      </c>
    </row>
    <row r="6" spans="1:3" x14ac:dyDescent="0.25">
      <c r="A6">
        <v>853</v>
      </c>
      <c r="B6" t="s">
        <v>108</v>
      </c>
      <c r="C6" t="s">
        <v>163</v>
      </c>
    </row>
    <row r="7" spans="1:3" x14ac:dyDescent="0.25">
      <c r="A7">
        <v>5919</v>
      </c>
      <c r="B7" t="s">
        <v>5</v>
      </c>
      <c r="C7" t="s">
        <v>159</v>
      </c>
    </row>
    <row r="8" spans="1:3" x14ac:dyDescent="0.25">
      <c r="A8">
        <v>5893</v>
      </c>
      <c r="B8" t="s">
        <v>5</v>
      </c>
      <c r="C8" t="s">
        <v>160</v>
      </c>
    </row>
    <row r="9" spans="1:3" x14ac:dyDescent="0.25">
      <c r="A9">
        <v>5999</v>
      </c>
      <c r="B9" t="s">
        <v>5</v>
      </c>
      <c r="C9" t="s">
        <v>161</v>
      </c>
    </row>
    <row r="10" spans="1:3" x14ac:dyDescent="0.25">
      <c r="A10">
        <v>5994</v>
      </c>
      <c r="B10" t="s">
        <v>5</v>
      </c>
      <c r="C10" t="s">
        <v>162</v>
      </c>
    </row>
    <row r="11" spans="1:3" x14ac:dyDescent="0.25">
      <c r="A11">
        <v>5927</v>
      </c>
      <c r="B11" t="s">
        <v>5</v>
      </c>
      <c r="C11" t="s">
        <v>163</v>
      </c>
    </row>
    <row r="12" spans="1:3" x14ac:dyDescent="0.25">
      <c r="A12">
        <v>177</v>
      </c>
      <c r="B12" t="s">
        <v>6</v>
      </c>
      <c r="C12" t="s">
        <v>159</v>
      </c>
    </row>
    <row r="13" spans="1:3" x14ac:dyDescent="0.25">
      <c r="A13">
        <v>210</v>
      </c>
      <c r="B13" t="s">
        <v>6</v>
      </c>
      <c r="C13" t="s">
        <v>160</v>
      </c>
    </row>
    <row r="14" spans="1:3" x14ac:dyDescent="0.25">
      <c r="A14">
        <v>165</v>
      </c>
      <c r="B14" t="s">
        <v>6</v>
      </c>
      <c r="C14" t="s">
        <v>161</v>
      </c>
    </row>
    <row r="15" spans="1:3" x14ac:dyDescent="0.25">
      <c r="A15">
        <v>85</v>
      </c>
      <c r="B15" t="s">
        <v>6</v>
      </c>
      <c r="C15" t="s">
        <v>162</v>
      </c>
    </row>
    <row r="16" spans="1:3" x14ac:dyDescent="0.25">
      <c r="A16">
        <v>133</v>
      </c>
      <c r="B16" t="s">
        <v>6</v>
      </c>
      <c r="C16" t="s">
        <v>163</v>
      </c>
    </row>
    <row r="17" spans="1:3" x14ac:dyDescent="0.25">
      <c r="A17">
        <v>153</v>
      </c>
      <c r="B17" t="s">
        <v>7</v>
      </c>
      <c r="C17" t="s">
        <v>159</v>
      </c>
    </row>
    <row r="18" spans="1:3" x14ac:dyDescent="0.25">
      <c r="A18">
        <v>98</v>
      </c>
      <c r="B18" t="s">
        <v>7</v>
      </c>
      <c r="C18" t="s">
        <v>160</v>
      </c>
    </row>
    <row r="19" spans="1:3" x14ac:dyDescent="0.25">
      <c r="A19">
        <v>146</v>
      </c>
      <c r="B19" t="s">
        <v>7</v>
      </c>
      <c r="C19" t="s">
        <v>161</v>
      </c>
    </row>
    <row r="20" spans="1:3" x14ac:dyDescent="0.25">
      <c r="A20">
        <v>153</v>
      </c>
      <c r="B20" t="s">
        <v>7</v>
      </c>
      <c r="C20" t="s">
        <v>162</v>
      </c>
    </row>
    <row r="21" spans="1:3" x14ac:dyDescent="0.25">
      <c r="A21" s="2">
        <v>119</v>
      </c>
      <c r="B21" s="2" t="s">
        <v>7</v>
      </c>
      <c r="C21" s="2" t="s">
        <v>163</v>
      </c>
    </row>
    <row r="22" spans="1:3" x14ac:dyDescent="0.25">
      <c r="A22" s="2">
        <v>1</v>
      </c>
      <c r="B22" s="2" t="s">
        <v>132</v>
      </c>
      <c r="C22" s="2" t="s">
        <v>159</v>
      </c>
    </row>
    <row r="23" spans="1:3" x14ac:dyDescent="0.25">
      <c r="A23" s="2">
        <v>1</v>
      </c>
      <c r="B23" s="2" t="s">
        <v>132</v>
      </c>
      <c r="C23" s="2" t="s">
        <v>160</v>
      </c>
    </row>
    <row r="24" spans="1:3" x14ac:dyDescent="0.25">
      <c r="A24" s="2">
        <v>1</v>
      </c>
      <c r="B24" s="2" t="s">
        <v>132</v>
      </c>
      <c r="C24" s="2" t="s">
        <v>161</v>
      </c>
    </row>
    <row r="25" spans="1:3" x14ac:dyDescent="0.25">
      <c r="A25" s="2">
        <v>0</v>
      </c>
      <c r="B25" s="2" t="s">
        <v>132</v>
      </c>
      <c r="C25" s="2" t="s">
        <v>162</v>
      </c>
    </row>
    <row r="26" spans="1:3" x14ac:dyDescent="0.25">
      <c r="A26" s="2">
        <v>0</v>
      </c>
      <c r="B26" s="2" t="s">
        <v>132</v>
      </c>
      <c r="C26" s="2" t="s">
        <v>163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2217</v>
      </c>
      <c r="C2" t="s">
        <v>34</v>
      </c>
    </row>
    <row r="3" spans="1:3" x14ac:dyDescent="0.25">
      <c r="A3" t="s">
        <v>112</v>
      </c>
      <c r="B3">
        <v>28859</v>
      </c>
      <c r="C3" t="s">
        <v>34</v>
      </c>
    </row>
    <row r="4" spans="1:3" x14ac:dyDescent="0.25">
      <c r="A4" t="s">
        <v>113</v>
      </c>
      <c r="B4">
        <v>945</v>
      </c>
      <c r="C4" t="s">
        <v>34</v>
      </c>
    </row>
    <row r="5" spans="1:3" x14ac:dyDescent="0.25">
      <c r="A5" t="s">
        <v>30</v>
      </c>
      <c r="B5">
        <v>55799</v>
      </c>
      <c r="C5" t="s">
        <v>34</v>
      </c>
    </row>
    <row r="6" spans="1:3" x14ac:dyDescent="0.25">
      <c r="A6" t="s">
        <v>111</v>
      </c>
      <c r="B6">
        <v>239</v>
      </c>
      <c r="C6" t="s">
        <v>24</v>
      </c>
    </row>
    <row r="7" spans="1:3" x14ac:dyDescent="0.25">
      <c r="A7" t="s">
        <v>112</v>
      </c>
      <c r="B7">
        <v>1784</v>
      </c>
      <c r="C7" t="s">
        <v>24</v>
      </c>
    </row>
    <row r="8" spans="1:3" x14ac:dyDescent="0.25">
      <c r="A8" t="s">
        <v>113</v>
      </c>
      <c r="B8">
        <v>188</v>
      </c>
      <c r="C8" t="s">
        <v>24</v>
      </c>
    </row>
    <row r="9" spans="1:3" x14ac:dyDescent="0.25">
      <c r="A9" t="s">
        <v>30</v>
      </c>
      <c r="B9">
        <v>2721</v>
      </c>
      <c r="C9" t="s">
        <v>24</v>
      </c>
    </row>
    <row r="10" spans="1:3" x14ac:dyDescent="0.25">
      <c r="A10" t="s">
        <v>111</v>
      </c>
      <c r="B10">
        <v>287</v>
      </c>
      <c r="C10" t="s">
        <v>35</v>
      </c>
    </row>
    <row r="11" spans="1:3" x14ac:dyDescent="0.25">
      <c r="A11" t="s">
        <v>112</v>
      </c>
      <c r="B11">
        <v>1614</v>
      </c>
      <c r="C11" t="s">
        <v>35</v>
      </c>
    </row>
    <row r="12" spans="1:3" x14ac:dyDescent="0.25">
      <c r="A12" t="s">
        <v>113</v>
      </c>
      <c r="B12">
        <v>87</v>
      </c>
      <c r="C12" t="s">
        <v>35</v>
      </c>
    </row>
    <row r="13" spans="1:3" x14ac:dyDescent="0.25">
      <c r="A13" t="s">
        <v>30</v>
      </c>
      <c r="B13">
        <v>2354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456</v>
      </c>
      <c r="B2" t="s">
        <v>133</v>
      </c>
      <c r="C2" t="s">
        <v>3</v>
      </c>
      <c r="D2">
        <v>1</v>
      </c>
    </row>
    <row r="3" spans="1:4" x14ac:dyDescent="0.25">
      <c r="A3">
        <v>345</v>
      </c>
      <c r="B3" t="s">
        <v>133</v>
      </c>
      <c r="C3" t="s">
        <v>77</v>
      </c>
      <c r="D3">
        <v>1</v>
      </c>
    </row>
    <row r="4" spans="1:4" x14ac:dyDescent="0.25">
      <c r="A4">
        <v>64</v>
      </c>
      <c r="B4" t="s">
        <v>164</v>
      </c>
      <c r="C4" t="s">
        <v>3</v>
      </c>
      <c r="D4">
        <v>2</v>
      </c>
    </row>
    <row r="5" spans="1:4" x14ac:dyDescent="0.25">
      <c r="A5">
        <v>39</v>
      </c>
      <c r="B5" t="s">
        <v>164</v>
      </c>
      <c r="C5" t="s">
        <v>77</v>
      </c>
      <c r="D5">
        <v>2</v>
      </c>
    </row>
    <row r="6" spans="1:4" x14ac:dyDescent="0.25">
      <c r="A6">
        <v>0</v>
      </c>
      <c r="B6" t="s">
        <v>165</v>
      </c>
      <c r="C6" t="s">
        <v>3</v>
      </c>
      <c r="D6">
        <v>3</v>
      </c>
    </row>
    <row r="7" spans="1:4" x14ac:dyDescent="0.25">
      <c r="A7">
        <v>2</v>
      </c>
      <c r="B7" t="s">
        <v>165</v>
      </c>
      <c r="C7" t="s">
        <v>77</v>
      </c>
      <c r="D7">
        <v>3</v>
      </c>
    </row>
    <row r="8" spans="1:4" x14ac:dyDescent="0.25">
      <c r="A8">
        <v>6</v>
      </c>
      <c r="B8" t="s">
        <v>166</v>
      </c>
      <c r="C8" t="s">
        <v>3</v>
      </c>
      <c r="D8">
        <v>4</v>
      </c>
    </row>
    <row r="9" spans="1:4" x14ac:dyDescent="0.25">
      <c r="A9">
        <v>6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8930</v>
      </c>
      <c r="C2" t="s">
        <v>34</v>
      </c>
    </row>
    <row r="3" spans="1:3" x14ac:dyDescent="0.25">
      <c r="A3" t="s">
        <v>112</v>
      </c>
      <c r="B3">
        <v>115551</v>
      </c>
      <c r="C3" t="s">
        <v>34</v>
      </c>
    </row>
    <row r="4" spans="1:3" x14ac:dyDescent="0.25">
      <c r="A4" t="s">
        <v>113</v>
      </c>
      <c r="B4">
        <v>3634</v>
      </c>
      <c r="C4" t="s">
        <v>34</v>
      </c>
    </row>
    <row r="5" spans="1:3" x14ac:dyDescent="0.25">
      <c r="A5" t="s">
        <v>30</v>
      </c>
      <c r="B5">
        <v>219335</v>
      </c>
      <c r="C5" t="s">
        <v>34</v>
      </c>
    </row>
    <row r="6" spans="1:3" x14ac:dyDescent="0.25">
      <c r="A6" t="s">
        <v>111</v>
      </c>
      <c r="B6">
        <v>1007</v>
      </c>
      <c r="C6" t="s">
        <v>24</v>
      </c>
    </row>
    <row r="7" spans="1:3" x14ac:dyDescent="0.25">
      <c r="A7" t="s">
        <v>112</v>
      </c>
      <c r="B7">
        <v>6652</v>
      </c>
      <c r="C7" t="s">
        <v>24</v>
      </c>
    </row>
    <row r="8" spans="1:3" x14ac:dyDescent="0.25">
      <c r="A8" t="s">
        <v>113</v>
      </c>
      <c r="B8">
        <v>677</v>
      </c>
      <c r="C8" t="s">
        <v>24</v>
      </c>
    </row>
    <row r="9" spans="1:3" x14ac:dyDescent="0.25">
      <c r="A9" t="s">
        <v>30</v>
      </c>
      <c r="B9">
        <v>11176</v>
      </c>
      <c r="C9" t="s">
        <v>24</v>
      </c>
    </row>
    <row r="10" spans="1:3" x14ac:dyDescent="0.25">
      <c r="A10" t="s">
        <v>111</v>
      </c>
      <c r="B10">
        <v>901</v>
      </c>
      <c r="C10" t="s">
        <v>35</v>
      </c>
    </row>
    <row r="11" spans="1:3" x14ac:dyDescent="0.25">
      <c r="A11" t="s">
        <v>112</v>
      </c>
      <c r="B11">
        <v>5628</v>
      </c>
      <c r="C11" t="s">
        <v>35</v>
      </c>
    </row>
    <row r="12" spans="1:3" x14ac:dyDescent="0.25">
      <c r="A12" t="s">
        <v>113</v>
      </c>
      <c r="B12">
        <v>384</v>
      </c>
      <c r="C12" t="s">
        <v>35</v>
      </c>
    </row>
    <row r="13" spans="1:3" x14ac:dyDescent="0.25">
      <c r="A13" t="s">
        <v>30</v>
      </c>
      <c r="B13">
        <v>9753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1709</v>
      </c>
      <c r="B2" t="s">
        <v>133</v>
      </c>
      <c r="C2" t="s">
        <v>3</v>
      </c>
      <c r="D2">
        <v>1</v>
      </c>
    </row>
    <row r="3" spans="1:4" x14ac:dyDescent="0.25">
      <c r="A3">
        <v>1336</v>
      </c>
      <c r="B3" t="s">
        <v>133</v>
      </c>
      <c r="C3" t="s">
        <v>77</v>
      </c>
      <c r="D3">
        <v>1</v>
      </c>
    </row>
    <row r="4" spans="1:4" x14ac:dyDescent="0.25">
      <c r="A4">
        <v>202</v>
      </c>
      <c r="B4" t="s">
        <v>164</v>
      </c>
      <c r="C4" t="s">
        <v>3</v>
      </c>
      <c r="D4">
        <v>2</v>
      </c>
    </row>
    <row r="5" spans="1:4" x14ac:dyDescent="0.25">
      <c r="A5">
        <v>157</v>
      </c>
      <c r="B5" t="s">
        <v>164</v>
      </c>
      <c r="C5" t="s">
        <v>77</v>
      </c>
      <c r="D5">
        <v>2</v>
      </c>
    </row>
    <row r="6" spans="1:4" x14ac:dyDescent="0.25">
      <c r="A6">
        <v>0</v>
      </c>
      <c r="B6" t="s">
        <v>165</v>
      </c>
      <c r="C6" t="s">
        <v>3</v>
      </c>
      <c r="D6">
        <v>3</v>
      </c>
    </row>
    <row r="7" spans="1:4" x14ac:dyDescent="0.25">
      <c r="A7">
        <v>5</v>
      </c>
      <c r="B7" t="s">
        <v>165</v>
      </c>
      <c r="C7" t="s">
        <v>77</v>
      </c>
      <c r="D7">
        <v>3</v>
      </c>
    </row>
    <row r="8" spans="1:4" x14ac:dyDescent="0.25">
      <c r="A8">
        <v>30</v>
      </c>
      <c r="B8" t="s">
        <v>166</v>
      </c>
      <c r="C8" t="s">
        <v>3</v>
      </c>
      <c r="D8">
        <v>4</v>
      </c>
    </row>
    <row r="9" spans="1:4" x14ac:dyDescent="0.25">
      <c r="A9">
        <v>27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6533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317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494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6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3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2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780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3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46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3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1393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244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163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6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1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4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8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25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3187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165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46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1246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62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76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1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3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88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12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5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4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13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3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0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2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6508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554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340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12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5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1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3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28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53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65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2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7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8</v>
      </c>
      <c r="C2" t="s">
        <v>85</v>
      </c>
      <c r="D2" t="s">
        <v>3</v>
      </c>
    </row>
    <row r="3" spans="1:4" x14ac:dyDescent="0.25">
      <c r="A3">
        <v>2</v>
      </c>
      <c r="B3">
        <v>0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454</v>
      </c>
      <c r="G2">
        <v>1</v>
      </c>
    </row>
    <row r="3" spans="1:7" x14ac:dyDescent="0.25">
      <c r="A3">
        <v>2</v>
      </c>
      <c r="B3" t="s">
        <v>152</v>
      </c>
      <c r="C3" t="s">
        <v>31</v>
      </c>
      <c r="D3" t="s">
        <v>30</v>
      </c>
      <c r="E3">
        <v>1</v>
      </c>
      <c r="F3">
        <v>153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15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11</v>
      </c>
      <c r="G5">
        <v>1</v>
      </c>
    </row>
    <row r="6" spans="1:7" x14ac:dyDescent="0.25">
      <c r="A6">
        <v>5</v>
      </c>
      <c r="B6" t="s">
        <v>134</v>
      </c>
      <c r="C6" t="s">
        <v>31</v>
      </c>
      <c r="D6" t="s">
        <v>30</v>
      </c>
      <c r="E6">
        <v>1</v>
      </c>
      <c r="F6">
        <v>1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72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539</v>
      </c>
      <c r="G8">
        <v>1</v>
      </c>
    </row>
    <row r="9" spans="1:7" x14ac:dyDescent="0.25">
      <c r="A9">
        <v>2</v>
      </c>
      <c r="B9" t="s">
        <v>152</v>
      </c>
      <c r="C9" t="s">
        <v>31</v>
      </c>
      <c r="D9" t="s">
        <v>10</v>
      </c>
      <c r="E9">
        <v>2</v>
      </c>
      <c r="F9">
        <v>188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18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11</v>
      </c>
      <c r="G11">
        <v>1</v>
      </c>
    </row>
    <row r="12" spans="1:7" x14ac:dyDescent="0.25">
      <c r="A12">
        <v>5</v>
      </c>
      <c r="B12" t="s">
        <v>134</v>
      </c>
      <c r="C12" t="s">
        <v>31</v>
      </c>
      <c r="D12" t="s">
        <v>10</v>
      </c>
      <c r="E12">
        <v>2</v>
      </c>
      <c r="F12">
        <v>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77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527</v>
      </c>
      <c r="G14">
        <v>2</v>
      </c>
    </row>
    <row r="15" spans="1:7" x14ac:dyDescent="0.2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166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34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14</v>
      </c>
      <c r="G17">
        <v>2</v>
      </c>
    </row>
    <row r="18" spans="1:7" x14ac:dyDescent="0.25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92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751</v>
      </c>
      <c r="G20">
        <v>2</v>
      </c>
    </row>
    <row r="21" spans="1:7" x14ac:dyDescent="0.2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223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42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14</v>
      </c>
      <c r="G23">
        <v>2</v>
      </c>
    </row>
    <row r="24" spans="1:7" x14ac:dyDescent="0.25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13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114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3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16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8</v>
      </c>
      <c r="G35">
        <v>3</v>
      </c>
    </row>
    <row r="36" spans="1:7" x14ac:dyDescent="0.25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9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2760</v>
      </c>
      <c r="G2">
        <v>1</v>
      </c>
    </row>
    <row r="3" spans="1:7" x14ac:dyDescent="0.25">
      <c r="A3">
        <v>2</v>
      </c>
      <c r="B3" t="s">
        <v>152</v>
      </c>
      <c r="C3" t="s">
        <v>31</v>
      </c>
      <c r="D3" t="s">
        <v>30</v>
      </c>
      <c r="E3">
        <v>1</v>
      </c>
      <c r="F3">
        <v>709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99</v>
      </c>
      <c r="G4">
        <v>1</v>
      </c>
    </row>
    <row r="5" spans="1:7" x14ac:dyDescent="0.25">
      <c r="A5">
        <v>4</v>
      </c>
      <c r="B5" t="s">
        <v>134</v>
      </c>
      <c r="C5" t="s">
        <v>31</v>
      </c>
      <c r="D5" t="s">
        <v>30</v>
      </c>
      <c r="E5">
        <v>1</v>
      </c>
      <c r="F5">
        <v>37</v>
      </c>
      <c r="G5">
        <v>1</v>
      </c>
    </row>
    <row r="6" spans="1:7" x14ac:dyDescent="0.25">
      <c r="A6">
        <v>5</v>
      </c>
      <c r="B6" t="s">
        <v>154</v>
      </c>
      <c r="C6" t="s">
        <v>31</v>
      </c>
      <c r="D6" t="s">
        <v>30</v>
      </c>
      <c r="E6">
        <v>1</v>
      </c>
      <c r="F6">
        <v>84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457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3414</v>
      </c>
      <c r="G8">
        <v>1</v>
      </c>
    </row>
    <row r="9" spans="1:7" x14ac:dyDescent="0.25">
      <c r="A9">
        <v>2</v>
      </c>
      <c r="B9" t="s">
        <v>152</v>
      </c>
      <c r="C9" t="s">
        <v>31</v>
      </c>
      <c r="D9" t="s">
        <v>10</v>
      </c>
      <c r="E9">
        <v>2</v>
      </c>
      <c r="F9">
        <v>955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131</v>
      </c>
      <c r="G10">
        <v>1</v>
      </c>
    </row>
    <row r="11" spans="1:7" x14ac:dyDescent="0.25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89</v>
      </c>
      <c r="G11">
        <v>1</v>
      </c>
    </row>
    <row r="12" spans="1:7" x14ac:dyDescent="0.2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85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513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2882</v>
      </c>
      <c r="G14">
        <v>2</v>
      </c>
    </row>
    <row r="15" spans="1:7" x14ac:dyDescent="0.2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736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178</v>
      </c>
      <c r="G16">
        <v>2</v>
      </c>
    </row>
    <row r="17" spans="1:7" x14ac:dyDescent="0.25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44</v>
      </c>
      <c r="G17">
        <v>2</v>
      </c>
    </row>
    <row r="18" spans="1:7" x14ac:dyDescent="0.2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85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543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3926</v>
      </c>
      <c r="G20">
        <v>2</v>
      </c>
    </row>
    <row r="21" spans="1:7" x14ac:dyDescent="0.2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1073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289</v>
      </c>
      <c r="G22">
        <v>2</v>
      </c>
    </row>
    <row r="23" spans="1:7" x14ac:dyDescent="0.25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111</v>
      </c>
      <c r="G23">
        <v>2</v>
      </c>
    </row>
    <row r="24" spans="1:7" x14ac:dyDescent="0.2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89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645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2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5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6</v>
      </c>
      <c r="G28">
        <v>3</v>
      </c>
    </row>
    <row r="29" spans="1:7" x14ac:dyDescent="0.25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5</v>
      </c>
      <c r="G29">
        <v>3</v>
      </c>
    </row>
    <row r="30" spans="1:7" x14ac:dyDescent="0.2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6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119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4</v>
      </c>
      <c r="G32">
        <v>3</v>
      </c>
    </row>
    <row r="33" spans="1:7" x14ac:dyDescent="0.2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7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15</v>
      </c>
      <c r="G34">
        <v>3</v>
      </c>
    </row>
    <row r="35" spans="1:7" x14ac:dyDescent="0.25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12</v>
      </c>
      <c r="G35">
        <v>3</v>
      </c>
    </row>
    <row r="36" spans="1:7" x14ac:dyDescent="0.2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6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143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413</v>
      </c>
      <c r="D2">
        <v>356</v>
      </c>
      <c r="E2">
        <v>162</v>
      </c>
    </row>
    <row r="3" spans="1:5" x14ac:dyDescent="0.25">
      <c r="A3">
        <v>2</v>
      </c>
      <c r="B3" t="s">
        <v>125</v>
      </c>
      <c r="C3">
        <v>182</v>
      </c>
      <c r="D3">
        <v>120</v>
      </c>
      <c r="E3">
        <v>13</v>
      </c>
    </row>
    <row r="4" spans="1:5" x14ac:dyDescent="0.25">
      <c r="A4">
        <v>3</v>
      </c>
      <c r="B4" t="s">
        <v>136</v>
      </c>
      <c r="C4">
        <v>90</v>
      </c>
      <c r="D4">
        <v>86</v>
      </c>
      <c r="E4">
        <v>12</v>
      </c>
    </row>
    <row r="5" spans="1:5" x14ac:dyDescent="0.25">
      <c r="A5" s="2">
        <v>4</v>
      </c>
      <c r="B5" s="2" t="s">
        <v>155</v>
      </c>
      <c r="C5" s="2">
        <v>37</v>
      </c>
      <c r="D5" s="2">
        <v>36</v>
      </c>
      <c r="E5" s="2">
        <v>27</v>
      </c>
    </row>
    <row r="6" spans="1:5" x14ac:dyDescent="0.25">
      <c r="A6" s="2">
        <v>5</v>
      </c>
      <c r="B6" s="2" t="s">
        <v>156</v>
      </c>
      <c r="C6" s="2">
        <v>30</v>
      </c>
      <c r="D6" s="2">
        <v>30</v>
      </c>
      <c r="E6" s="2">
        <v>19</v>
      </c>
    </row>
    <row r="7" spans="1:5" x14ac:dyDescent="0.25">
      <c r="A7" s="2">
        <v>6</v>
      </c>
      <c r="B7" s="2" t="s">
        <v>102</v>
      </c>
      <c r="C7" s="2">
        <v>148</v>
      </c>
      <c r="D7" s="2">
        <v>104</v>
      </c>
      <c r="E7" s="2">
        <v>55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36</v>
      </c>
      <c r="D2" s="2">
        <v>33</v>
      </c>
      <c r="E2" s="2">
        <v>9</v>
      </c>
    </row>
    <row r="3" spans="1:5" x14ac:dyDescent="0.25">
      <c r="A3" s="2">
        <v>2</v>
      </c>
      <c r="B3" s="2" t="s">
        <v>125</v>
      </c>
      <c r="C3" s="2">
        <v>11</v>
      </c>
      <c r="D3" s="2">
        <v>10</v>
      </c>
      <c r="E3" s="2">
        <v>3</v>
      </c>
    </row>
    <row r="4" spans="1:5" x14ac:dyDescent="0.25">
      <c r="A4" s="2">
        <v>3</v>
      </c>
      <c r="B4" s="2" t="s">
        <v>157</v>
      </c>
      <c r="C4" s="2">
        <v>11</v>
      </c>
      <c r="D4" s="2">
        <v>13</v>
      </c>
      <c r="E4" s="2">
        <v>1</v>
      </c>
    </row>
    <row r="5" spans="1:5" x14ac:dyDescent="0.25">
      <c r="A5" s="2">
        <v>4</v>
      </c>
      <c r="B5" s="2" t="s">
        <v>158</v>
      </c>
      <c r="C5" s="2">
        <v>9</v>
      </c>
      <c r="D5" s="2">
        <v>7</v>
      </c>
      <c r="E5" s="2">
        <v>2</v>
      </c>
    </row>
    <row r="6" spans="1:5" x14ac:dyDescent="0.25">
      <c r="A6" s="2">
        <v>5</v>
      </c>
      <c r="B6" s="2" t="s">
        <v>137</v>
      </c>
      <c r="C6" s="2">
        <v>6</v>
      </c>
      <c r="D6" s="2">
        <v>4</v>
      </c>
      <c r="E6" s="2">
        <v>0</v>
      </c>
    </row>
    <row r="7" spans="1:5" x14ac:dyDescent="0.25">
      <c r="A7" s="2">
        <v>6</v>
      </c>
      <c r="B7" s="2" t="s">
        <v>102</v>
      </c>
      <c r="C7" s="2">
        <v>31</v>
      </c>
      <c r="D7" s="2">
        <v>24</v>
      </c>
      <c r="E7" s="2">
        <v>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131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1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18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2025-05-15T07:38:10Z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