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45.237.237.76\bp$\BP5\OPERATYWKA\OPERATYWKI\3 ROK 2020\05 maj\ROBOCZE\"/>
    </mc:Choice>
  </mc:AlternateContent>
  <bookViews>
    <workbookView xWindow="0" yWindow="0" windowWidth="28800" windowHeight="10335" tabRatio="941"/>
  </bookViews>
  <sheets>
    <sheet name="TYTUŁ" sheetId="13" r:id="rId1"/>
    <sheet name="SPIS TREŚCI   " sheetId="14" r:id="rId2"/>
    <sheet name="UWAGA" sheetId="18" r:id="rId3"/>
    <sheet name="TABLICA 1" sheetId="59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4" r:id="rId21"/>
    <sheet name="TABLICA 18" sheetId="75" r:id="rId22"/>
    <sheet name="TABLICA 19" sheetId="76" r:id="rId23"/>
    <sheet name="TABLICA 20" sheetId="77" r:id="rId24"/>
    <sheet name="WYKRES1" sheetId="78" r:id="rId25"/>
    <sheet name="WYKRES2" sheetId="79" r:id="rId26"/>
    <sheet name="WYKRES3" sheetId="80" r:id="rId27"/>
    <sheet name="WYKRES4" sheetId="81" r:id="rId28"/>
    <sheet name="WYKRES5" sheetId="82" r:id="rId29"/>
    <sheet name="WYKRES6" sheetId="83" r:id="rId30"/>
    <sheet name="WYKRES7" sheetId="84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18'!$A$6:$HV$59</definedName>
    <definedName name="_xlnm._FilterDatabase" localSheetId="22" hidden="1">'TABLICA 19'!$A$6:$P$230</definedName>
    <definedName name="_xlnm._FilterDatabase" localSheetId="23" hidden="1">'TABLICA 20'!$A$11:$N$101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   '!$A$1:$E$43</definedName>
    <definedName name="_xlnm.Print_Area" localSheetId="3">'TABLICA 1'!$A$1:$H$60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12'!$A$1:$G$97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16'!$A$1:$E$30</definedName>
    <definedName name="_xlnm.Print_Area" localSheetId="20">'TABLICA 17'!$A$1:$H$28</definedName>
    <definedName name="_xlnm.Print_Area" localSheetId="21">'TABLICA 18'!$A$1:$D$36</definedName>
    <definedName name="_xlnm.Print_Area" localSheetId="22">'TABLICA 19'!$A$1:$L$229</definedName>
    <definedName name="_xlnm.Print_Area" localSheetId="4">'TABLICA 2'!$A$1:$H$21</definedName>
    <definedName name="_xlnm.Print_Area" localSheetId="23">'TABLICA 20'!$A$1:$N$102</definedName>
    <definedName name="_xlnm.Print_Area" localSheetId="5">'TABLICA 3'!$A$1:$L$90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6'!$B$1:$L$69</definedName>
    <definedName name="_xlnm.Print_Area" localSheetId="9">'TABLICA 7'!$A$12:$L$185</definedName>
    <definedName name="_xlnm.Print_Area" localSheetId="10">'TABLICA 8 '!$A$12:$M$428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   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N101" i="77" l="1"/>
  <c r="M101" i="77"/>
  <c r="L101" i="77"/>
  <c r="K101" i="77"/>
  <c r="J101" i="77"/>
  <c r="I101" i="77"/>
  <c r="H101" i="77"/>
  <c r="G101" i="77"/>
  <c r="F101" i="77"/>
  <c r="E101" i="77"/>
  <c r="D101" i="77"/>
  <c r="I229" i="76"/>
  <c r="G229" i="76"/>
  <c r="L229" i="76" s="1"/>
  <c r="E229" i="76"/>
  <c r="K229" i="76" s="1"/>
  <c r="L228" i="76"/>
  <c r="J228" i="76"/>
  <c r="H228" i="76"/>
  <c r="L227" i="76"/>
  <c r="L226" i="76"/>
  <c r="J226" i="76"/>
  <c r="H226" i="76"/>
  <c r="L225" i="76"/>
  <c r="L224" i="76"/>
  <c r="J223" i="76"/>
  <c r="H223" i="76"/>
  <c r="F223" i="76"/>
  <c r="L222" i="76"/>
  <c r="L221" i="76"/>
  <c r="K221" i="76"/>
  <c r="L220" i="76"/>
  <c r="J219" i="76"/>
  <c r="H219" i="76"/>
  <c r="F219" i="76"/>
  <c r="J217" i="76"/>
  <c r="H217" i="76"/>
  <c r="F217" i="76"/>
  <c r="L216" i="76"/>
  <c r="K216" i="76"/>
  <c r="L215" i="76"/>
  <c r="J214" i="76"/>
  <c r="H214" i="76"/>
  <c r="F214" i="76"/>
  <c r="L212" i="76"/>
  <c r="J211" i="76"/>
  <c r="H211" i="76"/>
  <c r="F211" i="76"/>
  <c r="L210" i="76"/>
  <c r="K210" i="76"/>
  <c r="J210" i="76"/>
  <c r="H210" i="76"/>
  <c r="F210" i="76"/>
  <c r="H209" i="76"/>
  <c r="K206" i="76"/>
  <c r="J206" i="76"/>
  <c r="H206" i="76"/>
  <c r="F206" i="76"/>
  <c r="L205" i="76"/>
  <c r="K205" i="76"/>
  <c r="L204" i="76"/>
  <c r="K204" i="76"/>
  <c r="L203" i="76"/>
  <c r="K203" i="76"/>
  <c r="J203" i="76"/>
  <c r="H203" i="76"/>
  <c r="F203" i="76"/>
  <c r="J201" i="76"/>
  <c r="H201" i="76"/>
  <c r="F201" i="76"/>
  <c r="L200" i="76"/>
  <c r="J200" i="76"/>
  <c r="H200" i="76"/>
  <c r="L199" i="76"/>
  <c r="K199" i="76"/>
  <c r="J199" i="76"/>
  <c r="H199" i="76"/>
  <c r="F199" i="76"/>
  <c r="L198" i="76"/>
  <c r="K198" i="76"/>
  <c r="L197" i="76"/>
  <c r="K197" i="76"/>
  <c r="J197" i="76"/>
  <c r="H197" i="76"/>
  <c r="F197" i="76"/>
  <c r="L196" i="76"/>
  <c r="K196" i="76"/>
  <c r="J196" i="76"/>
  <c r="H196" i="76"/>
  <c r="F196" i="76"/>
  <c r="L195" i="76"/>
  <c r="L194" i="76"/>
  <c r="K194" i="76"/>
  <c r="J194" i="76"/>
  <c r="H194" i="76"/>
  <c r="F194" i="76"/>
  <c r="L193" i="76"/>
  <c r="K193" i="76"/>
  <c r="L192" i="76"/>
  <c r="K192" i="76"/>
  <c r="J192" i="76"/>
  <c r="H192" i="76"/>
  <c r="F192" i="76"/>
  <c r="L191" i="76"/>
  <c r="K191" i="76"/>
  <c r="J191" i="76"/>
  <c r="H191" i="76"/>
  <c r="F191" i="76"/>
  <c r="L190" i="76"/>
  <c r="K190" i="76"/>
  <c r="L189" i="76"/>
  <c r="K189" i="76"/>
  <c r="L188" i="76"/>
  <c r="K188" i="76"/>
  <c r="L187" i="76"/>
  <c r="K187" i="76"/>
  <c r="L186" i="76"/>
  <c r="K186" i="76"/>
  <c r="J186" i="76"/>
  <c r="H186" i="76"/>
  <c r="F186" i="76"/>
  <c r="L185" i="76"/>
  <c r="K185" i="76"/>
  <c r="L184" i="76"/>
  <c r="K184" i="76"/>
  <c r="J183" i="76"/>
  <c r="H183" i="76"/>
  <c r="F183" i="76"/>
  <c r="L182" i="76"/>
  <c r="L179" i="76"/>
  <c r="L178" i="76"/>
  <c r="L177" i="76"/>
  <c r="J177" i="76"/>
  <c r="H177" i="76"/>
  <c r="L175" i="76"/>
  <c r="K175" i="76"/>
  <c r="J175" i="76"/>
  <c r="H175" i="76"/>
  <c r="F175" i="76"/>
  <c r="L174" i="76"/>
  <c r="K174" i="76"/>
  <c r="L173" i="76"/>
  <c r="K173" i="76"/>
  <c r="L172" i="76"/>
  <c r="K172" i="76"/>
  <c r="J172" i="76"/>
  <c r="H172" i="76"/>
  <c r="F172" i="76"/>
  <c r="L171" i="76"/>
  <c r="K171" i="76"/>
  <c r="L170" i="76"/>
  <c r="K170" i="76"/>
  <c r="L169" i="76"/>
  <c r="K169" i="76"/>
  <c r="L166" i="76"/>
  <c r="K166" i="76"/>
  <c r="L165" i="76"/>
  <c r="K165" i="76"/>
  <c r="L164" i="76"/>
  <c r="K164" i="76"/>
  <c r="J162" i="76"/>
  <c r="H162" i="76"/>
  <c r="F162" i="76"/>
  <c r="L161" i="76"/>
  <c r="K161" i="76"/>
  <c r="L160" i="76"/>
  <c r="K160" i="76"/>
  <c r="L157" i="76"/>
  <c r="K157" i="76"/>
  <c r="J157" i="76"/>
  <c r="H157" i="76"/>
  <c r="F157" i="76"/>
  <c r="L156" i="76"/>
  <c r="L154" i="76"/>
  <c r="L151" i="76"/>
  <c r="K151" i="76"/>
  <c r="L150" i="76"/>
  <c r="K150" i="76"/>
  <c r="L149" i="76"/>
  <c r="K149" i="76"/>
  <c r="L148" i="76"/>
  <c r="K148" i="76"/>
  <c r="L147" i="76"/>
  <c r="L146" i="76"/>
  <c r="K146" i="76"/>
  <c r="J146" i="76"/>
  <c r="H146" i="76"/>
  <c r="F146" i="76"/>
  <c r="L145" i="76"/>
  <c r="K145" i="76"/>
  <c r="L144" i="76"/>
  <c r="K144" i="76"/>
  <c r="L143" i="76"/>
  <c r="K143" i="76"/>
  <c r="L142" i="76"/>
  <c r="K142" i="76"/>
  <c r="L141" i="76"/>
  <c r="K141" i="76"/>
  <c r="L140" i="76"/>
  <c r="K140" i="76"/>
  <c r="L139" i="76"/>
  <c r="K139" i="76"/>
  <c r="L138" i="76"/>
  <c r="K138" i="76"/>
  <c r="L137" i="76"/>
  <c r="K137" i="76"/>
  <c r="L136" i="76"/>
  <c r="K136" i="76"/>
  <c r="L135" i="76"/>
  <c r="K135" i="76"/>
  <c r="L132" i="76"/>
  <c r="K132" i="76"/>
  <c r="J132" i="76"/>
  <c r="H132" i="76"/>
  <c r="F132" i="76"/>
  <c r="L131" i="76"/>
  <c r="K131" i="76"/>
  <c r="L130" i="76"/>
  <c r="J130" i="76"/>
  <c r="H130" i="76"/>
  <c r="F130" i="76"/>
  <c r="L129" i="76"/>
  <c r="K129" i="76"/>
  <c r="L128" i="76"/>
  <c r="K128" i="76"/>
  <c r="L127" i="76"/>
  <c r="K127" i="76"/>
  <c r="L126" i="76"/>
  <c r="K126" i="76"/>
  <c r="J126" i="76"/>
  <c r="H126" i="76"/>
  <c r="F126" i="76"/>
  <c r="L125" i="76"/>
  <c r="K125" i="76"/>
  <c r="L124" i="76"/>
  <c r="K124" i="76"/>
  <c r="L123" i="76"/>
  <c r="K123" i="76"/>
  <c r="L121" i="76"/>
  <c r="K121" i="76"/>
  <c r="J120" i="76"/>
  <c r="H120" i="76"/>
  <c r="F120" i="76"/>
  <c r="L119" i="76"/>
  <c r="K119" i="76"/>
  <c r="L118" i="76"/>
  <c r="K118" i="76"/>
  <c r="L117" i="76"/>
  <c r="K117" i="76"/>
  <c r="L116" i="76"/>
  <c r="K116" i="76"/>
  <c r="L115" i="76"/>
  <c r="K115" i="76"/>
  <c r="L114" i="76"/>
  <c r="K114" i="76"/>
  <c r="L113" i="76"/>
  <c r="K113" i="76"/>
  <c r="L112" i="76"/>
  <c r="K112" i="76"/>
  <c r="L111" i="76"/>
  <c r="K111" i="76"/>
  <c r="L110" i="76"/>
  <c r="K110" i="76"/>
  <c r="L109" i="76"/>
  <c r="K109" i="76"/>
  <c r="L108" i="76"/>
  <c r="K108" i="76"/>
  <c r="L107" i="76"/>
  <c r="K107" i="76"/>
  <c r="L106" i="76"/>
  <c r="K106" i="76"/>
  <c r="L105" i="76"/>
  <c r="K105" i="76"/>
  <c r="L104" i="76"/>
  <c r="K104" i="76"/>
  <c r="L103" i="76"/>
  <c r="K103" i="76"/>
  <c r="L102" i="76"/>
  <c r="K102" i="76"/>
  <c r="L101" i="76"/>
  <c r="K101" i="76"/>
  <c r="L100" i="76"/>
  <c r="K100" i="76"/>
  <c r="L99" i="76"/>
  <c r="K99" i="76"/>
  <c r="L98" i="76"/>
  <c r="K98" i="76"/>
  <c r="L97" i="76"/>
  <c r="K97" i="76"/>
  <c r="L96" i="76"/>
  <c r="K96" i="76"/>
  <c r="L94" i="76"/>
  <c r="K94" i="76"/>
  <c r="L93" i="76"/>
  <c r="K93" i="76"/>
  <c r="L92" i="76"/>
  <c r="K92" i="76"/>
  <c r="L91" i="76"/>
  <c r="K91" i="76"/>
  <c r="L90" i="76"/>
  <c r="K90" i="76"/>
  <c r="L89" i="76"/>
  <c r="K89" i="76"/>
  <c r="J89" i="76"/>
  <c r="H89" i="76"/>
  <c r="F89" i="76"/>
  <c r="L88" i="76"/>
  <c r="K88" i="76"/>
  <c r="J88" i="76"/>
  <c r="H88" i="76"/>
  <c r="F88" i="76"/>
  <c r="L86" i="76"/>
  <c r="K86" i="76"/>
  <c r="L85" i="76"/>
  <c r="K85" i="76"/>
  <c r="L84" i="76"/>
  <c r="K84" i="76"/>
  <c r="L83" i="76"/>
  <c r="K83" i="76"/>
  <c r="L82" i="76"/>
  <c r="K82" i="76"/>
  <c r="L79" i="76"/>
  <c r="K79" i="76"/>
  <c r="L78" i="76"/>
  <c r="K78" i="76"/>
  <c r="L77" i="76"/>
  <c r="K77" i="76"/>
  <c r="L76" i="76"/>
  <c r="K76" i="76"/>
  <c r="L75" i="76"/>
  <c r="K75" i="76"/>
  <c r="J73" i="76"/>
  <c r="H73" i="76"/>
  <c r="F73" i="76"/>
  <c r="L72" i="76"/>
  <c r="K72" i="76"/>
  <c r="L71" i="76"/>
  <c r="K71" i="76"/>
  <c r="L70" i="76"/>
  <c r="K70" i="76"/>
  <c r="L69" i="76"/>
  <c r="K69" i="76"/>
  <c r="L68" i="76"/>
  <c r="K68" i="76"/>
  <c r="L67" i="76"/>
  <c r="K67" i="76"/>
  <c r="L66" i="76"/>
  <c r="K66" i="76"/>
  <c r="L65" i="76"/>
  <c r="K65" i="76"/>
  <c r="L64" i="76"/>
  <c r="K64" i="76"/>
  <c r="L63" i="76"/>
  <c r="K63" i="76"/>
  <c r="L62" i="76"/>
  <c r="K62" i="76"/>
  <c r="L61" i="76"/>
  <c r="K61" i="76"/>
  <c r="L60" i="76"/>
  <c r="K60" i="76"/>
  <c r="L59" i="76"/>
  <c r="K59" i="76"/>
  <c r="L58" i="76"/>
  <c r="K58" i="76"/>
  <c r="L57" i="76"/>
  <c r="K57" i="76"/>
  <c r="L56" i="76"/>
  <c r="K56" i="76"/>
  <c r="L54" i="76"/>
  <c r="K54" i="76"/>
  <c r="L53" i="76"/>
  <c r="K53" i="76"/>
  <c r="L52" i="76"/>
  <c r="K52" i="76"/>
  <c r="J51" i="76"/>
  <c r="H51" i="76"/>
  <c r="F51" i="76"/>
  <c r="L50" i="76"/>
  <c r="K50" i="76"/>
  <c r="L49" i="76"/>
  <c r="K49" i="76"/>
  <c r="J49" i="76"/>
  <c r="H49" i="76"/>
  <c r="F49" i="76"/>
  <c r="L48" i="76"/>
  <c r="K48" i="76"/>
  <c r="L47" i="76"/>
  <c r="K47" i="76"/>
  <c r="L46" i="76"/>
  <c r="K46" i="76"/>
  <c r="L45" i="76"/>
  <c r="K45" i="76"/>
  <c r="L44" i="76"/>
  <c r="K44" i="76"/>
  <c r="L43" i="76"/>
  <c r="K43" i="76"/>
  <c r="J43" i="76"/>
  <c r="H43" i="76"/>
  <c r="F43" i="76"/>
  <c r="L41" i="76"/>
  <c r="K41" i="76"/>
  <c r="J41" i="76"/>
  <c r="H41" i="76"/>
  <c r="F41" i="76"/>
  <c r="L40" i="76"/>
  <c r="K40" i="76"/>
  <c r="L39" i="76"/>
  <c r="K39" i="76"/>
  <c r="L36" i="76"/>
  <c r="K36" i="76"/>
  <c r="L35" i="76"/>
  <c r="K35" i="76"/>
  <c r="L32" i="76"/>
  <c r="K32" i="76"/>
  <c r="L31" i="76"/>
  <c r="K31" i="76"/>
  <c r="L30" i="76"/>
  <c r="K30" i="76"/>
  <c r="J28" i="76"/>
  <c r="H28" i="76"/>
  <c r="F28" i="76"/>
  <c r="L27" i="76"/>
  <c r="K27" i="76"/>
  <c r="L26" i="76"/>
  <c r="K26" i="76"/>
  <c r="L25" i="76"/>
  <c r="K25" i="76"/>
  <c r="L24" i="76"/>
  <c r="K24" i="76"/>
  <c r="L23" i="76"/>
  <c r="K23" i="76"/>
  <c r="L22" i="76"/>
  <c r="K22" i="76"/>
  <c r="J22" i="76"/>
  <c r="H22" i="76"/>
  <c r="F22" i="76"/>
  <c r="L21" i="76"/>
  <c r="K21" i="76"/>
  <c r="L20" i="76"/>
  <c r="K20" i="76"/>
  <c r="L19" i="76"/>
  <c r="L18" i="76"/>
  <c r="K18" i="76"/>
  <c r="L17" i="76"/>
  <c r="L16" i="76"/>
  <c r="K16" i="76"/>
  <c r="J16" i="76"/>
  <c r="H16" i="76"/>
  <c r="F16" i="76"/>
  <c r="L15" i="76"/>
  <c r="K15" i="76"/>
  <c r="L14" i="76"/>
  <c r="K14" i="76"/>
  <c r="L13" i="76"/>
  <c r="K13" i="76"/>
  <c r="J13" i="76"/>
  <c r="H13" i="76"/>
  <c r="F13" i="76"/>
  <c r="L12" i="76"/>
  <c r="K12" i="76"/>
  <c r="L11" i="76"/>
  <c r="K11" i="76"/>
  <c r="J11" i="76"/>
  <c r="H11" i="76"/>
  <c r="F11" i="76"/>
  <c r="L10" i="76"/>
  <c r="K10" i="76"/>
  <c r="J10" i="76"/>
  <c r="H10" i="76"/>
  <c r="F10" i="76"/>
  <c r="L9" i="76"/>
  <c r="K9" i="76"/>
  <c r="J8" i="76"/>
  <c r="H8" i="76"/>
  <c r="F8" i="76"/>
  <c r="L7" i="76"/>
  <c r="K7" i="76"/>
  <c r="J7" i="76"/>
  <c r="H7" i="76"/>
  <c r="F7" i="76"/>
  <c r="F229" i="76" s="1"/>
  <c r="D35" i="75"/>
  <c r="D34" i="75"/>
  <c r="D33" i="75"/>
  <c r="C32" i="75"/>
  <c r="C36" i="75" s="1"/>
  <c r="D36" i="75" s="1"/>
  <c r="D31" i="75"/>
  <c r="D30" i="75"/>
  <c r="D29" i="75"/>
  <c r="C28" i="75"/>
  <c r="D28" i="75" s="1"/>
  <c r="B28" i="75"/>
  <c r="B32" i="75" s="1"/>
  <c r="B36" i="75" s="1"/>
  <c r="D27" i="75"/>
  <c r="D26" i="75"/>
  <c r="D25" i="75"/>
  <c r="D24" i="75"/>
  <c r="D23" i="75"/>
  <c r="D22" i="75"/>
  <c r="D21" i="75"/>
  <c r="D20" i="75"/>
  <c r="D19" i="75"/>
  <c r="D18" i="75"/>
  <c r="D17" i="75"/>
  <c r="D16" i="75"/>
  <c r="D15" i="75"/>
  <c r="D14" i="75"/>
  <c r="D13" i="75"/>
  <c r="D12" i="75"/>
  <c r="D11" i="75"/>
  <c r="D10" i="75"/>
  <c r="D9" i="75"/>
  <c r="D8" i="75"/>
  <c r="D7" i="75"/>
  <c r="H229" i="76" l="1"/>
  <c r="J229" i="76"/>
  <c r="I230" i="76" s="1"/>
  <c r="D32" i="75"/>
  <c r="L177" i="70" l="1"/>
  <c r="K177" i="70"/>
  <c r="J177" i="70"/>
  <c r="I177" i="70"/>
  <c r="H177" i="70"/>
  <c r="G177" i="70"/>
  <c r="F177" i="70"/>
  <c r="L179" i="70" l="1"/>
  <c r="K179" i="70"/>
  <c r="J179" i="70"/>
  <c r="I179" i="70"/>
  <c r="H179" i="70"/>
  <c r="G179" i="70"/>
  <c r="F179" i="70"/>
  <c r="L178" i="70"/>
  <c r="K178" i="70"/>
  <c r="J178" i="70"/>
  <c r="I178" i="70"/>
  <c r="H178" i="70"/>
  <c r="G178" i="70"/>
  <c r="F178" i="70"/>
  <c r="L180" i="70" l="1"/>
  <c r="K180" i="70"/>
  <c r="J180" i="70"/>
  <c r="I180" i="70"/>
  <c r="H180" i="70"/>
  <c r="G180" i="70"/>
  <c r="F180" i="70"/>
  <c r="E179" i="70"/>
  <c r="L181" i="70"/>
  <c r="K181" i="70"/>
  <c r="J181" i="70"/>
  <c r="I181" i="70"/>
  <c r="H181" i="70"/>
  <c r="G181" i="70"/>
  <c r="F181" i="70"/>
  <c r="E177" i="70" l="1"/>
  <c r="E178" i="70"/>
  <c r="E181" i="70" s="1"/>
  <c r="E180" i="70" l="1"/>
  <c r="G31" i="59" l="1"/>
  <c r="H36" i="47" l="1"/>
  <c r="F36" i="47"/>
  <c r="E36" i="47"/>
  <c r="D36" i="47"/>
  <c r="G36" i="47" l="1"/>
</calcChain>
</file>

<file path=xl/sharedStrings.xml><?xml version="1.0" encoding="utf-8"?>
<sst xmlns="http://schemas.openxmlformats.org/spreadsheetml/2006/main" count="4324" uniqueCount="888">
  <si>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</si>
  <si>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</si>
  <si>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</si>
  <si>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</si>
  <si>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</si>
  <si>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</si>
  <si>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</si>
  <si>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</si>
  <si>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</si>
  <si>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</si>
  <si>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</si>
  <si>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</si>
  <si>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</si>
  <si>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</si>
  <si>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</si>
  <si>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</si>
  <si>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</si>
  <si>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</si>
  <si>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</si>
  <si>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</si>
  <si>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</si>
  <si>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</si>
  <si>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</si>
  <si>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</si>
  <si>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</si>
  <si>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</si>
  <si>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</si>
  <si>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</si>
  <si>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</si>
  <si>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</si>
  <si>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</si>
  <si>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</si>
  <si>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</si>
  <si>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</si>
  <si>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</si>
  <si>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</si>
  <si>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</si>
  <si>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</si>
  <si>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</si>
  <si>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</si>
  <si>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</si>
  <si>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</si>
  <si>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</si>
  <si>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</si>
  <si>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</si>
  <si>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</si>
  <si>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</si>
  <si>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</si>
  <si>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</si>
  <si>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</si>
  <si>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</si>
  <si>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</si>
  <si>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</si>
  <si>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</si>
  <si>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</si>
  <si>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</si>
  <si>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</si>
  <si>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</si>
  <si>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</si>
  <si>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</si>
  <si>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</si>
  <si>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</si>
  <si>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</si>
  <si>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</si>
  <si>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</si>
  <si>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</si>
  <si>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</si>
  <si>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</si>
  <si>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</si>
  <si>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</si>
  <si>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</si>
  <si>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</si>
  <si>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</si>
  <si>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</si>
  <si>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</si>
  <si>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</si>
  <si>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</si>
  <si>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</si>
  <si>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</si>
  <si>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</si>
  <si>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</si>
  <si>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</si>
  <si>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</si>
  <si>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</si>
  <si>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</si>
  <si>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</si>
  <si>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</si>
  <si>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</si>
  <si>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</si>
  <si>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</si>
  <si>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</si>
  <si>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</si>
  <si>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</si>
  <si>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</si>
  <si>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</si>
  <si>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</si>
  <si>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</si>
  <si>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</si>
  <si>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</si>
  <si>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</si>
  <si>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</si>
  <si>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</si>
  <si>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</si>
  <si>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</si>
  <si>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</si>
  <si>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</si>
  <si>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</si>
  <si>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</si>
  <si>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</si>
  <si>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</si>
  <si>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</si>
  <si>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</si>
  <si>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</si>
  <si>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</si>
  <si>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</si>
  <si>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</si>
  <si>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</si>
  <si>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</si>
  <si>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</si>
  <si>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</si>
  <si>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</si>
  <si>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</si>
  <si>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</si>
  <si>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</si>
  <si>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</si>
  <si>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</si>
  <si>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</si>
  <si>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</si>
  <si>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</si>
  <si>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</si>
  <si>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</si>
  <si>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</si>
  <si>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</si>
  <si>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</si>
  <si>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</si>
  <si>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</si>
  <si>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</si>
  <si>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</si>
  <si>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</si>
  <si>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</si>
  <si>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</si>
  <si>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</si>
  <si>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</si>
  <si>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</si>
  <si>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</si>
  <si>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</si>
  <si>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</si>
  <si>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</si>
  <si>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</si>
  <si>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</si>
  <si>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</si>
  <si>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</si>
  <si>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</si>
  <si>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</si>
  <si>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</si>
  <si>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</si>
  <si>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</si>
  <si>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</si>
  <si>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</si>
  <si>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</si>
  <si>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</si>
  <si>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</si>
  <si>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</si>
  <si>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</si>
  <si>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</si>
  <si>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</si>
  <si>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</si>
  <si>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</si>
  <si>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</si>
  <si>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</si>
  <si>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</si>
  <si>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</si>
  <si>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</si>
  <si>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</si>
  <si>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</si>
  <si>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</si>
  <si>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</si>
  <si>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</si>
  <si>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</si>
  <si>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</si>
  <si>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</si>
  <si>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</si>
  <si>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</si>
  <si>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</si>
  <si>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</si>
  <si>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</si>
  <si>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</si>
  <si>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</si>
  <si>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</si>
  <si>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</si>
  <si>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</si>
  <si>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</si>
  <si>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</si>
  <si>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</si>
  <si>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</si>
  <si>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</si>
  <si>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</si>
  <si>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</si>
  <si>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</si>
  <si>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</si>
  <si>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</si>
  <si>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</si>
  <si>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</si>
  <si>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</si>
  <si>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</si>
  <si>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</si>
  <si>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</si>
  <si>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</si>
  <si>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</si>
  <si>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</si>
  <si>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</si>
  <si>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</si>
  <si>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</si>
  <si>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</si>
  <si>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</si>
  <si>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</si>
  <si>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</si>
  <si>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</si>
  <si>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</si>
  <si>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</si>
  <si>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</si>
  <si>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</si>
  <si>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</si>
  <si>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</si>
  <si>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</si>
  <si>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</si>
  <si>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</si>
  <si>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</si>
  <si>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</si>
  <si>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</si>
  <si>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</si>
  <si>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</si>
  <si>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</si>
  <si>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</si>
  <si>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</si>
  <si>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</si>
  <si>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</si>
  <si>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</si>
  <si>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</si>
  <si>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</si>
  <si>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</si>
  <si>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</si>
  <si>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</si>
  <si>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</si>
  <si>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</si>
  <si>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</si>
  <si>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</si>
  <si>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</si>
  <si>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</si>
  <si>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</si>
  <si>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</si>
  <si>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</si>
  <si>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</si>
  <si>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</si>
  <si>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</si>
  <si>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</si>
  <si>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</si>
  <si>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</si>
  <si>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</si>
  <si>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</si>
  <si>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</si>
  <si>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</si>
  <si>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</si>
  <si>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</si>
  <si>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</si>
  <si>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</si>
  <si>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</si>
  <si>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</si>
  <si>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</si>
  <si>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</si>
  <si>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</si>
  <si>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</si>
  <si>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</si>
  <si>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</si>
  <si>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</si>
  <si>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</si>
  <si>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</si>
  <si>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</si>
  <si>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</si>
  <si>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</si>
  <si>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</si>
  <si>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</si>
  <si>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</si>
  <si>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</si>
  <si>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</si>
  <si>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</si>
  <si>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</si>
  <si>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</si>
  <si>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</si>
  <si>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</si>
  <si>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</si>
  <si>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</si>
  <si>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</si>
  <si>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</si>
  <si>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</si>
  <si>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</si>
  <si>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</si>
  <si>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</si>
  <si>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</si>
  <si>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</si>
  <si>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</si>
  <si>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</si>
  <si>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</si>
  <si>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</si>
  <si>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</si>
  <si>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</si>
  <si>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</si>
  <si>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</si>
  <si>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</si>
  <si>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</si>
  <si>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</si>
  <si>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</si>
  <si>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</si>
  <si>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</si>
  <si>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</si>
  <si>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</si>
  <si>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</si>
  <si>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</si>
  <si>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</si>
  <si>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</si>
  <si>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</si>
  <si>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</si>
  <si>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</si>
  <si>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</si>
  <si>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</si>
  <si>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</si>
  <si>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</si>
  <si>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</si>
  <si>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</si>
  <si>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</si>
  <si>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</si>
  <si>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</si>
  <si>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</si>
  <si>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</si>
  <si>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</si>
  <si>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</si>
  <si>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</si>
  <si>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</si>
  <si>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</si>
  <si>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</si>
  <si>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</si>
  <si>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</si>
  <si>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</si>
  <si>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</si>
  <si>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</si>
  <si>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</si>
  <si>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</si>
  <si>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</si>
  <si>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</si>
  <si>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</si>
  <si>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</si>
  <si>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</si>
  <si>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</si>
  <si>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</si>
  <si>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</si>
  <si>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</si>
  <si>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</si>
  <si>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</si>
  <si>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</si>
  <si>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</si>
  <si>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</si>
  <si>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</si>
  <si>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</si>
  <si>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</si>
  <si>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</si>
  <si>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</si>
  <si>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</si>
  <si>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</si>
  <si>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</si>
  <si>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</si>
  <si>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</si>
  <si>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</si>
  <si>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</si>
  <si>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</si>
  <si>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</si>
  <si>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</si>
  <si>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</si>
  <si>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</si>
  <si>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</si>
  <si>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</si>
  <si>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</si>
  <si>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</si>
  <si>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</si>
  <si>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</si>
  <si>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</si>
  <si>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</si>
  <si>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</si>
  <si>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</si>
  <si>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</si>
  <si>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</si>
  <si>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</si>
  <si>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</si>
  <si>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</si>
  <si>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</si>
  <si>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</si>
  <si>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</si>
  <si>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</si>
  <si>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</si>
  <si>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</si>
  <si>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</si>
  <si>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</si>
  <si>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</si>
  <si>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</si>
  <si>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</si>
  <si>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</si>
  <si>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</si>
  <si>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</si>
  <si>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</si>
  <si>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</si>
  <si>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</si>
  <si>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</si>
  <si>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</si>
  <si>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</si>
  <si>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</si>
  <si>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</si>
  <si>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</si>
  <si>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</si>
  <si>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</si>
  <si>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</si>
  <si>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</si>
  <si>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</si>
  <si>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</si>
  <si>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</si>
  <si>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</si>
  <si>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</si>
  <si>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</si>
  <si>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</si>
  <si>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</si>
  <si>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</si>
  <si>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</si>
  <si>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</si>
  <si>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</si>
  <si>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</si>
  <si>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</si>
  <si>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</si>
  <si>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</si>
  <si>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</si>
  <si>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</si>
  <si>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</si>
  <si>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</si>
  <si>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</si>
  <si>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</si>
  <si>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</si>
  <si>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</si>
  <si>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</si>
  <si>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</si>
  <si>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</si>
  <si>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</si>
  <si>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</si>
  <si>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</si>
  <si>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</si>
  <si>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</si>
  <si>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</si>
  <si>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</si>
  <si>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</si>
  <si>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</si>
  <si>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</si>
  <si>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</si>
  <si>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</si>
  <si>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</si>
  <si>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</si>
  <si>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</si>
  <si>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</si>
  <si>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</si>
  <si>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</si>
  <si>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</si>
  <si>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</si>
  <si>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</si>
  <si>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</si>
  <si>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</si>
  <si>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</si>
  <si>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</si>
  <si>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</si>
  <si>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</si>
  <si>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</si>
  <si>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</si>
  <si>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</si>
  <si>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</si>
  <si>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</si>
  <si>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</si>
  <si>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</si>
  <si>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</si>
  <si>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</si>
  <si>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</si>
  <si>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</si>
  <si>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</si>
  <si>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</si>
  <si>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</si>
  <si>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</si>
  <si>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</si>
  <si>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</si>
  <si>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</si>
  <si>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</si>
  <si>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</si>
  <si>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</si>
  <si>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</si>
  <si>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</si>
  <si>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</si>
  <si>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</si>
  <si>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</si>
  <si>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</si>
  <si>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</si>
  <si>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</si>
  <si>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</si>
  <si>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</si>
  <si>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</si>
  <si>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</si>
  <si>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</si>
  <si>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</si>
  <si>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</si>
  <si>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</si>
  <si>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</si>
  <si>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</si>
  <si>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</si>
  <si>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</si>
  <si>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</si>
  <si>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</si>
  <si>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</si>
  <si>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</si>
  <si>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</si>
  <si>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</si>
  <si>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</si>
  <si>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</si>
  <si>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</si>
  <si>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</si>
  <si>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</si>
  <si>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</si>
  <si>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</si>
  <si>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</si>
  <si>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</si>
  <si>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</si>
  <si>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</si>
  <si>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</si>
  <si>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</si>
  <si>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</si>
  <si>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</si>
  <si>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</si>
  <si>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</si>
  <si>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</si>
  <si>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</si>
  <si>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</si>
  <si>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</si>
  <si>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</si>
  <si>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</si>
  <si>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</si>
  <si>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</si>
  <si>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</si>
  <si>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</si>
  <si>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</si>
  <si>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</si>
  <si>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</si>
  <si>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</si>
  <si>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</si>
  <si>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</si>
  <si>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</si>
  <si>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</si>
  <si>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</si>
  <si>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</si>
  <si>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</si>
  <si>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</si>
  <si>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</si>
  <si>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</si>
  <si>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</si>
  <si>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</si>
  <si>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</si>
  <si>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</si>
  <si>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</si>
  <si>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</si>
  <si>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</si>
  <si>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</si>
  <si>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</si>
  <si>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</si>
  <si>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</si>
  <si>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</si>
  <si>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</si>
  <si>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</si>
  <si>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</si>
  <si>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</si>
  <si>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</si>
  <si>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</si>
  <si>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</si>
  <si>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</si>
  <si>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</si>
  <si>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</si>
  <si>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</si>
  <si>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</si>
  <si>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</si>
  <si>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</si>
  <si>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</si>
  <si>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</si>
  <si>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</si>
  <si>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</si>
  <si>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</si>
  <si>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</si>
  <si>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</si>
  <si>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</si>
  <si>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</si>
  <si>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</si>
  <si>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</si>
  <si>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</si>
  <si>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</si>
  <si>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</si>
  <si>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</si>
  <si>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</si>
  <si>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</si>
  <si>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</si>
  <si>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</si>
  <si>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</si>
  <si>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</si>
  <si>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</si>
  <si>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</si>
  <si>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</si>
  <si>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</si>
  <si>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</si>
  <si>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</si>
  <si>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</si>
  <si>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</si>
  <si>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</si>
  <si>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</si>
  <si>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</si>
  <si>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</si>
  <si>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</si>
  <si>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</si>
  <si>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</si>
  <si>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</si>
  <si>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</si>
  <si>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</si>
  <si>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</si>
  <si>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</si>
  <si>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</si>
  <si>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</si>
  <si>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</si>
  <si>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</si>
  <si>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</si>
  <si>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</si>
  <si>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</si>
  <si>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</si>
  <si>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</si>
  <si>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</si>
  <si>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</si>
  <si>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</si>
  <si>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</si>
  <si>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</si>
  <si>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</si>
  <si>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</si>
  <si>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</si>
  <si>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</si>
  <si>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</si>
  <si>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</si>
  <si>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</si>
  <si>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</si>
  <si>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</si>
  <si>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</si>
  <si>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</si>
  <si>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</si>
  <si>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</si>
  <si>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</si>
  <si>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</si>
  <si>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</si>
  <si>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</si>
  <si>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</si>
  <si>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</si>
  <si>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</si>
  <si>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</si>
  <si>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</si>
  <si>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</si>
  <si>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</si>
  <si>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</si>
  <si>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</si>
  <si>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</si>
  <si>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</si>
  <si>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</si>
  <si>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</si>
  <si>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</si>
  <si>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</si>
  <si>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</si>
  <si>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</si>
  <si>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</si>
  <si>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</si>
  <si>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</si>
  <si>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</si>
  <si>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</si>
  <si>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</si>
  <si>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</si>
  <si>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</si>
  <si>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</si>
  <si>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</si>
  <si>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</si>
  <si>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</si>
  <si>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</si>
  <si>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</si>
  <si>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</si>
  <si>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</si>
  <si>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</si>
  <si>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</si>
  <si>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</si>
  <si>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</si>
  <si>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</si>
  <si>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</si>
  <si>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</si>
  <si>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</si>
  <si>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R o k     2 0 1 9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</si>
  <si>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</si>
  <si>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</si>
  <si>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</si>
  <si>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</si>
  <si>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</si>
  <si>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</si>
  <si>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</si>
  <si>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</si>
  <si>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</si>
  <si>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</si>
  <si>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</si>
  <si>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</si>
  <si>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</si>
  <si>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</si>
  <si>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</si>
  <si>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</si>
  <si>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</si>
  <si>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</si>
  <si>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</si>
  <si>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</si>
  <si>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IVa. ZWROT ŚRODKÓW PRZEKAZANYCH NA FINANSOWANIE 
        DEFICYTU BUDŻETU ŚRODKÓW EUROPEJSKICH W LATACH UBIEGŁYCH</t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</si>
  <si>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</si>
  <si>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</si>
  <si>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</si>
  <si>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</si>
  <si>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*)  wskaźnik powyżej 1000</t>
  </si>
  <si>
    <t>Wytwarzanie i zaopatrywanie w energię elektryczną,  gaz i wodę</t>
  </si>
  <si>
    <t>R o k     2 0 2 0</t>
  </si>
  <si>
    <t>W  LATACH  2019 - 2020</t>
  </si>
  <si>
    <t xml:space="preserve">  Zestawienie  ogólne - porównanie  wykonania  budżetu  państwa  w  latach  2019 - 2020</t>
  </si>
  <si>
    <t>1.11. Pozostałe dochody podatkowe</t>
  </si>
  <si>
    <t>1.10. Podatki zniesione</t>
  </si>
  <si>
    <t>1. 9. Podatek tonażowy</t>
  </si>
  <si>
    <t>1. 8. Podatek od sprzedaży detalicznej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</si>
  <si>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</si>
  <si>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</si>
  <si>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</si>
  <si>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</si>
  <si>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</si>
  <si>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 xml:space="preserve">                 swap  oraz innych tytułów  płatne do końca 2020 r.</t>
  </si>
  <si>
    <t>Dotacje podmiotowe oraz subwencje z budżetu dla jednostek (podmiotów) szkolnictwa wyższego i nauki</t>
  </si>
  <si>
    <t>na 2020 rok</t>
  </si>
  <si>
    <t>Ustawa budżetowa na 2020</t>
  </si>
  <si>
    <t xml:space="preserve">   na 2020 rok</t>
  </si>
  <si>
    <t xml:space="preserve">                                 a - Ustawa budżetowa</t>
  </si>
  <si>
    <t>51</t>
  </si>
  <si>
    <t>51 - Klimat</t>
  </si>
  <si>
    <t>Klimat</t>
  </si>
  <si>
    <t>*)</t>
  </si>
  <si>
    <t>I - IV</t>
  </si>
  <si>
    <t>I - V</t>
  </si>
  <si>
    <t>I - VI</t>
  </si>
  <si>
    <t>55</t>
  </si>
  <si>
    <t>Aktywa Państwowe</t>
  </si>
  <si>
    <t>55 - Aktywa Państwowe</t>
  </si>
  <si>
    <t xml:space="preserve"> I - V</t>
  </si>
  <si>
    <t xml:space="preserve">Sprawozdanie operatywne z wykonania budżetu państwa uwzględnia przepisy: </t>
  </si>
  <si>
    <t xml:space="preserve">  określenia ich dysponentów (Dz. U. poz. 485).</t>
  </si>
  <si>
    <t>6:3</t>
  </si>
  <si>
    <r>
      <rPr>
        <vertAlign val="superscript"/>
        <sz val="12"/>
        <rFont val="Arial"/>
        <family val="2"/>
        <charset val="238"/>
      </rPr>
      <t>**)</t>
    </r>
    <r>
      <rPr>
        <sz val="12"/>
        <rFont val="Arial"/>
        <family val="2"/>
        <charset val="238"/>
      </rPr>
      <t xml:space="preserve"> </t>
    </r>
    <r>
      <rPr>
        <sz val="11"/>
        <rFont val="Arial"/>
        <family val="2"/>
        <charset val="238"/>
      </rPr>
      <t>z uwzględnieniem zmian dokonanych odrębnymi przepisami</t>
    </r>
  </si>
  <si>
    <r>
      <t xml:space="preserve">na 2020 rok </t>
    </r>
    <r>
      <rPr>
        <b/>
        <vertAlign val="superscript"/>
        <sz val="11"/>
        <rFont val="Arial"/>
        <family val="2"/>
        <charset val="238"/>
      </rPr>
      <t>**)</t>
    </r>
  </si>
  <si>
    <t xml:space="preserve">- rozporządzenia Ministra Finansów z dnia 19 marca 2020 roku zmieniającego rozporządzenie w sprawie klasyfikacji części budżetowych oraz </t>
  </si>
  <si>
    <t>- rozporządzenia Prezesa Rady Ministrów z dnia 24 marca 2020 r. w sprawie przeniesienia planowanych dochodów i wydatków budżetowych,</t>
  </si>
  <si>
    <t xml:space="preserve">  w tym wynagrodzeń, określonych w ustawie budżetowej na rok 2020 (Dz. U. poz. 520, z późn. zm.).</t>
  </si>
  <si>
    <t>ZA STYCZEŃ - MAJ 2020 ROKU</t>
  </si>
  <si>
    <t>na dzień 31-05-2020 r.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</si>
  <si>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lipiec </t>
    </r>
    <r>
      <rPr>
        <b/>
        <sz val="14"/>
        <color indexed="22"/>
        <rFont val="Arial"/>
        <family val="2"/>
        <charset val="238"/>
      </rPr>
      <t>2020 r.</t>
    </r>
  </si>
  <si>
    <t>ZESTAWIENIE  OGÓLNE  Z  WYKONANIA  BUDŻETU  ŚRODKÓW  EUROPEJSKICH</t>
  </si>
  <si>
    <t xml:space="preserve">Ustawa </t>
  </si>
  <si>
    <r>
      <t>na 2020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</si>
  <si>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</si>
  <si>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I-IV</t>
  </si>
  <si>
    <t>I-V</t>
  </si>
  <si>
    <t>I-VI</t>
  </si>
  <si>
    <t>Tablica 18</t>
  </si>
  <si>
    <t xml:space="preserve"> Dochody budżetu środków europejskich w 2020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</si>
  <si>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</si>
  <si>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</si>
  <si>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</si>
  <si>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</si>
  <si>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</si>
  <si>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</si>
  <si>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</si>
  <si>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</si>
  <si>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</si>
  <si>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</si>
  <si>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</si>
  <si>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</si>
  <si>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</si>
  <si>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</si>
  <si>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</si>
  <si>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</si>
  <si>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</si>
  <si>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</si>
  <si>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</si>
  <si>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</si>
  <si>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</si>
  <si>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</si>
  <si>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</si>
  <si>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</si>
  <si>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Program Operacyjny Rybactwo i Morze 2014 - 2020</t>
  </si>
  <si>
    <t>Program Operacyjny Pomoc Żywnościowa 2014 - 2020</t>
  </si>
  <si>
    <t>Instrument "Łącząc Europę"</t>
  </si>
  <si>
    <t>Ogółem perspektywa finansowa UE 2014 - 2020</t>
  </si>
  <si>
    <t>Mechanizm Finansowy EOG III Perspektywa Finansowa</t>
  </si>
  <si>
    <t>Norweski Mechanizm Finansowy III Perspektywa Finansowa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</si>
  <si>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</si>
  <si>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</si>
  <si>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</si>
  <si>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</si>
  <si>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</si>
  <si>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</si>
  <si>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</si>
  <si>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Ustawa budżetowa na 2020 r.</t>
  </si>
  <si>
    <t>Budżet po zmianach</t>
  </si>
  <si>
    <t>Wydatki z budżetu środków europejskich</t>
  </si>
  <si>
    <t>Razem część</t>
  </si>
  <si>
    <t>9:5</t>
  </si>
  <si>
    <t>9:7</t>
  </si>
  <si>
    <t>15/08</t>
  </si>
  <si>
    <t>Mechanizm Finansowy EOG 2014 - 2021</t>
  </si>
  <si>
    <t>Norweski Mechanizm Finansowy 2014 - 2021</t>
  </si>
  <si>
    <t>Regionalny Program Operacyjny - Lubuskie 2020</t>
  </si>
  <si>
    <t>Wspólna polityka rolna</t>
  </si>
  <si>
    <t>Program Operacyjny Polska Wschodnia 2014-2020</t>
  </si>
  <si>
    <t>poz. 98  Finansowanie programów z budżetu środków europejskich</t>
  </si>
  <si>
    <t>poz. 99  Finansowanie wynagrodzeń w ramach budżetu środków europejskich</t>
  </si>
  <si>
    <t>85/06</t>
  </si>
  <si>
    <t>85/08</t>
  </si>
  <si>
    <t>85/10</t>
  </si>
  <si>
    <t>85/12</t>
  </si>
  <si>
    <t>85/14</t>
  </si>
  <si>
    <t>85/18</t>
  </si>
  <si>
    <t>85/20</t>
  </si>
  <si>
    <t>85/24</t>
  </si>
  <si>
    <t>85/28</t>
  </si>
  <si>
    <t>85/32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</si>
  <si>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</si>
  <si>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</si>
  <si>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</si>
  <si>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</si>
  <si>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</si>
  <si>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I-V 2020r.</t>
  </si>
  <si>
    <t>Nadpłacone zwroty wydatków zwrócone przez Ministra Finansów w bieżącym roku 
i dotyczące zwrotów z lat ubiegłych</t>
  </si>
  <si>
    <t xml:space="preserve">część </t>
  </si>
  <si>
    <t>dział</t>
  </si>
  <si>
    <t>Program Operacyjny Innowacyjna Gospodarka 2007 - 2013</t>
  </si>
  <si>
    <t>Szwajcarsko-Polski Program Współpracy</t>
  </si>
  <si>
    <t>Mechanizm Finansowy Europejskiego Obszaru Gospodarczego 2009-2014</t>
  </si>
  <si>
    <t>Program Operacyjny Kapitał Ludzki 2007 - 2013</t>
  </si>
  <si>
    <t>Regionalny Program Operacyjny  Województwa Mazowieckiego na lata 2014-2020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</si>
  <si>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</si>
  <si>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</si>
  <si>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</si>
  <si>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</si>
  <si>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</si>
  <si>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</si>
  <si>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</si>
  <si>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</si>
  <si>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Regionalny Program Operacyjny Województwa Małopolskiego na lata 2007 - 2013</t>
  </si>
  <si>
    <t>Regionalny Program Operacyjny  Województwa Mazowieckiego na lata 2007 - 2013</t>
  </si>
  <si>
    <t>Regionalny Program Operacyjny Województwa Opolskiego na lata 2007 - 2013</t>
  </si>
  <si>
    <t>Regionalny Program Operacyjny Województwa Podkarpackiego na lata 2007 - 2013</t>
  </si>
  <si>
    <t>Regionalny Program Operacyjny Województwa Podlaskiego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</si>
  <si>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</si>
  <si>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</si>
  <si>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</si>
  <si>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</si>
  <si>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</si>
  <si>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</si>
  <si>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</si>
  <si>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Wielkopolski Regionalny Program Operacyjny na lata 2007 - 2013</t>
  </si>
  <si>
    <t>Regionalny Program Operacyjny Województwa Zachodniopomorskiego na lata 2007 - 2013</t>
  </si>
  <si>
    <t>Regionalny Program Operacyjny Województwa Zachodniopomorskiego na lata 2014 - 2020</t>
  </si>
  <si>
    <t>Program Operacyjny Infrastruktura i Środowisko 2007 - 2013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</si>
  <si>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</si>
  <si>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</si>
  <si>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</si>
  <si>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>85/16</t>
  </si>
  <si>
    <r>
      <rPr>
        <vertAlign val="superscript"/>
        <sz val="11"/>
        <color theme="1"/>
        <rFont val="Arial"/>
        <family val="2"/>
        <charset val="238"/>
      </rPr>
      <t>1)</t>
    </r>
    <r>
      <rPr>
        <sz val="11"/>
        <color theme="1"/>
        <rFont val="Arial"/>
        <family val="2"/>
        <charset val="238"/>
      </rPr>
      <t xml:space="preserve"> w tym część oświatowa subwencji ogólnej za czerwiec 3.817.962 tys.zł</t>
    </r>
  </si>
  <si>
    <t xml:space="preserve">                9 130 012 tys. zł - zobowiązania części 79 z tytułu odsetek, dyskonta i opłat od kredytów otrzymanych, wyemitowanych obligacji Skarbu Państwa i transakcji</t>
  </si>
  <si>
    <t xml:space="preserve">         oraz innych tytułów płatne do końca 2020 r. w kwocie 9 130 012 tys. zł. Pozostałe zobowiazania płatne w latach następnych.</t>
  </si>
  <si>
    <t xml:space="preserve">
34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</si>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</sst>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00"/>
    <numFmt numFmtId="171" formatCode="0.0%;;&quot;--&quot;"/>
    <numFmt numFmtId="172" formatCode="#,##0;&quot;-&quot;#,###;&quot;-&quot;"/>
    <numFmt numFmtId="173" formatCode="0.00000"/>
    <numFmt numFmtId="174" formatCode="#,##0.00;[Red]&quot;-&quot;#,##0.00"/>
    <numFmt numFmtId="175" formatCode="#,###&quot; &quot;;&quot;-&quot;#,###&quot; &quot;;&quot;- &quot;"/>
    <numFmt numFmtId="176" formatCode="0&quot; &quot;;;&quot;- &quot;"/>
    <numFmt numFmtId="177" formatCode="#,##0.0"/>
    <numFmt numFmtId="178" formatCode="#,###,"/>
    <numFmt numFmtId="179" formatCode="#,##0,&quot; &quot;;;&quot; -&quot;"/>
    <numFmt numFmtId="180" formatCode="#,##0,;\ \-#,###,;&quot;-&quot;"/>
    <numFmt numFmtId="181" formatCode="#,##0,&quot; &quot;"/>
    <numFmt numFmtId="182" formatCode="0.0000"/>
    <numFmt numFmtId="183" formatCode="#,###.0,,"/>
    <numFmt numFmtId="184" formatCode="0.0%;;&quot;&quot;"/>
    <numFmt numFmtId="185" formatCode="#,##0.0_);\(#,##0.0\)"/>
    <numFmt numFmtId="186" formatCode="#,##0,;\ \-#,##0,;&quot;-&quot;"/>
    <numFmt numFmtId="187" formatCode="#,##0.0,,"/>
    <numFmt numFmtId="188" formatCode="\ #,###,"/>
    <numFmt numFmtId="189" formatCode="_-* #,##0.0\ _z_ł_-;\-* #,##0.0\ _z_ł_-;_-* &quot;-&quot;?\ _z_ł_-;_-@_-"/>
    <numFmt numFmtId="190" formatCode="#,0##,"/>
    <numFmt numFmtId="191" formatCode="_-* #,##0.0000\ _z_ł_-;\-* #,##0.0000\ _z_ł_-;_-* &quot;-&quot;??\ _z_ł_-;_-@_-"/>
    <numFmt numFmtId="192" formatCode="000"/>
  </numFmts>
  <fonts count="16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b/>
      <sz val="12"/>
      <name val="Arial CE"/>
      <charset val="238"/>
    </font>
    <font>
      <sz val="12"/>
      <color indexed="8"/>
      <name val="Arial CE"/>
      <family val="2"/>
      <charset val="238"/>
    </font>
    <font>
      <sz val="14"/>
      <name val="Arial"/>
      <family val="2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vertAlign val="superscript"/>
      <sz val="11"/>
      <name val="Arial CE"/>
      <family val="2"/>
      <charset val="238"/>
    </font>
    <font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b/>
      <sz val="18"/>
      <name val="Arial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sz val="8"/>
      <name val="Arial CE"/>
      <charset val="238"/>
    </font>
    <font>
      <sz val="8"/>
      <color indexed="8"/>
      <name val="Arial"/>
      <family val="2"/>
      <charset val="238"/>
    </font>
    <font>
      <sz val="13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3"/>
      <name val="Arial CE"/>
      <charset val="238"/>
    </font>
    <font>
      <b/>
      <sz val="15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8"/>
      <color indexed="9"/>
      <name val="Arial CE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009">
    <xf numFmtId="0" fontId="0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2" borderId="0" applyNumberFormat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3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4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8" fillId="7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5" borderId="0" applyNumberFormat="0" applyBorder="0" applyAlignment="0" applyProtection="0"/>
    <xf numFmtId="0" fontId="28" fillId="8" borderId="0" applyNumberFormat="0" applyBorder="0" applyAlignment="0" applyProtection="0"/>
    <xf numFmtId="0" fontId="28" fillId="11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10" borderId="0" applyNumberFormat="0" applyBorder="0" applyAlignment="0" applyProtection="0"/>
    <xf numFmtId="0" fontId="28" fillId="10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8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1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0" fillId="10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1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9" borderId="0" applyNumberFormat="0" applyBorder="0" applyAlignment="0" applyProtection="0"/>
    <xf numFmtId="0" fontId="31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3" borderId="0" applyNumberFormat="0" applyBorder="0" applyAlignment="0" applyProtection="0"/>
    <xf numFmtId="0" fontId="33" fillId="20" borderId="1" applyNumberFormat="0" applyAlignment="0" applyProtection="0"/>
    <xf numFmtId="0" fontId="34" fillId="21" borderId="2" applyNumberFormat="0" applyAlignment="0" applyProtection="0"/>
    <xf numFmtId="0" fontId="35" fillId="7" borderId="1" applyNumberFormat="0" applyAlignment="0" applyProtection="0"/>
    <xf numFmtId="0" fontId="36" fillId="7" borderId="1" applyNumberFormat="0" applyAlignment="0" applyProtection="0"/>
    <xf numFmtId="0" fontId="35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6" fillId="7" borderId="1" applyNumberFormat="0" applyAlignment="0" applyProtection="0"/>
    <xf numFmtId="0" fontId="35" fillId="7" borderId="1" applyNumberFormat="0" applyAlignment="0" applyProtection="0"/>
    <xf numFmtId="0" fontId="37" fillId="20" borderId="3" applyNumberFormat="0" applyAlignment="0" applyProtection="0"/>
    <xf numFmtId="0" fontId="38" fillId="20" borderId="3" applyNumberFormat="0" applyAlignment="0" applyProtection="0"/>
    <xf numFmtId="0" fontId="37" fillId="20" borderId="3" applyNumberFormat="0" applyAlignment="0" applyProtection="0"/>
    <xf numFmtId="0" fontId="38" fillId="20" borderId="3" applyNumberFormat="0" applyAlignment="0" applyProtection="0"/>
    <xf numFmtId="0" fontId="38" fillId="20" borderId="3" applyNumberFormat="0" applyAlignment="0" applyProtection="0"/>
    <xf numFmtId="0" fontId="38" fillId="20" borderId="3" applyNumberFormat="0" applyAlignment="0" applyProtection="0"/>
    <xf numFmtId="0" fontId="37" fillId="20" borderId="3" applyNumberFormat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74" fontId="4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36" fillId="7" borderId="1" applyNumberFormat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6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7" fillId="0" borderId="7" applyNumberFormat="0" applyFill="0" applyAlignment="0" applyProtection="0"/>
    <xf numFmtId="0" fontId="46" fillId="0" borderId="7" applyNumberFormat="0" applyFill="0" applyAlignment="0" applyProtection="0"/>
    <xf numFmtId="0" fontId="48" fillId="21" borderId="2" applyNumberFormat="0" applyAlignment="0" applyProtection="0"/>
    <xf numFmtId="0" fontId="34" fillId="21" borderId="2" applyNumberFormat="0" applyAlignment="0" applyProtection="0"/>
    <xf numFmtId="0" fontId="48" fillId="21" borderId="2" applyNumberFormat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34" fillId="21" borderId="2" applyNumberFormat="0" applyAlignment="0" applyProtection="0"/>
    <xf numFmtId="0" fontId="48" fillId="21" borderId="2" applyNumberFormat="0" applyAlignment="0" applyProtection="0"/>
    <xf numFmtId="0" fontId="47" fillId="0" borderId="7" applyNumberFormat="0" applyFill="0" applyAlignment="0" applyProtection="0"/>
    <xf numFmtId="0" fontId="49" fillId="0" borderId="4" applyNumberFormat="0" applyFill="0" applyAlignment="0" applyProtection="0"/>
    <xf numFmtId="0" fontId="43" fillId="0" borderId="4" applyNumberFormat="0" applyFill="0" applyAlignment="0" applyProtection="0"/>
    <xf numFmtId="0" fontId="49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44" fillId="0" borderId="5" applyNumberFormat="0" applyFill="0" applyAlignment="0" applyProtection="0"/>
    <xf numFmtId="0" fontId="50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45" fillId="0" borderId="6" applyNumberFormat="0" applyFill="0" applyAlignment="0" applyProtection="0"/>
    <xf numFmtId="0" fontId="51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45" fillId="0" borderId="6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165" fontId="5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65" fontId="54" fillId="0" borderId="0"/>
    <xf numFmtId="0" fontId="28" fillId="0" borderId="0"/>
    <xf numFmtId="0" fontId="28" fillId="0" borderId="0"/>
    <xf numFmtId="165" fontId="54" fillId="0" borderId="0"/>
    <xf numFmtId="165" fontId="54" fillId="0" borderId="0"/>
    <xf numFmtId="165" fontId="54" fillId="0" borderId="0"/>
    <xf numFmtId="0" fontId="55" fillId="0" borderId="0"/>
    <xf numFmtId="167" fontId="54" fillId="0" borderId="0"/>
    <xf numFmtId="0" fontId="55" fillId="0" borderId="0"/>
    <xf numFmtId="167" fontId="54" fillId="0" borderId="0"/>
    <xf numFmtId="0" fontId="41" fillId="0" borderId="0"/>
    <xf numFmtId="0" fontId="29" fillId="0" borderId="0"/>
    <xf numFmtId="167" fontId="54" fillId="0" borderId="0"/>
    <xf numFmtId="0" fontId="29" fillId="0" borderId="0"/>
    <xf numFmtId="0" fontId="5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5" fillId="0" borderId="0"/>
    <xf numFmtId="0" fontId="56" fillId="0" borderId="0"/>
    <xf numFmtId="0" fontId="41" fillId="0" borderId="0"/>
    <xf numFmtId="0" fontId="27" fillId="0" borderId="0"/>
    <xf numFmtId="0" fontId="56" fillId="0" borderId="0"/>
    <xf numFmtId="0" fontId="27" fillId="0" borderId="0"/>
    <xf numFmtId="0" fontId="28" fillId="0" borderId="0"/>
    <xf numFmtId="165" fontId="54" fillId="0" borderId="0"/>
    <xf numFmtId="0" fontId="29" fillId="0" borderId="0"/>
    <xf numFmtId="0" fontId="28" fillId="0" borderId="0"/>
    <xf numFmtId="0" fontId="27" fillId="0" borderId="0"/>
    <xf numFmtId="0" fontId="28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165" fontId="54" fillId="0" borderId="0"/>
    <xf numFmtId="165" fontId="54" fillId="0" borderId="0"/>
    <xf numFmtId="165" fontId="54" fillId="0" borderId="0"/>
    <xf numFmtId="165" fontId="54" fillId="0" borderId="0" applyFill="0"/>
    <xf numFmtId="0" fontId="27" fillId="0" borderId="0"/>
    <xf numFmtId="165" fontId="54" fillId="0" borderId="0" applyFill="0"/>
    <xf numFmtId="165" fontId="54" fillId="0" borderId="0" applyFill="0"/>
    <xf numFmtId="165" fontId="54" fillId="0" borderId="0"/>
    <xf numFmtId="0" fontId="55" fillId="23" borderId="8" applyNumberFormat="0" applyFont="0" applyAlignment="0" applyProtection="0"/>
    <xf numFmtId="0" fontId="55" fillId="23" borderId="8" applyNumberFormat="0" applyFont="0" applyAlignment="0" applyProtection="0"/>
    <xf numFmtId="0" fontId="55" fillId="23" borderId="8" applyNumberFormat="0" applyFont="0" applyAlignment="0" applyProtection="0"/>
    <xf numFmtId="0" fontId="57" fillId="20" borderId="1" applyNumberFormat="0" applyAlignment="0" applyProtection="0"/>
    <xf numFmtId="0" fontId="33" fillId="20" borderId="1" applyNumberFormat="0" applyAlignment="0" applyProtection="0"/>
    <xf numFmtId="0" fontId="57" fillId="20" borderId="1" applyNumberFormat="0" applyAlignment="0" applyProtection="0"/>
    <xf numFmtId="0" fontId="33" fillId="20" borderId="1" applyNumberFormat="0" applyAlignment="0" applyProtection="0"/>
    <xf numFmtId="0" fontId="33" fillId="20" borderId="1" applyNumberFormat="0" applyAlignment="0" applyProtection="0"/>
    <xf numFmtId="0" fontId="33" fillId="20" borderId="1" applyNumberFormat="0" applyAlignment="0" applyProtection="0"/>
    <xf numFmtId="0" fontId="57" fillId="20" borderId="1" applyNumberFormat="0" applyAlignment="0" applyProtection="0"/>
    <xf numFmtId="0" fontId="38" fillId="20" borderId="3" applyNumberFormat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59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60" fillId="0" borderId="9" applyNumberFormat="0" applyFill="0" applyAlignment="0" applyProtection="0"/>
    <xf numFmtId="0" fontId="59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0" fillId="0" borderId="9" applyNumberFormat="0" applyFill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7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65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65" fillId="3" borderId="0" applyNumberFormat="0" applyBorder="0" applyAlignment="0" applyProtection="0"/>
    <xf numFmtId="0" fontId="65" fillId="3" borderId="0" applyNumberFormat="0" applyBorder="0" applyAlignment="0" applyProtection="0"/>
    <xf numFmtId="0" fontId="58" fillId="0" borderId="0"/>
    <xf numFmtId="164" fontId="58" fillId="0" borderId="0" applyFont="0" applyFill="0" applyBorder="0" applyAlignment="0" applyProtection="0"/>
    <xf numFmtId="165" fontId="54" fillId="0" borderId="0"/>
    <xf numFmtId="0" fontId="100" fillId="0" borderId="0"/>
    <xf numFmtId="9" fontId="29" fillId="0" borderId="0" applyFont="0" applyFill="0" applyBorder="0" applyAlignment="0" applyProtection="0"/>
    <xf numFmtId="0" fontId="26" fillId="0" borderId="0"/>
    <xf numFmtId="0" fontId="100" fillId="0" borderId="0"/>
    <xf numFmtId="0" fontId="27" fillId="0" borderId="0"/>
    <xf numFmtId="0" fontId="101" fillId="0" borderId="0"/>
    <xf numFmtId="0" fontId="55" fillId="0" borderId="0"/>
    <xf numFmtId="0" fontId="25" fillId="0" borderId="0"/>
    <xf numFmtId="9" fontId="25" fillId="0" borderId="0" applyFont="0" applyFill="0" applyBorder="0" applyAlignment="0" applyProtection="0"/>
    <xf numFmtId="0" fontId="103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104" fillId="0" borderId="0"/>
    <xf numFmtId="165" fontId="54" fillId="0" borderId="0"/>
    <xf numFmtId="165" fontId="54" fillId="0" borderId="0"/>
    <xf numFmtId="0" fontId="106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175" fontId="54" fillId="0" borderId="0"/>
    <xf numFmtId="0" fontId="56" fillId="0" borderId="0"/>
    <xf numFmtId="175" fontId="54" fillId="0" borderId="0"/>
    <xf numFmtId="175" fontId="54" fillId="0" borderId="0"/>
    <xf numFmtId="0" fontId="41" fillId="0" borderId="0"/>
    <xf numFmtId="0" fontId="2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9" fontId="1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1" fillId="0" borderId="0"/>
    <xf numFmtId="0" fontId="55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185" fontId="54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58" fillId="0" borderId="0" applyFont="0" applyFill="0" applyBorder="0" applyAlignment="0" applyProtection="0"/>
    <xf numFmtId="6" fontId="58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72">
    <xf numFmtId="0" fontId="0" fillId="0" borderId="0" xfId="0"/>
    <xf numFmtId="0" fontId="66" fillId="0" borderId="0" xfId="343" applyFont="1" applyFill="1" applyAlignment="1">
      <alignment vertical="center"/>
    </xf>
    <xf numFmtId="0" fontId="67" fillId="0" borderId="0" xfId="343" applyFont="1" applyFill="1" applyAlignment="1">
      <alignment vertical="center"/>
    </xf>
    <xf numFmtId="0" fontId="66" fillId="0" borderId="0" xfId="343" applyFont="1" applyFill="1" applyAlignment="1" applyProtection="1">
      <alignment horizontal="centerContinuous" vertical="center"/>
      <protection locked="0"/>
    </xf>
    <xf numFmtId="0" fontId="67" fillId="0" borderId="0" xfId="343" applyFont="1" applyFill="1" applyAlignment="1">
      <alignment horizontal="centerContinuous" vertical="center"/>
    </xf>
    <xf numFmtId="168" fontId="67" fillId="0" borderId="0" xfId="343" applyNumberFormat="1" applyFont="1" applyFill="1" applyAlignment="1">
      <alignment horizontal="centerContinuous" vertical="center"/>
    </xf>
    <xf numFmtId="168" fontId="66" fillId="0" borderId="0" xfId="343" applyNumberFormat="1" applyFont="1" applyFill="1" applyAlignment="1">
      <alignment vertical="center"/>
    </xf>
    <xf numFmtId="168" fontId="66" fillId="0" borderId="0" xfId="343" applyNumberFormat="1" applyFont="1" applyFill="1" applyAlignment="1">
      <alignment horizontal="left" vertical="center"/>
    </xf>
    <xf numFmtId="0" fontId="66" fillId="0" borderId="0" xfId="343" applyFont="1" applyFill="1" applyAlignment="1">
      <alignment horizontal="left" vertical="center"/>
    </xf>
    <xf numFmtId="0" fontId="69" fillId="0" borderId="0" xfId="343" applyFont="1" applyFill="1" applyAlignment="1">
      <alignment horizontal="right" vertical="center"/>
    </xf>
    <xf numFmtId="0" fontId="72" fillId="0" borderId="10" xfId="343" applyFont="1" applyFill="1" applyBorder="1" applyAlignment="1">
      <alignment vertical="center"/>
    </xf>
    <xf numFmtId="0" fontId="72" fillId="0" borderId="11" xfId="343" applyFont="1" applyFill="1" applyBorder="1" applyAlignment="1">
      <alignment vertical="center"/>
    </xf>
    <xf numFmtId="0" fontId="69" fillId="0" borderId="11" xfId="343" applyFont="1" applyFill="1" applyBorder="1" applyAlignment="1">
      <alignment vertical="center"/>
    </xf>
    <xf numFmtId="0" fontId="73" fillId="0" borderId="12" xfId="343" applyFont="1" applyFill="1" applyBorder="1" applyAlignment="1">
      <alignment vertical="center"/>
    </xf>
    <xf numFmtId="0" fontId="73" fillId="0" borderId="13" xfId="343" applyFont="1" applyFill="1" applyBorder="1" applyAlignment="1">
      <alignment horizontal="left" vertical="center"/>
    </xf>
    <xf numFmtId="165" fontId="66" fillId="0" borderId="17" xfId="342" applyFont="1" applyFill="1" applyBorder="1" applyAlignment="1">
      <alignment horizontal="left" vertical="center"/>
    </xf>
    <xf numFmtId="0" fontId="67" fillId="0" borderId="18" xfId="343" applyFont="1" applyFill="1" applyBorder="1" applyAlignment="1">
      <alignment vertical="center"/>
    </xf>
    <xf numFmtId="0" fontId="67" fillId="0" borderId="0" xfId="343" applyFont="1" applyFill="1" applyBorder="1" applyAlignment="1">
      <alignment vertical="center"/>
    </xf>
    <xf numFmtId="0" fontId="73" fillId="0" borderId="0" xfId="343" applyFont="1" applyFill="1" applyBorder="1" applyAlignment="1">
      <alignment vertical="center"/>
    </xf>
    <xf numFmtId="0" fontId="73" fillId="0" borderId="19" xfId="343" applyFont="1" applyFill="1" applyBorder="1" applyAlignment="1">
      <alignment horizontal="left" vertical="center"/>
    </xf>
    <xf numFmtId="0" fontId="69" fillId="0" borderId="19" xfId="343" applyFont="1" applyFill="1" applyBorder="1" applyAlignment="1">
      <alignment horizontal="center" vertical="center"/>
    </xf>
    <xf numFmtId="0" fontId="74" fillId="0" borderId="0" xfId="343" applyFont="1" applyFill="1" applyBorder="1" applyAlignment="1" applyProtection="1">
      <alignment horizontal="left" vertical="center"/>
      <protection locked="0"/>
    </xf>
    <xf numFmtId="0" fontId="73" fillId="0" borderId="0" xfId="343" applyFont="1" applyFill="1" applyAlignment="1">
      <alignment vertical="center"/>
    </xf>
    <xf numFmtId="0" fontId="69" fillId="0" borderId="19" xfId="343" applyFont="1" applyFill="1" applyBorder="1" applyAlignment="1">
      <alignment horizontal="center" vertical="top"/>
    </xf>
    <xf numFmtId="0" fontId="69" fillId="0" borderId="21" xfId="343" applyFont="1" applyFill="1" applyBorder="1" applyAlignment="1">
      <alignment horizontal="left" vertical="center"/>
    </xf>
    <xf numFmtId="0" fontId="73" fillId="0" borderId="22" xfId="343" applyFont="1" applyFill="1" applyBorder="1" applyAlignment="1">
      <alignment vertical="center"/>
    </xf>
    <xf numFmtId="0" fontId="73" fillId="0" borderId="23" xfId="343" applyFont="1" applyFill="1" applyBorder="1" applyAlignment="1">
      <alignment vertical="center"/>
    </xf>
    <xf numFmtId="165" fontId="69" fillId="0" borderId="24" xfId="342" applyFont="1" applyFill="1" applyBorder="1" applyAlignment="1">
      <alignment vertical="center"/>
    </xf>
    <xf numFmtId="165" fontId="69" fillId="0" borderId="25" xfId="342" applyFont="1" applyFill="1" applyBorder="1" applyAlignment="1">
      <alignment vertical="center"/>
    </xf>
    <xf numFmtId="165" fontId="69" fillId="0" borderId="22" xfId="342" applyFont="1" applyFill="1" applyBorder="1" applyAlignment="1">
      <alignment vertical="center"/>
    </xf>
    <xf numFmtId="165" fontId="69" fillId="0" borderId="26" xfId="342" applyFont="1" applyFill="1" applyBorder="1" applyAlignment="1">
      <alignment vertical="center"/>
    </xf>
    <xf numFmtId="0" fontId="67" fillId="0" borderId="27" xfId="343" applyFont="1" applyFill="1" applyBorder="1" applyAlignment="1">
      <alignment vertical="center"/>
    </xf>
    <xf numFmtId="0" fontId="67" fillId="0" borderId="28" xfId="343" applyFont="1" applyFill="1" applyBorder="1" applyAlignment="1">
      <alignment vertical="center"/>
    </xf>
    <xf numFmtId="0" fontId="75" fillId="0" borderId="28" xfId="343" applyFont="1" applyFill="1" applyBorder="1" applyAlignment="1">
      <alignment horizontal="centerContinuous" vertical="center"/>
    </xf>
    <xf numFmtId="0" fontId="75" fillId="0" borderId="29" xfId="343" applyFont="1" applyFill="1" applyBorder="1" applyAlignment="1">
      <alignment horizontal="centerContinuous" vertical="center"/>
    </xf>
    <xf numFmtId="0" fontId="75" fillId="0" borderId="27" xfId="343" applyFont="1" applyFill="1" applyBorder="1" applyAlignment="1">
      <alignment horizontal="center" vertical="center"/>
    </xf>
    <xf numFmtId="165" fontId="71" fillId="0" borderId="30" xfId="342" applyFont="1" applyFill="1" applyBorder="1" applyAlignment="1">
      <alignment horizontal="center" vertical="center"/>
    </xf>
    <xf numFmtId="165" fontId="71" fillId="0" borderId="31" xfId="342" applyFont="1" applyFill="1" applyBorder="1" applyAlignment="1">
      <alignment horizontal="center" vertical="center"/>
    </xf>
    <xf numFmtId="165" fontId="71" fillId="0" borderId="32" xfId="342" applyFont="1" applyFill="1" applyBorder="1" applyAlignment="1">
      <alignment horizontal="center" vertical="center"/>
    </xf>
    <xf numFmtId="165" fontId="71" fillId="0" borderId="33" xfId="342" applyFont="1" applyFill="1" applyBorder="1" applyAlignment="1">
      <alignment horizontal="center" vertical="center"/>
    </xf>
    <xf numFmtId="165" fontId="71" fillId="0" borderId="34" xfId="342" applyFont="1" applyFill="1" applyBorder="1" applyAlignment="1">
      <alignment horizontal="center" vertical="center"/>
    </xf>
    <xf numFmtId="0" fontId="66" fillId="0" borderId="0" xfId="343" applyFont="1" applyFill="1" applyBorder="1" applyAlignment="1" applyProtection="1">
      <alignment horizontal="left"/>
    </xf>
    <xf numFmtId="0" fontId="69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7" fillId="0" borderId="0" xfId="343" applyFont="1" applyFill="1"/>
    <xf numFmtId="0" fontId="66" fillId="0" borderId="0" xfId="343" quotePrefix="1" applyFont="1" applyFill="1" applyBorder="1" applyAlignment="1" applyProtection="1">
      <alignment horizontal="left"/>
    </xf>
    <xf numFmtId="0" fontId="69" fillId="0" borderId="35" xfId="343" applyFont="1" applyFill="1" applyBorder="1" applyAlignment="1">
      <alignment horizontal="centerContinuous" vertical="center"/>
    </xf>
    <xf numFmtId="165" fontId="77" fillId="0" borderId="0" xfId="342" applyFont="1" applyFill="1" applyBorder="1" applyAlignment="1" applyProtection="1">
      <alignment horizontal="right"/>
    </xf>
    <xf numFmtId="0" fontId="67" fillId="0" borderId="36" xfId="343" applyFont="1" applyFill="1" applyBorder="1" applyAlignment="1">
      <alignment vertical="center"/>
    </xf>
    <xf numFmtId="0" fontId="67" fillId="0" borderId="29" xfId="343" applyFont="1" applyFill="1" applyBorder="1" applyAlignment="1">
      <alignment vertical="center"/>
    </xf>
    <xf numFmtId="0" fontId="66" fillId="0" borderId="29" xfId="343" quotePrefix="1" applyFont="1" applyFill="1" applyBorder="1" applyAlignment="1" applyProtection="1">
      <alignment horizontal="left"/>
    </xf>
    <xf numFmtId="0" fontId="67" fillId="0" borderId="18" xfId="343" quotePrefix="1" applyFont="1" applyFill="1" applyBorder="1" applyAlignment="1">
      <alignment horizontal="right"/>
    </xf>
    <xf numFmtId="0" fontId="67" fillId="0" borderId="0" xfId="343" applyFont="1" applyFill="1" applyBorder="1" applyAlignment="1"/>
    <xf numFmtId="1" fontId="67" fillId="0" borderId="0" xfId="343" applyNumberFormat="1" applyFont="1" applyFill="1" applyBorder="1"/>
    <xf numFmtId="0" fontId="72" fillId="0" borderId="14" xfId="343" applyFont="1" applyFill="1" applyBorder="1" applyAlignment="1">
      <alignment horizontal="centerContinuous"/>
    </xf>
    <xf numFmtId="172" fontId="78" fillId="0" borderId="0" xfId="343" applyNumberFormat="1" applyFont="1" applyFill="1" applyBorder="1" applyAlignment="1" applyProtection="1">
      <alignment vertical="center"/>
    </xf>
    <xf numFmtId="0" fontId="67" fillId="0" borderId="18" xfId="343" applyFont="1" applyFill="1" applyBorder="1" applyAlignment="1">
      <alignment horizontal="right"/>
    </xf>
    <xf numFmtId="0" fontId="72" fillId="0" borderId="35" xfId="343" applyFont="1" applyFill="1" applyBorder="1" applyAlignment="1">
      <alignment horizontal="centerContinuous"/>
    </xf>
    <xf numFmtId="0" fontId="67" fillId="0" borderId="36" xfId="343" applyFont="1" applyFill="1" applyBorder="1" applyAlignment="1">
      <alignment horizontal="right"/>
    </xf>
    <xf numFmtId="0" fontId="67" fillId="0" borderId="29" xfId="343" applyFont="1" applyFill="1" applyBorder="1" applyAlignment="1"/>
    <xf numFmtId="1" fontId="67" fillId="0" borderId="29" xfId="343" applyNumberFormat="1" applyFont="1" applyFill="1" applyBorder="1"/>
    <xf numFmtId="0" fontId="72" fillId="0" borderId="37" xfId="343" applyFont="1" applyFill="1" applyBorder="1" applyAlignment="1">
      <alignment horizontal="centerContinuous"/>
    </xf>
    <xf numFmtId="0" fontId="72" fillId="0" borderId="38" xfId="343" applyFont="1" applyFill="1" applyBorder="1" applyAlignment="1">
      <alignment horizontal="centerContinuous"/>
    </xf>
    <xf numFmtId="0" fontId="72" fillId="0" borderId="39" xfId="343" applyFont="1" applyFill="1" applyBorder="1" applyAlignment="1">
      <alignment horizontal="centerContinuous"/>
    </xf>
    <xf numFmtId="0" fontId="72" fillId="0" borderId="40" xfId="343" applyFont="1" applyFill="1" applyBorder="1" applyAlignment="1">
      <alignment horizontal="centerContinuous"/>
    </xf>
    <xf numFmtId="0" fontId="72" fillId="0" borderId="41" xfId="343" applyFont="1" applyFill="1" applyBorder="1" applyAlignment="1">
      <alignment horizontal="centerContinuous"/>
    </xf>
    <xf numFmtId="0" fontId="67" fillId="0" borderId="0" xfId="343" quotePrefix="1" applyFont="1" applyFill="1" applyBorder="1" applyAlignment="1"/>
    <xf numFmtId="0" fontId="68" fillId="0" borderId="0" xfId="343" applyFont="1" applyFill="1" applyBorder="1" applyAlignment="1"/>
    <xf numFmtId="0" fontId="68" fillId="0" borderId="18" xfId="343" applyFont="1" applyFill="1" applyBorder="1" applyAlignment="1">
      <alignment horizontal="right"/>
    </xf>
    <xf numFmtId="0" fontId="67" fillId="0" borderId="18" xfId="343" quotePrefix="1" applyNumberFormat="1" applyFont="1" applyFill="1" applyBorder="1" applyAlignment="1">
      <alignment horizontal="right"/>
    </xf>
    <xf numFmtId="0" fontId="67" fillId="0" borderId="18" xfId="343" quotePrefix="1" applyFont="1" applyFill="1" applyBorder="1" applyAlignment="1"/>
    <xf numFmtId="0" fontId="67" fillId="0" borderId="11" xfId="343" applyFont="1" applyFill="1" applyBorder="1" applyAlignment="1"/>
    <xf numFmtId="0" fontId="67" fillId="0" borderId="0" xfId="0" applyFont="1"/>
    <xf numFmtId="165" fontId="66" fillId="0" borderId="0" xfId="340" applyFont="1" applyAlignment="1" applyProtection="1">
      <alignment horizontal="left"/>
    </xf>
    <xf numFmtId="165" fontId="67" fillId="0" borderId="0" xfId="340" applyFont="1"/>
    <xf numFmtId="165" fontId="83" fillId="0" borderId="0" xfId="340" applyFont="1"/>
    <xf numFmtId="165" fontId="84" fillId="0" borderId="0" xfId="340" applyFont="1"/>
    <xf numFmtId="165" fontId="85" fillId="0" borderId="0" xfId="340" applyFont="1" applyAlignment="1" applyProtection="1">
      <alignment horizontal="centerContinuous"/>
    </xf>
    <xf numFmtId="165" fontId="84" fillId="0" borderId="0" xfId="340" applyFont="1" applyAlignment="1">
      <alignment horizontal="centerContinuous"/>
    </xf>
    <xf numFmtId="165" fontId="84" fillId="0" borderId="29" xfId="340" applyFont="1" applyBorder="1"/>
    <xf numFmtId="165" fontId="69" fillId="0" borderId="0" xfId="340" applyFont="1" applyAlignment="1" applyProtection="1">
      <alignment horizontal="right"/>
    </xf>
    <xf numFmtId="165" fontId="84" fillId="0" borderId="15" xfId="340" applyFont="1" applyBorder="1"/>
    <xf numFmtId="165" fontId="69" fillId="0" borderId="15" xfId="340" applyFont="1" applyBorder="1" applyAlignment="1">
      <alignment horizontal="center"/>
    </xf>
    <xf numFmtId="165" fontId="69" fillId="0" borderId="20" xfId="340" applyFont="1" applyBorder="1" applyAlignment="1">
      <alignment horizontal="center"/>
    </xf>
    <xf numFmtId="165" fontId="69" fillId="0" borderId="20" xfId="340" applyFont="1" applyBorder="1" applyAlignment="1" applyProtection="1">
      <alignment horizontal="center" vertical="center"/>
    </xf>
    <xf numFmtId="165" fontId="84" fillId="0" borderId="23" xfId="340" applyFont="1" applyBorder="1"/>
    <xf numFmtId="165" fontId="69" fillId="0" borderId="23" xfId="340" applyFont="1" applyBorder="1" applyAlignment="1" applyProtection="1">
      <alignment horizontal="center" vertical="center"/>
    </xf>
    <xf numFmtId="165" fontId="87" fillId="0" borderId="23" xfId="340" applyFont="1" applyBorder="1" applyAlignment="1">
      <alignment horizontal="center" vertical="center"/>
    </xf>
    <xf numFmtId="165" fontId="87" fillId="0" borderId="42" xfId="340" quotePrefix="1" applyFont="1" applyBorder="1" applyAlignment="1" applyProtection="1">
      <alignment horizontal="center" vertical="center"/>
    </xf>
    <xf numFmtId="165" fontId="84" fillId="0" borderId="0" xfId="340" applyFont="1" applyAlignment="1">
      <alignment horizontal="center" vertical="center"/>
    </xf>
    <xf numFmtId="165" fontId="84" fillId="0" borderId="0" xfId="340" applyFont="1" applyBorder="1"/>
    <xf numFmtId="4" fontId="84" fillId="0" borderId="0" xfId="340" applyNumberFormat="1" applyFont="1"/>
    <xf numFmtId="165" fontId="66" fillId="0" borderId="0" xfId="341" applyFont="1" applyAlignment="1" applyProtection="1">
      <alignment horizontal="left"/>
    </xf>
    <xf numFmtId="165" fontId="67" fillId="0" borderId="0" xfId="341" applyFont="1"/>
    <xf numFmtId="165" fontId="66" fillId="0" borderId="0" xfId="341" applyFont="1" applyAlignment="1" applyProtection="1">
      <alignment horizontal="centerContinuous"/>
    </xf>
    <xf numFmtId="165" fontId="67" fillId="0" borderId="0" xfId="341" applyFont="1" applyAlignment="1">
      <alignment horizontal="centerContinuous"/>
    </xf>
    <xf numFmtId="165" fontId="66" fillId="0" borderId="0" xfId="341" applyFont="1"/>
    <xf numFmtId="165" fontId="69" fillId="0" borderId="0" xfId="341" applyFont="1" applyAlignment="1" applyProtection="1">
      <alignment horizontal="right"/>
    </xf>
    <xf numFmtId="165" fontId="72" fillId="0" borderId="15" xfId="341" applyFont="1" applyBorder="1"/>
    <xf numFmtId="165" fontId="69" fillId="0" borderId="39" xfId="341" applyFont="1" applyBorder="1" applyAlignment="1">
      <alignment horizontal="center"/>
    </xf>
    <xf numFmtId="165" fontId="69" fillId="0" borderId="43" xfId="341" applyFont="1" applyBorder="1" applyAlignment="1">
      <alignment vertical="center"/>
    </xf>
    <xf numFmtId="165" fontId="69" fillId="0" borderId="20" xfId="341" applyFont="1" applyBorder="1" applyAlignment="1">
      <alignment horizontal="center"/>
    </xf>
    <xf numFmtId="165" fontId="69" fillId="0" borderId="38" xfId="341" applyFont="1" applyBorder="1" applyAlignment="1" applyProtection="1">
      <alignment horizontal="center" vertical="center"/>
    </xf>
    <xf numFmtId="165" fontId="69" fillId="0" borderId="35" xfId="341" applyFont="1" applyBorder="1" applyAlignment="1" applyProtection="1">
      <alignment horizontal="centerContinuous" vertical="center"/>
    </xf>
    <xf numFmtId="165" fontId="72" fillId="0" borderId="23" xfId="341" applyFont="1" applyBorder="1"/>
    <xf numFmtId="165" fontId="69" fillId="0" borderId="40" xfId="341" applyFont="1" applyBorder="1" applyAlignment="1">
      <alignment horizontal="center"/>
    </xf>
    <xf numFmtId="165" fontId="69" fillId="0" borderId="22" xfId="341" applyFont="1" applyBorder="1" applyAlignment="1">
      <alignment vertical="center"/>
    </xf>
    <xf numFmtId="165" fontId="71" fillId="0" borderId="23" xfId="341" applyFont="1" applyBorder="1" applyAlignment="1">
      <alignment horizontal="center" vertical="center"/>
    </xf>
    <xf numFmtId="165" fontId="71" fillId="0" borderId="40" xfId="341" quotePrefix="1" applyFont="1" applyBorder="1" applyAlignment="1" applyProtection="1">
      <alignment horizontal="center" vertical="center"/>
    </xf>
    <xf numFmtId="165" fontId="71" fillId="0" borderId="22" xfId="341" applyFont="1" applyBorder="1" applyAlignment="1" applyProtection="1">
      <alignment horizontal="center" vertical="center"/>
    </xf>
    <xf numFmtId="173" fontId="28" fillId="0" borderId="0" xfId="329" applyNumberFormat="1" applyFont="1"/>
    <xf numFmtId="165" fontId="67" fillId="0" borderId="0" xfId="341" applyFont="1" applyAlignment="1">
      <alignment horizontal="center" vertical="center"/>
    </xf>
    <xf numFmtId="165" fontId="66" fillId="0" borderId="15" xfId="341" applyFont="1" applyBorder="1" applyAlignment="1" applyProtection="1">
      <alignment horizontal="left"/>
    </xf>
    <xf numFmtId="1" fontId="67" fillId="0" borderId="20" xfId="341" applyNumberFormat="1" applyFont="1" applyBorder="1"/>
    <xf numFmtId="170" fontId="66" fillId="0" borderId="0" xfId="341" applyNumberFormat="1" applyFont="1"/>
    <xf numFmtId="170" fontId="67" fillId="0" borderId="0" xfId="341" applyNumberFormat="1" applyFont="1"/>
    <xf numFmtId="2" fontId="67" fillId="0" borderId="0" xfId="341" applyNumberFormat="1" applyFont="1"/>
    <xf numFmtId="1" fontId="67" fillId="0" borderId="23" xfId="341" applyNumberFormat="1" applyFont="1" applyBorder="1"/>
    <xf numFmtId="165" fontId="66" fillId="0" borderId="0" xfId="345" applyFont="1" applyFill="1" applyAlignment="1">
      <alignment horizontal="left" vertical="center"/>
    </xf>
    <xf numFmtId="165" fontId="66" fillId="0" borderId="0" xfId="345" applyFont="1" applyFill="1" applyAlignment="1">
      <alignment vertical="center"/>
    </xf>
    <xf numFmtId="165" fontId="67" fillId="0" borderId="0" xfId="345" applyFont="1" applyFill="1" applyAlignment="1">
      <alignment vertical="center"/>
    </xf>
    <xf numFmtId="165" fontId="66" fillId="0" borderId="0" xfId="345" applyFont="1" applyFill="1" applyAlignment="1" applyProtection="1">
      <alignment horizontal="centerContinuous" vertical="center"/>
      <protection locked="0"/>
    </xf>
    <xf numFmtId="165" fontId="66" fillId="0" borderId="0" xfId="345" applyFont="1" applyFill="1" applyAlignment="1">
      <alignment horizontal="centerContinuous" vertical="center"/>
    </xf>
    <xf numFmtId="165" fontId="66" fillId="0" borderId="0" xfId="345" applyFont="1" applyFill="1" applyBorder="1" applyAlignment="1">
      <alignment vertical="center"/>
    </xf>
    <xf numFmtId="165" fontId="69" fillId="0" borderId="0" xfId="345" applyFont="1" applyFill="1" applyAlignment="1">
      <alignment horizontal="right" vertical="center"/>
    </xf>
    <xf numFmtId="165" fontId="66" fillId="0" borderId="10" xfId="345" applyFont="1" applyFill="1" applyBorder="1" applyAlignment="1">
      <alignment vertical="center"/>
    </xf>
    <xf numFmtId="165" fontId="73" fillId="0" borderId="11" xfId="345" applyFont="1" applyFill="1" applyBorder="1" applyAlignment="1">
      <alignment vertical="center"/>
    </xf>
    <xf numFmtId="165" fontId="69" fillId="0" borderId="11" xfId="345" applyFont="1" applyFill="1" applyBorder="1" applyAlignment="1">
      <alignment vertical="center"/>
    </xf>
    <xf numFmtId="165" fontId="73" fillId="0" borderId="0" xfId="345" applyFont="1" applyFill="1" applyBorder="1" applyAlignment="1">
      <alignment horizontal="left" vertical="center"/>
    </xf>
    <xf numFmtId="165" fontId="73" fillId="0" borderId="18" xfId="345" applyFont="1" applyFill="1" applyBorder="1" applyAlignment="1">
      <alignment vertical="center"/>
    </xf>
    <xf numFmtId="165" fontId="73" fillId="0" borderId="0" xfId="345" applyFont="1" applyFill="1" applyBorder="1" applyAlignment="1">
      <alignment vertical="center"/>
    </xf>
    <xf numFmtId="165" fontId="74" fillId="0" borderId="0" xfId="345" applyFont="1" applyFill="1" applyBorder="1" applyAlignment="1" applyProtection="1">
      <alignment horizontal="left" vertical="center"/>
      <protection locked="0"/>
    </xf>
    <xf numFmtId="165" fontId="66" fillId="0" borderId="18" xfId="345" applyFont="1" applyFill="1" applyBorder="1" applyAlignment="1">
      <alignment horizontal="center" vertical="center"/>
    </xf>
    <xf numFmtId="165" fontId="66" fillId="0" borderId="0" xfId="345" applyFont="1" applyFill="1" applyBorder="1" applyAlignment="1">
      <alignment horizontal="center" vertical="center"/>
    </xf>
    <xf numFmtId="165" fontId="73" fillId="0" borderId="18" xfId="345" applyFont="1" applyFill="1" applyBorder="1" applyAlignment="1">
      <alignment horizontal="left" vertical="center"/>
    </xf>
    <xf numFmtId="165" fontId="73" fillId="0" borderId="35" xfId="345" applyFont="1" applyFill="1" applyBorder="1" applyAlignment="1">
      <alignment vertical="center"/>
    </xf>
    <xf numFmtId="165" fontId="69" fillId="0" borderId="24" xfId="342" applyFont="1" applyFill="1" applyBorder="1" applyAlignment="1">
      <alignment horizontal="centerContinuous" vertical="center"/>
    </xf>
    <xf numFmtId="165" fontId="71" fillId="0" borderId="27" xfId="344" applyFont="1" applyFill="1" applyBorder="1" applyAlignment="1">
      <alignment horizontal="centerContinuous" vertical="center"/>
    </xf>
    <xf numFmtId="165" fontId="71" fillId="0" borderId="28" xfId="344" applyFont="1" applyFill="1" applyBorder="1" applyAlignment="1">
      <alignment horizontal="centerContinuous" vertical="center"/>
    </xf>
    <xf numFmtId="165" fontId="71" fillId="0" borderId="45" xfId="344" applyFont="1" applyFill="1" applyBorder="1" applyAlignment="1">
      <alignment horizontal="centerContinuous" vertical="center"/>
    </xf>
    <xf numFmtId="165" fontId="71" fillId="0" borderId="34" xfId="342" applyFont="1" applyFill="1" applyBorder="1" applyAlignment="1">
      <alignment horizontal="centerContinuous" vertical="center"/>
    </xf>
    <xf numFmtId="165" fontId="66" fillId="0" borderId="18" xfId="345" applyFont="1" applyFill="1" applyBorder="1" applyAlignment="1" applyProtection="1">
      <alignment horizontal="left"/>
    </xf>
    <xf numFmtId="165" fontId="66" fillId="0" borderId="0" xfId="345" applyFont="1" applyFill="1" applyBorder="1" applyAlignment="1" applyProtection="1">
      <alignment horizontal="left"/>
    </xf>
    <xf numFmtId="165" fontId="69" fillId="0" borderId="35" xfId="345" applyFont="1" applyFill="1" applyBorder="1" applyAlignment="1">
      <alignment horizontal="centerContinuous" vertical="center"/>
    </xf>
    <xf numFmtId="165" fontId="67" fillId="0" borderId="0" xfId="345" applyFont="1" applyFill="1"/>
    <xf numFmtId="165" fontId="66" fillId="0" borderId="18" xfId="345" quotePrefix="1" applyFont="1" applyFill="1" applyBorder="1" applyAlignment="1" applyProtection="1">
      <alignment horizontal="left"/>
    </xf>
    <xf numFmtId="165" fontId="66" fillId="0" borderId="0" xfId="345" quotePrefix="1" applyFont="1" applyFill="1" applyBorder="1" applyAlignment="1" applyProtection="1">
      <alignment horizontal="left"/>
    </xf>
    <xf numFmtId="165" fontId="66" fillId="0" borderId="36" xfId="345" quotePrefix="1" applyFont="1" applyFill="1" applyBorder="1" applyAlignment="1" applyProtection="1">
      <alignment horizontal="left"/>
    </xf>
    <xf numFmtId="165" fontId="66" fillId="0" borderId="29" xfId="345" quotePrefix="1" applyFont="1" applyFill="1" applyBorder="1" applyAlignment="1" applyProtection="1">
      <alignment horizontal="left"/>
    </xf>
    <xf numFmtId="165" fontId="66" fillId="0" borderId="29" xfId="345" applyFont="1" applyFill="1" applyBorder="1" applyAlignment="1" applyProtection="1">
      <alignment horizontal="left"/>
    </xf>
    <xf numFmtId="165" fontId="69" fillId="0" borderId="37" xfId="345" applyFont="1" applyFill="1" applyBorder="1" applyAlignment="1">
      <alignment horizontal="centerContinuous" vertical="center"/>
    </xf>
    <xf numFmtId="165" fontId="67" fillId="0" borderId="18" xfId="345" quotePrefix="1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</xf>
    <xf numFmtId="1" fontId="67" fillId="0" borderId="0" xfId="345" applyNumberFormat="1" applyFont="1" applyFill="1" applyBorder="1"/>
    <xf numFmtId="165" fontId="72" fillId="0" borderId="38" xfId="345" applyFont="1" applyFill="1" applyBorder="1" applyAlignment="1">
      <alignment horizontal="centerContinuous"/>
    </xf>
    <xf numFmtId="165" fontId="67" fillId="0" borderId="36" xfId="345" quotePrefix="1" applyFont="1" applyFill="1" applyBorder="1" applyAlignment="1" applyProtection="1">
      <alignment horizontal="left"/>
    </xf>
    <xf numFmtId="165" fontId="67" fillId="0" borderId="29" xfId="345" quotePrefix="1" applyFont="1" applyFill="1" applyBorder="1" applyAlignment="1" applyProtection="1">
      <alignment horizontal="left"/>
    </xf>
    <xf numFmtId="165" fontId="72" fillId="0" borderId="40" xfId="345" applyFont="1" applyFill="1" applyBorder="1" applyAlignment="1">
      <alignment horizontal="centerContinuous"/>
    </xf>
    <xf numFmtId="165" fontId="67" fillId="0" borderId="0" xfId="345" applyFont="1" applyFill="1" applyBorder="1" applyAlignment="1">
      <alignment vertical="center"/>
    </xf>
    <xf numFmtId="1" fontId="67" fillId="0" borderId="11" xfId="345" applyNumberFormat="1" applyFont="1" applyFill="1" applyBorder="1"/>
    <xf numFmtId="165" fontId="72" fillId="0" borderId="39" xfId="345" applyFont="1" applyFill="1" applyBorder="1" applyAlignment="1">
      <alignment horizontal="centerContinuous"/>
    </xf>
    <xf numFmtId="165" fontId="67" fillId="0" borderId="18" xfId="345" applyFont="1" applyFill="1" applyBorder="1" applyAlignment="1" applyProtection="1">
      <alignment horizontal="left"/>
    </xf>
    <xf numFmtId="165" fontId="72" fillId="0" borderId="41" xfId="345" applyFont="1" applyFill="1" applyBorder="1" applyAlignment="1">
      <alignment horizontal="centerContinuous"/>
    </xf>
    <xf numFmtId="1" fontId="67" fillId="0" borderId="29" xfId="345" applyNumberFormat="1" applyFont="1" applyFill="1" applyBorder="1"/>
    <xf numFmtId="165" fontId="67" fillId="0" borderId="10" xfId="345" quotePrefix="1" applyFont="1" applyFill="1" applyBorder="1" applyAlignment="1" applyProtection="1">
      <alignment horizontal="left"/>
    </xf>
    <xf numFmtId="165" fontId="67" fillId="0" borderId="11" xfId="345" quotePrefix="1" applyFont="1" applyFill="1" applyBorder="1" applyAlignment="1" applyProtection="1">
      <alignment horizontal="left"/>
    </xf>
    <xf numFmtId="165" fontId="72" fillId="0" borderId="46" xfId="345" applyFont="1" applyFill="1" applyBorder="1" applyAlignment="1">
      <alignment horizontal="centerContinuous"/>
    </xf>
    <xf numFmtId="165" fontId="67" fillId="0" borderId="36" xfId="345" applyFont="1" applyFill="1" applyBorder="1" applyAlignment="1" applyProtection="1">
      <alignment horizontal="left"/>
    </xf>
    <xf numFmtId="165" fontId="67" fillId="0" borderId="29" xfId="345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  <protection locked="0"/>
    </xf>
    <xf numFmtId="165" fontId="67" fillId="0" borderId="0" xfId="345" applyFont="1" applyFill="1" applyBorder="1" applyAlignment="1" applyProtection="1">
      <alignment horizontal="left"/>
      <protection locked="0"/>
    </xf>
    <xf numFmtId="165" fontId="67" fillId="0" borderId="29" xfId="345" quotePrefix="1" applyFont="1" applyFill="1" applyBorder="1" applyAlignment="1" applyProtection="1">
      <alignment horizontal="left"/>
      <protection locked="0"/>
    </xf>
    <xf numFmtId="165" fontId="91" fillId="0" borderId="0" xfId="345" applyFont="1" applyFill="1" applyAlignment="1">
      <alignment vertical="center"/>
    </xf>
    <xf numFmtId="1" fontId="67" fillId="0" borderId="10" xfId="343" applyNumberFormat="1" applyFont="1" applyFill="1" applyBorder="1"/>
    <xf numFmtId="171" fontId="78" fillId="0" borderId="0" xfId="343" applyNumberFormat="1" applyFont="1" applyFill="1" applyBorder="1" applyAlignment="1" applyProtection="1">
      <alignment horizontal="right" vertical="center"/>
    </xf>
    <xf numFmtId="171" fontId="78" fillId="0" borderId="29" xfId="343" applyNumberFormat="1" applyFont="1" applyFill="1" applyBorder="1" applyAlignment="1" applyProtection="1">
      <alignment horizontal="right" vertical="center"/>
    </xf>
    <xf numFmtId="165" fontId="66" fillId="0" borderId="0" xfId="339" applyFont="1" applyAlignment="1" applyProtection="1">
      <alignment horizontal="left"/>
    </xf>
    <xf numFmtId="0" fontId="66" fillId="0" borderId="0" xfId="449" applyFont="1" applyAlignment="1"/>
    <xf numFmtId="3" fontId="67" fillId="0" borderId="0" xfId="449" applyNumberFormat="1" applyFont="1" applyAlignment="1"/>
    <xf numFmtId="3" fontId="67" fillId="0" borderId="0" xfId="449" applyNumberFormat="1" applyFont="1"/>
    <xf numFmtId="0" fontId="55" fillId="0" borderId="0" xfId="449" applyFont="1"/>
    <xf numFmtId="0" fontId="67" fillId="0" borderId="0" xfId="449" quotePrefix="1" applyFont="1" applyAlignment="1"/>
    <xf numFmtId="0" fontId="66" fillId="0" borderId="0" xfId="449" applyFont="1" applyAlignment="1">
      <alignment horizontal="centerContinuous" vertical="center"/>
    </xf>
    <xf numFmtId="0" fontId="67" fillId="0" borderId="0" xfId="449" quotePrefix="1" applyFont="1" applyAlignment="1">
      <alignment horizontal="centerContinuous"/>
    </xf>
    <xf numFmtId="3" fontId="67" fillId="0" borderId="0" xfId="449" applyNumberFormat="1" applyFont="1" applyAlignment="1">
      <alignment horizontal="centerContinuous"/>
    </xf>
    <xf numFmtId="0" fontId="67" fillId="0" borderId="0" xfId="449" applyFont="1"/>
    <xf numFmtId="3" fontId="67" fillId="0" borderId="29" xfId="449" applyNumberFormat="1" applyFont="1" applyBorder="1"/>
    <xf numFmtId="3" fontId="66" fillId="0" borderId="0" xfId="449" applyNumberFormat="1" applyFont="1" applyAlignment="1">
      <alignment horizontal="centerContinuous"/>
    </xf>
    <xf numFmtId="3" fontId="69" fillId="0" borderId="0" xfId="449" applyNumberFormat="1" applyFont="1" applyAlignment="1">
      <alignment horizontal="centerContinuous"/>
    </xf>
    <xf numFmtId="0" fontId="72" fillId="0" borderId="15" xfId="449" applyFont="1" applyBorder="1"/>
    <xf numFmtId="0" fontId="69" fillId="0" borderId="15" xfId="449" applyFont="1" applyBorder="1" applyAlignment="1">
      <alignment horizontal="centerContinuous" vertical="top"/>
    </xf>
    <xf numFmtId="3" fontId="69" fillId="0" borderId="29" xfId="449" applyNumberFormat="1" applyFont="1" applyBorder="1" applyAlignment="1">
      <alignment horizontal="centerContinuous" vertical="top"/>
    </xf>
    <xf numFmtId="3" fontId="69" fillId="0" borderId="28" xfId="449" applyNumberFormat="1" applyFont="1" applyBorder="1" applyAlignment="1">
      <alignment horizontal="centerContinuous"/>
    </xf>
    <xf numFmtId="3" fontId="69" fillId="0" borderId="45" xfId="449" applyNumberFormat="1" applyFont="1" applyBorder="1" applyAlignment="1">
      <alignment horizontal="centerContinuous"/>
    </xf>
    <xf numFmtId="3" fontId="69" fillId="0" borderId="28" xfId="449" applyNumberFormat="1" applyFont="1" applyBorder="1" applyAlignment="1">
      <alignment horizontal="centerContinuous" vertical="top"/>
    </xf>
    <xf numFmtId="0" fontId="69" fillId="0" borderId="20" xfId="449" applyFont="1" applyBorder="1" applyAlignment="1">
      <alignment horizontal="center"/>
    </xf>
    <xf numFmtId="0" fontId="69" fillId="0" borderId="20" xfId="449" applyFont="1" applyBorder="1" applyAlignment="1">
      <alignment horizontal="centerContinuous"/>
    </xf>
    <xf numFmtId="3" fontId="69" fillId="0" borderId="35" xfId="449" applyNumberFormat="1" applyFont="1" applyBorder="1" applyAlignment="1">
      <alignment horizontal="center"/>
    </xf>
    <xf numFmtId="3" fontId="69" fillId="0" borderId="35" xfId="449" quotePrefix="1" applyNumberFormat="1" applyFont="1" applyBorder="1" applyAlignment="1">
      <alignment horizontal="center"/>
    </xf>
    <xf numFmtId="0" fontId="69" fillId="0" borderId="23" xfId="449" applyFont="1" applyBorder="1"/>
    <xf numFmtId="0" fontId="69" fillId="0" borderId="23" xfId="449" applyFont="1" applyBorder="1" applyAlignment="1">
      <alignment horizontal="centerContinuous"/>
    </xf>
    <xf numFmtId="0" fontId="73" fillId="0" borderId="0" xfId="449" applyFont="1"/>
    <xf numFmtId="0" fontId="71" fillId="0" borderId="23" xfId="449" quotePrefix="1" applyFont="1" applyBorder="1" applyAlignment="1">
      <alignment horizontal="center" vertical="center"/>
    </xf>
    <xf numFmtId="0" fontId="71" fillId="0" borderId="42" xfId="449" quotePrefix="1" applyFont="1" applyBorder="1" applyAlignment="1">
      <alignment horizontal="center" vertical="center"/>
    </xf>
    <xf numFmtId="3" fontId="71" fillId="0" borderId="45" xfId="449" quotePrefix="1" applyNumberFormat="1" applyFont="1" applyBorder="1" applyAlignment="1">
      <alignment horizontal="center" vertical="center"/>
    </xf>
    <xf numFmtId="0" fontId="55" fillId="0" borderId="0" xfId="449" applyFont="1" applyAlignment="1">
      <alignment horizontal="center" vertical="center"/>
    </xf>
    <xf numFmtId="0" fontId="66" fillId="0" borderId="23" xfId="449" applyFont="1" applyBorder="1"/>
    <xf numFmtId="0" fontId="66" fillId="0" borderId="42" xfId="449" applyFont="1" applyBorder="1"/>
    <xf numFmtId="3" fontId="73" fillId="0" borderId="0" xfId="449" applyNumberFormat="1" applyFont="1" applyBorder="1"/>
    <xf numFmtId="0" fontId="66" fillId="0" borderId="15" xfId="449" applyFont="1" applyBorder="1"/>
    <xf numFmtId="0" fontId="66" fillId="0" borderId="23" xfId="449" quotePrefix="1" applyFont="1" applyBorder="1"/>
    <xf numFmtId="0" fontId="66" fillId="0" borderId="20" xfId="449" applyFont="1" applyBorder="1"/>
    <xf numFmtId="0" fontId="67" fillId="0" borderId="20" xfId="449" quotePrefix="1" applyFont="1" applyBorder="1"/>
    <xf numFmtId="0" fontId="72" fillId="0" borderId="20" xfId="449" quotePrefix="1" applyFont="1" applyBorder="1"/>
    <xf numFmtId="0" fontId="67" fillId="0" borderId="23" xfId="449" applyFont="1" applyBorder="1"/>
    <xf numFmtId="165" fontId="73" fillId="0" borderId="0" xfId="339" applyFont="1" applyAlignment="1" applyProtection="1">
      <alignment horizontal="left"/>
    </xf>
    <xf numFmtId="165" fontId="55" fillId="0" borderId="0" xfId="339" applyFont="1"/>
    <xf numFmtId="165" fontId="66" fillId="0" borderId="0" xfId="339" applyFont="1" applyAlignment="1" applyProtection="1">
      <alignment horizontal="centerContinuous"/>
    </xf>
    <xf numFmtId="165" fontId="73" fillId="0" borderId="0" xfId="339" applyFont="1" applyAlignment="1" applyProtection="1">
      <alignment horizontal="centerContinuous"/>
    </xf>
    <xf numFmtId="165" fontId="69" fillId="0" borderId="0" xfId="339" applyFont="1" applyAlignment="1" applyProtection="1">
      <alignment horizontal="right"/>
    </xf>
    <xf numFmtId="165" fontId="67" fillId="0" borderId="16" xfId="339" applyFont="1" applyBorder="1"/>
    <xf numFmtId="0" fontId="66" fillId="0" borderId="0" xfId="449" quotePrefix="1" applyFont="1" applyFill="1" applyBorder="1"/>
    <xf numFmtId="165" fontId="73" fillId="0" borderId="0" xfId="339" applyFont="1" applyFill="1"/>
    <xf numFmtId="165" fontId="55" fillId="0" borderId="0" xfId="339" applyFont="1" applyFill="1"/>
    <xf numFmtId="165" fontId="69" fillId="0" borderId="21" xfId="339" applyFont="1" applyBorder="1" applyAlignment="1" applyProtection="1">
      <alignment horizontal="center"/>
    </xf>
    <xf numFmtId="165" fontId="69" fillId="0" borderId="17" xfId="339" applyFont="1" applyBorder="1" applyAlignment="1" applyProtection="1">
      <alignment horizontal="center"/>
    </xf>
    <xf numFmtId="165" fontId="69" fillId="0" borderId="35" xfId="339" applyFont="1" applyBorder="1" applyAlignment="1" applyProtection="1">
      <alignment horizontal="center"/>
    </xf>
    <xf numFmtId="165" fontId="69" fillId="0" borderId="35" xfId="339" applyFont="1" applyBorder="1" applyAlignment="1" applyProtection="1">
      <alignment horizontal="left"/>
    </xf>
    <xf numFmtId="165" fontId="69" fillId="0" borderId="15" xfId="339" applyFont="1" applyBorder="1" applyAlignment="1" applyProtection="1">
      <alignment horizontal="left"/>
    </xf>
    <xf numFmtId="165" fontId="66" fillId="0" borderId="25" xfId="339" applyFont="1" applyBorder="1"/>
    <xf numFmtId="165" fontId="69" fillId="0" borderId="26" xfId="339" applyFont="1" applyBorder="1" applyAlignment="1">
      <alignment horizontal="center"/>
    </xf>
    <xf numFmtId="0" fontId="69" fillId="0" borderId="22" xfId="339" quotePrefix="1" applyNumberFormat="1" applyFont="1" applyBorder="1" applyAlignment="1" applyProtection="1">
      <alignment horizontal="center"/>
    </xf>
    <xf numFmtId="165" fontId="69" fillId="0" borderId="23" xfId="339" quotePrefix="1" applyFont="1" applyBorder="1" applyAlignment="1" applyProtection="1">
      <alignment horizontal="center"/>
    </xf>
    <xf numFmtId="165" fontId="71" fillId="0" borderId="55" xfId="339" applyFont="1" applyBorder="1" applyAlignment="1" applyProtection="1">
      <alignment horizontal="center" vertical="center"/>
    </xf>
    <xf numFmtId="165" fontId="71" fillId="0" borderId="40" xfId="339" applyFont="1" applyBorder="1" applyAlignment="1" applyProtection="1">
      <alignment horizontal="center" vertical="center"/>
    </xf>
    <xf numFmtId="165" fontId="71" fillId="0" borderId="26" xfId="339" applyFont="1" applyBorder="1" applyAlignment="1" applyProtection="1">
      <alignment horizontal="center" vertical="center"/>
    </xf>
    <xf numFmtId="165" fontId="71" fillId="0" borderId="22" xfId="339" applyFont="1" applyBorder="1" applyAlignment="1" applyProtection="1">
      <alignment horizontal="center" vertical="center"/>
    </xf>
    <xf numFmtId="165" fontId="71" fillId="0" borderId="0" xfId="339" applyFont="1"/>
    <xf numFmtId="165" fontId="66" fillId="0" borderId="0" xfId="339" applyFont="1" applyFill="1"/>
    <xf numFmtId="165" fontId="75" fillId="0" borderId="0" xfId="339" applyFont="1" applyFill="1"/>
    <xf numFmtId="165" fontId="71" fillId="0" borderId="0" xfId="339" applyFont="1" applyFill="1"/>
    <xf numFmtId="165" fontId="67" fillId="0" borderId="21" xfId="339" quotePrefix="1" applyFont="1" applyBorder="1" applyAlignment="1" applyProtection="1">
      <alignment horizontal="left"/>
    </xf>
    <xf numFmtId="165" fontId="66" fillId="0" borderId="0" xfId="339" quotePrefix="1" applyFont="1" applyFill="1" applyBorder="1" applyAlignment="1" applyProtection="1">
      <alignment horizontal="left"/>
    </xf>
    <xf numFmtId="165" fontId="73" fillId="0" borderId="0" xfId="339" applyFont="1"/>
    <xf numFmtId="165" fontId="67" fillId="0" borderId="25" xfId="339" applyFont="1" applyBorder="1"/>
    <xf numFmtId="165" fontId="66" fillId="0" borderId="0" xfId="339" applyFont="1"/>
    <xf numFmtId="0" fontId="94" fillId="0" borderId="0" xfId="0" applyFont="1" applyAlignment="1"/>
    <xf numFmtId="0" fontId="88" fillId="0" borderId="0" xfId="0" applyFont="1"/>
    <xf numFmtId="0" fontId="97" fillId="0" borderId="0" xfId="0" applyFont="1"/>
    <xf numFmtId="165" fontId="66" fillId="0" borderId="0" xfId="451" applyFont="1" applyAlignment="1">
      <alignment horizontal="centerContinuous"/>
    </xf>
    <xf numFmtId="165" fontId="67" fillId="0" borderId="0" xfId="451" applyFont="1" applyAlignment="1">
      <alignment horizontal="centerContinuous"/>
    </xf>
    <xf numFmtId="165" fontId="67" fillId="0" borderId="0" xfId="451" applyFont="1" applyAlignment="1"/>
    <xf numFmtId="165" fontId="67" fillId="0" borderId="0" xfId="451" applyFont="1"/>
    <xf numFmtId="165" fontId="67" fillId="0" borderId="0" xfId="451" applyFont="1" applyAlignment="1" applyProtection="1">
      <alignment horizontal="centerContinuous"/>
    </xf>
    <xf numFmtId="165" fontId="67" fillId="0" borderId="0" xfId="451" applyFont="1" applyAlignment="1">
      <alignment horizontal="right"/>
    </xf>
    <xf numFmtId="165" fontId="67" fillId="0" borderId="0" xfId="451" applyFont="1" applyAlignment="1" applyProtection="1">
      <alignment horizontal="right"/>
    </xf>
    <xf numFmtId="165" fontId="66" fillId="0" borderId="0" xfId="451" applyFont="1" applyAlignment="1" applyProtection="1">
      <alignment horizontal="left"/>
    </xf>
    <xf numFmtId="165" fontId="67" fillId="0" borderId="0" xfId="451" applyFont="1" applyAlignment="1" applyProtection="1">
      <alignment horizontal="left"/>
    </xf>
    <xf numFmtId="0" fontId="67" fillId="0" borderId="0" xfId="0" applyFont="1" applyAlignment="1" applyProtection="1">
      <alignment horizontal="right"/>
    </xf>
    <xf numFmtId="0" fontId="67" fillId="0" borderId="0" xfId="0" applyFont="1" applyAlignment="1" applyProtection="1">
      <alignment horizontal="left"/>
    </xf>
    <xf numFmtId="165" fontId="66" fillId="0" borderId="0" xfId="451" applyFont="1"/>
    <xf numFmtId="0" fontId="85" fillId="0" borderId="0" xfId="0" applyFont="1" applyAlignment="1" applyProtection="1">
      <alignment horizontal="left"/>
    </xf>
    <xf numFmtId="0" fontId="84" fillId="0" borderId="0" xfId="0" applyFont="1"/>
    <xf numFmtId="165" fontId="67" fillId="0" borderId="0" xfId="451" applyFont="1" applyFill="1"/>
    <xf numFmtId="0" fontId="67" fillId="0" borderId="0" xfId="0" applyFont="1" applyFill="1" applyAlignment="1" applyProtection="1">
      <alignment horizontal="right"/>
    </xf>
    <xf numFmtId="0" fontId="85" fillId="0" borderId="0" xfId="0" applyFont="1"/>
    <xf numFmtId="0" fontId="84" fillId="0" borderId="0" xfId="0" applyFont="1" applyAlignment="1" applyProtection="1">
      <alignment horizontal="left"/>
    </xf>
    <xf numFmtId="165" fontId="84" fillId="0" borderId="0" xfId="451" applyFont="1"/>
    <xf numFmtId="0" fontId="84" fillId="0" borderId="0" xfId="0" applyFont="1" applyAlignment="1" applyProtection="1">
      <alignment horizontal="right"/>
    </xf>
    <xf numFmtId="0" fontId="85" fillId="0" borderId="0" xfId="0" applyFont="1" applyFill="1" applyAlignment="1" applyProtection="1">
      <alignment horizontal="left"/>
    </xf>
    <xf numFmtId="171" fontId="76" fillId="0" borderId="0" xfId="343" applyNumberFormat="1" applyFont="1" applyFill="1" applyBorder="1" applyAlignment="1" applyProtection="1">
      <alignment horizontal="right" vertical="center"/>
    </xf>
    <xf numFmtId="171" fontId="76" fillId="0" borderId="35" xfId="343" applyNumberFormat="1" applyFont="1" applyFill="1" applyBorder="1" applyAlignment="1" applyProtection="1">
      <alignment horizontal="right" vertical="center"/>
    </xf>
    <xf numFmtId="171" fontId="76" fillId="0" borderId="29" xfId="343" applyNumberFormat="1" applyFont="1" applyFill="1" applyBorder="1" applyAlignment="1" applyProtection="1">
      <alignment horizontal="right" vertical="center"/>
    </xf>
    <xf numFmtId="171" fontId="76" fillId="0" borderId="37" xfId="343" applyNumberFormat="1" applyFont="1" applyFill="1" applyBorder="1" applyAlignment="1" applyProtection="1">
      <alignment horizontal="right" vertical="center"/>
    </xf>
    <xf numFmtId="171" fontId="78" fillId="0" borderId="35" xfId="343" applyNumberFormat="1" applyFont="1" applyFill="1" applyBorder="1" applyAlignment="1" applyProtection="1">
      <alignment horizontal="right" vertical="center"/>
    </xf>
    <xf numFmtId="171" fontId="78" fillId="0" borderId="37" xfId="343" applyNumberFormat="1" applyFont="1" applyFill="1" applyBorder="1" applyAlignment="1" applyProtection="1">
      <alignment horizontal="right" vertical="center"/>
    </xf>
    <xf numFmtId="171" fontId="78" fillId="0" borderId="36" xfId="343" applyNumberFormat="1" applyFont="1" applyFill="1" applyBorder="1" applyAlignment="1" applyProtection="1">
      <alignment horizontal="right" vertical="center"/>
    </xf>
    <xf numFmtId="167" fontId="67" fillId="0" borderId="0" xfId="449" applyNumberFormat="1" applyFont="1" applyFill="1" applyBorder="1"/>
    <xf numFmtId="0" fontId="55" fillId="0" borderId="0" xfId="449" applyFont="1" applyFill="1" applyBorder="1"/>
    <xf numFmtId="165" fontId="84" fillId="0" borderId="0" xfId="340" applyFont="1" applyFill="1" applyBorder="1"/>
    <xf numFmtId="167" fontId="67" fillId="0" borderId="35" xfId="450" applyNumberFormat="1" applyFont="1" applyFill="1" applyBorder="1" applyProtection="1"/>
    <xf numFmtId="165" fontId="55" fillId="0" borderId="0" xfId="339" applyFont="1" applyFill="1" applyBorder="1"/>
    <xf numFmtId="167" fontId="67" fillId="0" borderId="22" xfId="0" applyNumberFormat="1" applyFont="1" applyFill="1" applyBorder="1" applyProtection="1"/>
    <xf numFmtId="165" fontId="69" fillId="0" borderId="56" xfId="340" quotePrefix="1" applyFont="1" applyBorder="1" applyAlignment="1" applyProtection="1">
      <alignment horizontal="center" vertical="center"/>
    </xf>
    <xf numFmtId="165" fontId="69" fillId="0" borderId="57" xfId="340" applyFont="1" applyBorder="1" applyAlignment="1" applyProtection="1">
      <alignment horizontal="center" vertical="center"/>
    </xf>
    <xf numFmtId="165" fontId="69" fillId="0" borderId="44" xfId="340" applyFont="1" applyBorder="1" applyAlignment="1">
      <alignment horizontal="center" vertical="center"/>
    </xf>
    <xf numFmtId="165" fontId="66" fillId="0" borderId="0" xfId="466" applyFont="1" applyAlignment="1">
      <alignment horizontal="left"/>
    </xf>
    <xf numFmtId="165" fontId="72" fillId="0" borderId="0" xfId="467" applyFont="1"/>
    <xf numFmtId="165" fontId="69" fillId="0" borderId="0" xfId="467" applyFont="1" applyAlignment="1">
      <alignment horizontal="centerContinuous"/>
    </xf>
    <xf numFmtId="165" fontId="72" fillId="0" borderId="0" xfId="467" applyFont="1" applyAlignment="1">
      <alignment horizontal="centerContinuous"/>
    </xf>
    <xf numFmtId="165" fontId="72" fillId="0" borderId="47" xfId="467" applyFont="1" applyBorder="1"/>
    <xf numFmtId="165" fontId="69" fillId="0" borderId="12" xfId="467" applyFont="1" applyBorder="1"/>
    <xf numFmtId="165" fontId="69" fillId="0" borderId="15" xfId="467" applyFont="1" applyBorder="1" applyAlignment="1" applyProtection="1">
      <alignment horizontal="center"/>
    </xf>
    <xf numFmtId="165" fontId="69" fillId="0" borderId="17" xfId="467" applyFont="1" applyBorder="1" applyAlignment="1" applyProtection="1">
      <alignment horizontal="center"/>
    </xf>
    <xf numFmtId="165" fontId="72" fillId="0" borderId="18" xfId="467" applyFont="1" applyBorder="1"/>
    <xf numFmtId="165" fontId="69" fillId="0" borderId="0" xfId="467" applyFont="1" applyBorder="1" applyAlignment="1" applyProtection="1">
      <alignment horizontal="centerContinuous"/>
    </xf>
    <xf numFmtId="165" fontId="69" fillId="0" borderId="20" xfId="467" applyFont="1" applyBorder="1" applyAlignment="1" applyProtection="1">
      <alignment horizontal="center"/>
    </xf>
    <xf numFmtId="165" fontId="72" fillId="0" borderId="58" xfId="467" applyFont="1" applyBorder="1"/>
    <xf numFmtId="165" fontId="69" fillId="0" borderId="24" xfId="467" applyFont="1" applyBorder="1"/>
    <xf numFmtId="165" fontId="71" fillId="0" borderId="42" xfId="467" applyFont="1" applyBorder="1" applyAlignment="1" applyProtection="1">
      <alignment horizontal="center" vertical="center"/>
    </xf>
    <xf numFmtId="165" fontId="71" fillId="0" borderId="45" xfId="467" applyFont="1" applyBorder="1" applyAlignment="1" applyProtection="1">
      <alignment horizontal="center" vertical="center"/>
    </xf>
    <xf numFmtId="165" fontId="71" fillId="0" borderId="0" xfId="467" applyFont="1" applyBorder="1" applyAlignment="1">
      <alignment horizontal="centerContinuous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167" fontId="67" fillId="25" borderId="23" xfId="467" applyNumberFormat="1" applyFont="1" applyFill="1" applyBorder="1" applyAlignment="1" applyProtection="1">
      <alignment horizontal="right"/>
    </xf>
    <xf numFmtId="167" fontId="67" fillId="0" borderId="29" xfId="467" applyNumberFormat="1" applyFont="1" applyFill="1" applyBorder="1" applyAlignment="1" applyProtection="1">
      <alignment horizontal="right"/>
    </xf>
    <xf numFmtId="167" fontId="67" fillId="0" borderId="26" xfId="467" applyNumberFormat="1" applyFont="1" applyFill="1" applyBorder="1" applyAlignment="1" applyProtection="1">
      <alignment horizontal="right"/>
    </xf>
    <xf numFmtId="165" fontId="72" fillId="0" borderId="0" xfId="467" applyFont="1" applyBorder="1" applyAlignment="1" applyProtection="1">
      <alignment horizontal="left"/>
    </xf>
    <xf numFmtId="167" fontId="72" fillId="0" borderId="0" xfId="467" applyNumberFormat="1" applyFont="1" applyBorder="1" applyAlignment="1" applyProtection="1">
      <alignment horizontal="left"/>
    </xf>
    <xf numFmtId="167" fontId="72" fillId="0" borderId="0" xfId="467" applyNumberFormat="1" applyFont="1" applyBorder="1" applyProtection="1"/>
    <xf numFmtId="165" fontId="72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7" fillId="0" borderId="0" xfId="0" applyFont="1" applyFill="1"/>
    <xf numFmtId="171" fontId="76" fillId="0" borderId="20" xfId="340" applyNumberFormat="1" applyFont="1" applyFill="1" applyBorder="1" applyAlignment="1" applyProtection="1">
      <alignment horizontal="right"/>
    </xf>
    <xf numFmtId="165" fontId="87" fillId="0" borderId="34" xfId="340" quotePrefix="1" applyFont="1" applyBorder="1" applyAlignment="1" applyProtection="1">
      <alignment horizontal="center" vertical="center"/>
    </xf>
    <xf numFmtId="165" fontId="71" fillId="0" borderId="34" xfId="341" quotePrefix="1" applyFont="1" applyBorder="1" applyAlignment="1" applyProtection="1">
      <alignment horizontal="center" vertical="center"/>
    </xf>
    <xf numFmtId="165" fontId="69" fillId="0" borderId="43" xfId="341" applyFont="1" applyBorder="1" applyAlignment="1" applyProtection="1">
      <alignment horizontal="center" vertical="center"/>
    </xf>
    <xf numFmtId="165" fontId="69" fillId="0" borderId="20" xfId="341" applyFont="1" applyBorder="1" applyAlignment="1" applyProtection="1">
      <alignment horizontal="center" vertical="center"/>
    </xf>
    <xf numFmtId="165" fontId="69" fillId="0" borderId="22" xfId="341" quotePrefix="1" applyFont="1" applyBorder="1" applyAlignment="1" applyProtection="1">
      <alignment horizontal="center" vertical="center"/>
    </xf>
    <xf numFmtId="165" fontId="108" fillId="0" borderId="0" xfId="342" applyFont="1" applyFill="1" applyAlignment="1">
      <alignment vertical="center"/>
    </xf>
    <xf numFmtId="165" fontId="72" fillId="0" borderId="0" xfId="342" applyFont="1" applyFill="1" applyAlignment="1">
      <alignment vertical="center"/>
    </xf>
    <xf numFmtId="165" fontId="71" fillId="0" borderId="27" xfId="467" applyFont="1" applyBorder="1" applyAlignment="1" applyProtection="1">
      <alignment horizontal="center" vertical="center"/>
    </xf>
    <xf numFmtId="165" fontId="69" fillId="0" borderId="18" xfId="467" applyFont="1" applyBorder="1" applyAlignment="1" applyProtection="1">
      <alignment horizontal="center"/>
    </xf>
    <xf numFmtId="165" fontId="69" fillId="0" borderId="17" xfId="467" applyFont="1" applyBorder="1" applyAlignment="1" applyProtection="1">
      <alignment horizontal="centerContinuous"/>
    </xf>
    <xf numFmtId="165" fontId="69" fillId="0" borderId="20" xfId="467" applyFont="1" applyBorder="1" applyAlignment="1" applyProtection="1">
      <alignment horizontal="centerContinuous"/>
    </xf>
    <xf numFmtId="167" fontId="67" fillId="0" borderId="23" xfId="467" applyNumberFormat="1" applyFont="1" applyFill="1" applyBorder="1" applyProtection="1"/>
    <xf numFmtId="165" fontId="69" fillId="0" borderId="10" xfId="467" applyFont="1" applyBorder="1" applyAlignment="1" applyProtection="1">
      <alignment horizontal="center"/>
    </xf>
    <xf numFmtId="165" fontId="69" fillId="0" borderId="0" xfId="467" applyFont="1" applyAlignment="1" applyProtection="1">
      <alignment horizontal="right"/>
    </xf>
    <xf numFmtId="165" fontId="105" fillId="0" borderId="0" xfId="341" applyFont="1" applyAlignment="1">
      <alignment horizontal="center"/>
    </xf>
    <xf numFmtId="173" fontId="60" fillId="0" borderId="0" xfId="329" applyNumberFormat="1" applyFont="1"/>
    <xf numFmtId="165" fontId="67" fillId="25" borderId="0" xfId="483" applyNumberFormat="1" applyFont="1" applyFill="1"/>
    <xf numFmtId="165" fontId="67" fillId="25" borderId="0" xfId="483" applyNumberFormat="1" applyFont="1" applyFill="1" applyBorder="1"/>
    <xf numFmtId="165" fontId="84" fillId="25" borderId="0" xfId="483" applyNumberFormat="1" applyFont="1" applyFill="1"/>
    <xf numFmtId="165" fontId="66" fillId="25" borderId="0" xfId="483" applyNumberFormat="1" applyFont="1" applyFill="1" applyAlignment="1" applyProtection="1">
      <alignment horizontal="centerContinuous"/>
    </xf>
    <xf numFmtId="165" fontId="67" fillId="25" borderId="0" xfId="483" applyNumberFormat="1" applyFont="1" applyFill="1" applyAlignment="1">
      <alignment horizontal="centerContinuous"/>
    </xf>
    <xf numFmtId="165" fontId="67" fillId="25" borderId="0" xfId="483" applyNumberFormat="1" applyFont="1" applyFill="1" applyBorder="1" applyAlignment="1">
      <alignment horizontal="centerContinuous"/>
    </xf>
    <xf numFmtId="165" fontId="67" fillId="25" borderId="29" xfId="483" applyNumberFormat="1" applyFont="1" applyFill="1" applyBorder="1"/>
    <xf numFmtId="165" fontId="69" fillId="25" borderId="29" xfId="483" applyNumberFormat="1" applyFont="1" applyFill="1" applyBorder="1" applyAlignment="1">
      <alignment horizontal="right"/>
    </xf>
    <xf numFmtId="165" fontId="67" fillId="25" borderId="10" xfId="483" applyNumberFormat="1" applyFont="1" applyFill="1" applyBorder="1"/>
    <xf numFmtId="165" fontId="67" fillId="25" borderId="14" xfId="483" applyNumberFormat="1" applyFont="1" applyFill="1" applyBorder="1"/>
    <xf numFmtId="165" fontId="67" fillId="25" borderId="18" xfId="483" applyNumberFormat="1" applyFont="1" applyFill="1" applyBorder="1"/>
    <xf numFmtId="165" fontId="66" fillId="25" borderId="35" xfId="483" applyNumberFormat="1" applyFont="1" applyFill="1" applyBorder="1" applyAlignment="1" applyProtection="1">
      <alignment horizontal="centerContinuous"/>
    </xf>
    <xf numFmtId="165" fontId="84" fillId="25" borderId="0" xfId="483" applyNumberFormat="1" applyFont="1" applyFill="1" applyAlignment="1" applyProtection="1">
      <alignment horizontal="center"/>
    </xf>
    <xf numFmtId="165" fontId="66" fillId="25" borderId="35" xfId="483" applyNumberFormat="1" applyFont="1" applyFill="1" applyBorder="1" applyAlignment="1" applyProtection="1">
      <alignment horizontal="center"/>
    </xf>
    <xf numFmtId="165" fontId="69" fillId="25" borderId="18" xfId="483" applyNumberFormat="1" applyFont="1" applyFill="1" applyBorder="1" applyAlignment="1">
      <alignment horizontal="centerContinuous"/>
    </xf>
    <xf numFmtId="165" fontId="69" fillId="25" borderId="11" xfId="483" applyNumberFormat="1" applyFont="1" applyFill="1" applyBorder="1" applyAlignment="1">
      <alignment horizontal="centerContinuous"/>
    </xf>
    <xf numFmtId="165" fontId="112" fillId="25" borderId="28" xfId="483" applyNumberFormat="1" applyFont="1" applyFill="1" applyBorder="1" applyAlignment="1">
      <alignment horizontal="left"/>
    </xf>
    <xf numFmtId="165" fontId="112" fillId="25" borderId="37" xfId="483" applyNumberFormat="1" applyFont="1" applyFill="1" applyBorder="1" applyAlignment="1">
      <alignment horizontal="left"/>
    </xf>
    <xf numFmtId="165" fontId="113" fillId="25" borderId="0" xfId="483" applyNumberFormat="1" applyFont="1" applyFill="1" applyBorder="1" applyAlignment="1" applyProtection="1">
      <alignment horizontal="center"/>
      <protection locked="0"/>
    </xf>
    <xf numFmtId="165" fontId="73" fillId="25" borderId="15" xfId="483" applyNumberFormat="1" applyFont="1" applyFill="1" applyBorder="1" applyAlignment="1">
      <alignment horizontal="center"/>
    </xf>
    <xf numFmtId="165" fontId="66" fillId="25" borderId="35" xfId="483" applyNumberFormat="1" applyFont="1" applyFill="1" applyBorder="1" applyAlignment="1" applyProtection="1">
      <alignment horizontal="left"/>
    </xf>
    <xf numFmtId="165" fontId="66" fillId="25" borderId="18" xfId="483" applyNumberFormat="1" applyFont="1" applyFill="1" applyBorder="1" applyAlignment="1" applyProtection="1">
      <alignment horizontal="center"/>
    </xf>
    <xf numFmtId="165" fontId="69" fillId="25" borderId="10" xfId="483" applyNumberFormat="1" applyFont="1" applyFill="1" applyBorder="1" applyAlignment="1"/>
    <xf numFmtId="165" fontId="112" fillId="25" borderId="29" xfId="483" applyNumberFormat="1" applyFont="1" applyFill="1" applyBorder="1" applyAlignment="1">
      <alignment horizontal="left"/>
    </xf>
    <xf numFmtId="165" fontId="73" fillId="25" borderId="18" xfId="483" applyNumberFormat="1" applyFont="1" applyFill="1" applyBorder="1" applyAlignment="1" applyProtection="1">
      <alignment horizontal="center"/>
    </xf>
    <xf numFmtId="165" fontId="73" fillId="25" borderId="20" xfId="483" applyNumberFormat="1" applyFont="1" applyFill="1" applyBorder="1" applyAlignment="1">
      <alignment horizontal="center"/>
    </xf>
    <xf numFmtId="165" fontId="55" fillId="25" borderId="35" xfId="483" applyNumberFormat="1" applyFont="1" applyFill="1" applyBorder="1" applyAlignment="1" applyProtection="1">
      <alignment horizontal="left"/>
      <protection locked="0"/>
    </xf>
    <xf numFmtId="165" fontId="66" fillId="25" borderId="0" xfId="483" applyNumberFormat="1" applyFont="1" applyFill="1" applyBorder="1" applyAlignment="1" applyProtection="1">
      <alignment horizontal="center"/>
    </xf>
    <xf numFmtId="165" fontId="66" fillId="25" borderId="20" xfId="483" applyNumberFormat="1" applyFont="1" applyFill="1" applyBorder="1" applyAlignment="1" applyProtection="1">
      <alignment horizontal="center"/>
    </xf>
    <xf numFmtId="165" fontId="73" fillId="25" borderId="35" xfId="483" applyNumberFormat="1" applyFont="1" applyFill="1" applyBorder="1" applyAlignment="1" applyProtection="1">
      <alignment horizontal="center"/>
    </xf>
    <xf numFmtId="165" fontId="67" fillId="25" borderId="36" xfId="483" applyNumberFormat="1" applyFont="1" applyFill="1" applyBorder="1"/>
    <xf numFmtId="165" fontId="55" fillId="25" borderId="22" xfId="483" applyNumberFormat="1" applyFont="1" applyFill="1" applyBorder="1" applyAlignment="1">
      <alignment horizontal="left"/>
    </xf>
    <xf numFmtId="165" fontId="74" fillId="25" borderId="58" xfId="483" quotePrefix="1" applyNumberFormat="1" applyFont="1" applyFill="1" applyBorder="1" applyAlignment="1" applyProtection="1">
      <alignment horizontal="center"/>
    </xf>
    <xf numFmtId="165" fontId="74" fillId="25" borderId="22" xfId="483" quotePrefix="1" applyNumberFormat="1" applyFont="1" applyFill="1" applyBorder="1" applyAlignment="1" applyProtection="1">
      <alignment horizontal="center"/>
    </xf>
    <xf numFmtId="165" fontId="74" fillId="25" borderId="26" xfId="483" quotePrefix="1" applyNumberFormat="1" applyFont="1" applyFill="1" applyBorder="1" applyAlignment="1" applyProtection="1">
      <alignment horizontal="center"/>
    </xf>
    <xf numFmtId="165" fontId="73" fillId="25" borderId="36" xfId="483" applyNumberFormat="1" applyFont="1" applyFill="1" applyBorder="1" applyAlignment="1" applyProtection="1">
      <alignment horizontal="centerContinuous"/>
    </xf>
    <xf numFmtId="165" fontId="112" fillId="25" borderId="23" xfId="483" applyNumberFormat="1" applyFont="1" applyFill="1" applyBorder="1" applyAlignment="1" applyProtection="1">
      <alignment horizontal="center"/>
    </xf>
    <xf numFmtId="165" fontId="67" fillId="25" borderId="27" xfId="483" applyNumberFormat="1" applyFont="1" applyFill="1" applyBorder="1"/>
    <xf numFmtId="165" fontId="67" fillId="25" borderId="28" xfId="483" applyNumberFormat="1" applyFont="1" applyFill="1" applyBorder="1"/>
    <xf numFmtId="165" fontId="114" fillId="25" borderId="33" xfId="483" applyNumberFormat="1" applyFont="1" applyFill="1" applyBorder="1" applyAlignment="1" applyProtection="1">
      <alignment horizontal="centerContinuous" vertical="center"/>
    </xf>
    <xf numFmtId="165" fontId="114" fillId="25" borderId="36" xfId="483" applyNumberFormat="1" applyFont="1" applyFill="1" applyBorder="1" applyAlignment="1" applyProtection="1">
      <alignment horizontal="center"/>
    </xf>
    <xf numFmtId="165" fontId="114" fillId="25" borderId="29" xfId="483" applyNumberFormat="1" applyFont="1" applyFill="1" applyBorder="1" applyAlignment="1" applyProtection="1">
      <alignment horizontal="center"/>
    </xf>
    <xf numFmtId="165" fontId="114" fillId="25" borderId="33" xfId="483" applyNumberFormat="1" applyFont="1" applyFill="1" applyBorder="1" applyAlignment="1" applyProtection="1">
      <alignment horizontal="center"/>
    </xf>
    <xf numFmtId="165" fontId="114" fillId="25" borderId="27" xfId="483" applyNumberFormat="1" applyFont="1" applyFill="1" applyBorder="1" applyAlignment="1" applyProtection="1">
      <alignment horizontal="center"/>
    </xf>
    <xf numFmtId="165" fontId="114" fillId="25" borderId="42" xfId="483" applyNumberFormat="1" applyFont="1" applyFill="1" applyBorder="1" applyAlignment="1" applyProtection="1">
      <alignment horizontal="center"/>
    </xf>
    <xf numFmtId="165" fontId="67" fillId="25" borderId="11" xfId="483" applyNumberFormat="1" applyFont="1" applyFill="1" applyBorder="1"/>
    <xf numFmtId="165" fontId="76" fillId="25" borderId="14" xfId="483" applyNumberFormat="1" applyFont="1" applyFill="1" applyBorder="1" applyAlignment="1" applyProtection="1">
      <alignment horizontal="center"/>
    </xf>
    <xf numFmtId="175" fontId="76" fillId="25" borderId="0" xfId="483" applyNumberFormat="1" applyFont="1" applyFill="1" applyBorder="1"/>
    <xf numFmtId="175" fontId="76" fillId="25" borderId="14" xfId="483" applyNumberFormat="1" applyFont="1" applyFill="1" applyBorder="1"/>
    <xf numFmtId="175" fontId="76" fillId="25" borderId="15" xfId="483" applyNumberFormat="1" applyFont="1" applyFill="1" applyBorder="1"/>
    <xf numFmtId="175" fontId="76" fillId="25" borderId="0" xfId="483" applyNumberFormat="1" applyFont="1" applyFill="1" applyBorder="1" applyProtection="1"/>
    <xf numFmtId="175" fontId="76" fillId="25" borderId="35" xfId="483" applyNumberFormat="1" applyFont="1" applyFill="1" applyBorder="1" applyProtection="1"/>
    <xf numFmtId="165" fontId="85" fillId="25" borderId="0" xfId="483" applyNumberFormat="1" applyFont="1" applyFill="1"/>
    <xf numFmtId="165" fontId="85" fillId="25" borderId="0" xfId="483" applyNumberFormat="1" applyFont="1" applyFill="1" applyBorder="1"/>
    <xf numFmtId="49" fontId="67" fillId="25" borderId="18" xfId="483" applyNumberFormat="1" applyFont="1" applyFill="1" applyBorder="1" applyAlignment="1">
      <alignment vertical="center"/>
    </xf>
    <xf numFmtId="165" fontId="67" fillId="25" borderId="0" xfId="483" quotePrefix="1" applyNumberFormat="1" applyFont="1" applyFill="1" applyBorder="1" applyAlignment="1" applyProtection="1">
      <alignment horizontal="center" vertical="center"/>
    </xf>
    <xf numFmtId="165" fontId="67" fillId="25" borderId="35" xfId="483" applyNumberFormat="1" applyFont="1" applyFill="1" applyBorder="1" applyAlignment="1" applyProtection="1">
      <alignment horizontal="left" vertical="center" wrapText="1"/>
    </xf>
    <xf numFmtId="165" fontId="84" fillId="25" borderId="0" xfId="483" applyNumberFormat="1" applyFont="1" applyFill="1" applyBorder="1"/>
    <xf numFmtId="165" fontId="67" fillId="25" borderId="35" xfId="483" applyNumberFormat="1" applyFont="1" applyFill="1" applyBorder="1" applyAlignment="1">
      <alignment vertical="center" wrapText="1"/>
    </xf>
    <xf numFmtId="49" fontId="67" fillId="25" borderId="61" xfId="483" applyNumberFormat="1" applyFont="1" applyFill="1" applyBorder="1" applyAlignment="1">
      <alignment vertical="center"/>
    </xf>
    <xf numFmtId="49" fontId="67" fillId="25" borderId="36" xfId="483" applyNumberFormat="1" applyFont="1" applyFill="1" applyBorder="1" applyAlignment="1">
      <alignment vertical="center"/>
    </xf>
    <xf numFmtId="165" fontId="67" fillId="25" borderId="29" xfId="483" quotePrefix="1" applyNumberFormat="1" applyFont="1" applyFill="1" applyBorder="1" applyAlignment="1" applyProtection="1">
      <alignment horizontal="center" vertical="center"/>
    </xf>
    <xf numFmtId="165" fontId="67" fillId="25" borderId="37" xfId="483" applyNumberFormat="1" applyFont="1" applyFill="1" applyBorder="1" applyAlignment="1">
      <alignment vertical="center"/>
    </xf>
    <xf numFmtId="165" fontId="67" fillId="0" borderId="0" xfId="483" applyNumberFormat="1" applyFont="1" applyFill="1"/>
    <xf numFmtId="165" fontId="84" fillId="0" borderId="0" xfId="483" applyNumberFormat="1" applyFont="1" applyFill="1" applyAlignment="1" applyProtection="1">
      <alignment horizontal="center"/>
    </xf>
    <xf numFmtId="165" fontId="84" fillId="0" borderId="0" xfId="483" applyNumberFormat="1" applyFont="1" applyFill="1"/>
    <xf numFmtId="165" fontId="66" fillId="0" borderId="0" xfId="485" applyNumberFormat="1" applyFont="1"/>
    <xf numFmtId="165" fontId="67" fillId="0" borderId="0" xfId="485" applyNumberFormat="1" applyFont="1"/>
    <xf numFmtId="165" fontId="67" fillId="0" borderId="0" xfId="485" applyNumberFormat="1" applyFont="1" applyBorder="1"/>
    <xf numFmtId="165" fontId="84" fillId="0" borderId="0" xfId="485" applyNumberFormat="1" applyFont="1"/>
    <xf numFmtId="165" fontId="66" fillId="0" borderId="0" xfId="485" applyNumberFormat="1" applyFont="1" applyAlignment="1" applyProtection="1">
      <alignment horizontal="centerContinuous"/>
    </xf>
    <xf numFmtId="165" fontId="67" fillId="0" borderId="0" xfId="485" applyNumberFormat="1" applyFont="1" applyAlignment="1">
      <alignment horizontal="centerContinuous"/>
    </xf>
    <xf numFmtId="165" fontId="67" fillId="0" borderId="0" xfId="485" applyNumberFormat="1" applyFont="1" applyBorder="1" applyAlignment="1">
      <alignment horizontal="centerContinuous"/>
    </xf>
    <xf numFmtId="165" fontId="69" fillId="0" borderId="29" xfId="485" applyNumberFormat="1" applyFont="1" applyBorder="1" applyAlignment="1">
      <alignment horizontal="right"/>
    </xf>
    <xf numFmtId="165" fontId="67" fillId="0" borderId="15" xfId="485" applyNumberFormat="1" applyFont="1" applyBorder="1"/>
    <xf numFmtId="165" fontId="66" fillId="0" borderId="20" xfId="485" applyNumberFormat="1" applyFont="1" applyBorder="1" applyAlignment="1" applyProtection="1">
      <alignment horizontal="centerContinuous"/>
    </xf>
    <xf numFmtId="165" fontId="84" fillId="0" borderId="0" xfId="485" applyNumberFormat="1" applyFont="1" applyAlignment="1" applyProtection="1">
      <alignment horizontal="center"/>
    </xf>
    <xf numFmtId="165" fontId="66" fillId="0" borderId="20" xfId="485" applyNumberFormat="1" applyFont="1" applyBorder="1" applyAlignment="1" applyProtection="1">
      <alignment horizontal="center"/>
    </xf>
    <xf numFmtId="165" fontId="69" fillId="0" borderId="18" xfId="485" applyNumberFormat="1" applyFont="1" applyBorder="1" applyAlignment="1">
      <alignment horizontal="centerContinuous"/>
    </xf>
    <xf numFmtId="165" fontId="69" fillId="0" borderId="11" xfId="485" applyNumberFormat="1" applyFont="1" applyBorder="1" applyAlignment="1">
      <alignment horizontal="centerContinuous"/>
    </xf>
    <xf numFmtId="165" fontId="112" fillId="0" borderId="28" xfId="485" applyNumberFormat="1" applyFont="1" applyBorder="1" applyAlignment="1">
      <alignment horizontal="left"/>
    </xf>
    <xf numFmtId="165" fontId="112" fillId="0" borderId="37" xfId="485" applyNumberFormat="1" applyFont="1" applyBorder="1" applyAlignment="1">
      <alignment horizontal="left"/>
    </xf>
    <xf numFmtId="165" fontId="113" fillId="0" borderId="35" xfId="485" applyNumberFormat="1" applyFont="1" applyBorder="1" applyAlignment="1" applyProtection="1">
      <alignment horizontal="center"/>
      <protection locked="0"/>
    </xf>
    <xf numFmtId="165" fontId="73" fillId="0" borderId="35" xfId="485" applyNumberFormat="1" applyFont="1" applyBorder="1" applyAlignment="1">
      <alignment horizontal="center"/>
    </xf>
    <xf numFmtId="165" fontId="66" fillId="0" borderId="20" xfId="485" applyNumberFormat="1" applyFont="1" applyBorder="1" applyAlignment="1" applyProtection="1">
      <alignment horizontal="left"/>
    </xf>
    <xf numFmtId="165" fontId="66" fillId="0" borderId="18" xfId="485" applyNumberFormat="1" applyFont="1" applyBorder="1" applyAlignment="1" applyProtection="1">
      <alignment horizontal="center"/>
    </xf>
    <xf numFmtId="165" fontId="66" fillId="0" borderId="0" xfId="485" applyNumberFormat="1" applyFont="1" applyBorder="1" applyAlignment="1" applyProtection="1">
      <alignment horizontal="center"/>
    </xf>
    <xf numFmtId="165" fontId="69" fillId="0" borderId="10" xfId="485" applyNumberFormat="1" applyFont="1" applyBorder="1" applyAlignment="1"/>
    <xf numFmtId="165" fontId="112" fillId="0" borderId="29" xfId="485" applyNumberFormat="1" applyFont="1" applyBorder="1" applyAlignment="1">
      <alignment horizontal="left"/>
    </xf>
    <xf numFmtId="165" fontId="73" fillId="0" borderId="20" xfId="485" applyNumberFormat="1" applyFont="1" applyBorder="1" applyAlignment="1" applyProtection="1">
      <alignment horizontal="center"/>
    </xf>
    <xf numFmtId="165" fontId="85" fillId="0" borderId="0" xfId="485" applyNumberFormat="1" applyFont="1" applyBorder="1" applyAlignment="1" applyProtection="1">
      <alignment horizontal="centerContinuous"/>
      <protection locked="0"/>
    </xf>
    <xf numFmtId="165" fontId="55" fillId="0" borderId="20" xfId="485" applyNumberFormat="1" applyFont="1" applyBorder="1" applyAlignment="1" applyProtection="1">
      <alignment horizontal="left"/>
      <protection locked="0"/>
    </xf>
    <xf numFmtId="165" fontId="73" fillId="0" borderId="35" xfId="485" applyNumberFormat="1" applyFont="1" applyBorder="1" applyAlignment="1" applyProtection="1">
      <alignment horizontal="center"/>
    </xf>
    <xf numFmtId="165" fontId="55" fillId="0" borderId="26" xfId="485" applyNumberFormat="1" applyFont="1" applyBorder="1" applyAlignment="1">
      <alignment horizontal="left"/>
    </xf>
    <xf numFmtId="165" fontId="74" fillId="0" borderId="58" xfId="485" quotePrefix="1" applyNumberFormat="1" applyFont="1" applyBorder="1" applyAlignment="1" applyProtection="1">
      <alignment horizontal="center"/>
    </xf>
    <xf numFmtId="165" fontId="74" fillId="0" borderId="22" xfId="485" quotePrefix="1" applyNumberFormat="1" applyFont="1" applyBorder="1" applyAlignment="1" applyProtection="1">
      <alignment horizontal="center"/>
    </xf>
    <xf numFmtId="165" fontId="74" fillId="0" borderId="26" xfId="485" quotePrefix="1" applyNumberFormat="1" applyFont="1" applyBorder="1" applyAlignment="1" applyProtection="1">
      <alignment horizontal="center"/>
    </xf>
    <xf numFmtId="165" fontId="73" fillId="0" borderId="23" xfId="485" applyNumberFormat="1" applyFont="1" applyBorder="1" applyAlignment="1" applyProtection="1">
      <alignment horizontal="centerContinuous"/>
    </xf>
    <xf numFmtId="165" fontId="112" fillId="0" borderId="37" xfId="485" applyNumberFormat="1" applyFont="1" applyBorder="1" applyAlignment="1" applyProtection="1">
      <alignment horizontal="center"/>
    </xf>
    <xf numFmtId="165" fontId="118" fillId="0" borderId="0" xfId="485" applyNumberFormat="1" applyFont="1" applyBorder="1" applyAlignment="1">
      <alignment horizontal="left"/>
    </xf>
    <xf numFmtId="165" fontId="114" fillId="0" borderId="34" xfId="485" applyNumberFormat="1" applyFont="1" applyBorder="1" applyAlignment="1" applyProtection="1">
      <alignment horizontal="centerContinuous" vertical="center"/>
    </xf>
    <xf numFmtId="165" fontId="114" fillId="0" borderId="36" xfId="485" applyNumberFormat="1" applyFont="1" applyBorder="1" applyAlignment="1" applyProtection="1">
      <alignment horizontal="center"/>
    </xf>
    <xf numFmtId="165" fontId="114" fillId="0" borderId="29" xfId="485" applyNumberFormat="1" applyFont="1" applyBorder="1" applyAlignment="1" applyProtection="1">
      <alignment horizontal="center"/>
    </xf>
    <xf numFmtId="165" fontId="114" fillId="0" borderId="33" xfId="485" applyNumberFormat="1" applyFont="1" applyBorder="1" applyAlignment="1" applyProtection="1">
      <alignment horizontal="center"/>
    </xf>
    <xf numFmtId="165" fontId="114" fillId="0" borderId="42" xfId="485" applyNumberFormat="1" applyFont="1" applyBorder="1" applyAlignment="1" applyProtection="1">
      <alignment horizontal="center"/>
    </xf>
    <xf numFmtId="165" fontId="114" fillId="0" borderId="45" xfId="485" applyNumberFormat="1" applyFont="1" applyBorder="1" applyAlignment="1" applyProtection="1">
      <alignment horizontal="center"/>
    </xf>
    <xf numFmtId="165" fontId="76" fillId="0" borderId="20" xfId="485" applyNumberFormat="1" applyFont="1" applyBorder="1" applyAlignment="1" applyProtection="1">
      <alignment horizontal="center"/>
    </xf>
    <xf numFmtId="165" fontId="85" fillId="0" borderId="0" xfId="485" applyNumberFormat="1" applyFont="1"/>
    <xf numFmtId="1" fontId="67" fillId="0" borderId="20" xfId="485" applyNumberFormat="1" applyFont="1" applyBorder="1" applyAlignment="1">
      <alignment vertical="center" wrapText="1"/>
    </xf>
    <xf numFmtId="165" fontId="85" fillId="0" borderId="0" xfId="485" applyNumberFormat="1" applyFont="1" applyBorder="1"/>
    <xf numFmtId="165" fontId="84" fillId="0" borderId="0" xfId="485" applyNumberFormat="1" applyFont="1" applyBorder="1"/>
    <xf numFmtId="1" fontId="67" fillId="0" borderId="23" xfId="485" applyNumberFormat="1" applyFont="1" applyBorder="1" applyAlignment="1">
      <alignment vertical="center"/>
    </xf>
    <xf numFmtId="165" fontId="102" fillId="0" borderId="0" xfId="485" applyNumberFormat="1" applyFont="1" applyBorder="1"/>
    <xf numFmtId="165" fontId="72" fillId="25" borderId="0" xfId="483" quotePrefix="1" applyNumberFormat="1" applyFont="1" applyFill="1"/>
    <xf numFmtId="3" fontId="84" fillId="0" borderId="0" xfId="485" applyNumberFormat="1" applyFont="1"/>
    <xf numFmtId="165" fontId="67" fillId="25" borderId="0" xfId="310" applyNumberFormat="1" applyFont="1" applyFill="1"/>
    <xf numFmtId="165" fontId="67" fillId="25" borderId="0" xfId="310" applyNumberFormat="1" applyFont="1" applyFill="1" applyBorder="1"/>
    <xf numFmtId="165" fontId="84" fillId="25" borderId="0" xfId="310" applyNumberFormat="1" applyFont="1" applyFill="1"/>
    <xf numFmtId="165" fontId="66" fillId="25" borderId="0" xfId="310" applyNumberFormat="1" applyFont="1" applyFill="1" applyAlignment="1" applyProtection="1">
      <alignment horizontal="centerContinuous"/>
    </xf>
    <xf numFmtId="165" fontId="67" fillId="25" borderId="0" xfId="310" applyNumberFormat="1" applyFont="1" applyFill="1" applyAlignment="1">
      <alignment horizontal="centerContinuous"/>
    </xf>
    <xf numFmtId="165" fontId="67" fillId="25" borderId="0" xfId="310" applyNumberFormat="1" applyFont="1" applyFill="1" applyBorder="1" applyAlignment="1">
      <alignment horizontal="centerContinuous"/>
    </xf>
    <xf numFmtId="165" fontId="67" fillId="25" borderId="29" xfId="310" applyNumberFormat="1" applyFont="1" applyFill="1" applyBorder="1"/>
    <xf numFmtId="165" fontId="69" fillId="25" borderId="29" xfId="310" applyNumberFormat="1" applyFont="1" applyFill="1" applyBorder="1" applyAlignment="1">
      <alignment horizontal="right"/>
    </xf>
    <xf numFmtId="165" fontId="67" fillId="25" borderId="10" xfId="310" applyNumberFormat="1" applyFont="1" applyFill="1" applyBorder="1"/>
    <xf numFmtId="165" fontId="67" fillId="25" borderId="14" xfId="310" applyNumberFormat="1" applyFont="1" applyFill="1" applyBorder="1"/>
    <xf numFmtId="165" fontId="67" fillId="25" borderId="18" xfId="310" applyNumberFormat="1" applyFont="1" applyFill="1" applyBorder="1"/>
    <xf numFmtId="165" fontId="66" fillId="25" borderId="35" xfId="310" applyNumberFormat="1" applyFont="1" applyFill="1" applyBorder="1" applyAlignment="1" applyProtection="1">
      <alignment horizontal="centerContinuous"/>
    </xf>
    <xf numFmtId="165" fontId="66" fillId="25" borderId="35" xfId="310" applyNumberFormat="1" applyFont="1" applyFill="1" applyBorder="1" applyAlignment="1" applyProtection="1">
      <alignment horizontal="center"/>
    </xf>
    <xf numFmtId="165" fontId="69" fillId="25" borderId="18" xfId="310" applyNumberFormat="1" applyFont="1" applyFill="1" applyBorder="1" applyAlignment="1">
      <alignment horizontal="centerContinuous"/>
    </xf>
    <xf numFmtId="165" fontId="112" fillId="25" borderId="28" xfId="310" applyNumberFormat="1" applyFont="1" applyFill="1" applyBorder="1" applyAlignment="1">
      <alignment horizontal="left"/>
    </xf>
    <xf numFmtId="165" fontId="112" fillId="25" borderId="37" xfId="310" applyNumberFormat="1" applyFont="1" applyFill="1" applyBorder="1" applyAlignment="1">
      <alignment horizontal="left"/>
    </xf>
    <xf numFmtId="165" fontId="113" fillId="25" borderId="35" xfId="310" applyNumberFormat="1" applyFont="1" applyFill="1" applyBorder="1" applyAlignment="1" applyProtection="1">
      <alignment horizontal="center"/>
      <protection locked="0"/>
    </xf>
    <xf numFmtId="165" fontId="73" fillId="25" borderId="35" xfId="310" applyNumberFormat="1" applyFont="1" applyFill="1" applyBorder="1" applyAlignment="1">
      <alignment horizontal="center"/>
    </xf>
    <xf numFmtId="165" fontId="66" fillId="25" borderId="35" xfId="310" applyNumberFormat="1" applyFont="1" applyFill="1" applyBorder="1" applyAlignment="1" applyProtection="1">
      <alignment horizontal="left"/>
    </xf>
    <xf numFmtId="165" fontId="66" fillId="25" borderId="18" xfId="310" applyNumberFormat="1" applyFont="1" applyFill="1" applyBorder="1" applyAlignment="1" applyProtection="1">
      <alignment horizontal="center"/>
    </xf>
    <xf numFmtId="165" fontId="69" fillId="25" borderId="10" xfId="310" applyNumberFormat="1" applyFont="1" applyFill="1" applyBorder="1" applyAlignment="1"/>
    <xf numFmtId="165" fontId="112" fillId="25" borderId="29" xfId="310" applyNumberFormat="1" applyFont="1" applyFill="1" applyBorder="1" applyAlignment="1">
      <alignment horizontal="left"/>
    </xf>
    <xf numFmtId="165" fontId="73" fillId="25" borderId="20" xfId="310" applyNumberFormat="1" applyFont="1" applyFill="1" applyBorder="1" applyAlignment="1" applyProtection="1">
      <alignment horizontal="center"/>
    </xf>
    <xf numFmtId="165" fontId="55" fillId="25" borderId="35" xfId="310" applyNumberFormat="1" applyFont="1" applyFill="1" applyBorder="1" applyAlignment="1" applyProtection="1">
      <alignment horizontal="left"/>
      <protection locked="0"/>
    </xf>
    <xf numFmtId="165" fontId="66" fillId="25" borderId="0" xfId="310" applyNumberFormat="1" applyFont="1" applyFill="1" applyBorder="1" applyAlignment="1" applyProtection="1">
      <alignment horizontal="center"/>
    </xf>
    <xf numFmtId="165" fontId="66" fillId="25" borderId="20" xfId="310" applyNumberFormat="1" applyFont="1" applyFill="1" applyBorder="1" applyAlignment="1" applyProtection="1">
      <alignment horizontal="center"/>
    </xf>
    <xf numFmtId="165" fontId="73" fillId="25" borderId="35" xfId="310" applyNumberFormat="1" applyFont="1" applyFill="1" applyBorder="1" applyAlignment="1" applyProtection="1">
      <alignment horizontal="center"/>
    </xf>
    <xf numFmtId="165" fontId="67" fillId="25" borderId="36" xfId="310" applyNumberFormat="1" applyFont="1" applyFill="1" applyBorder="1"/>
    <xf numFmtId="165" fontId="55" fillId="25" borderId="22" xfId="310" applyNumberFormat="1" applyFont="1" applyFill="1" applyBorder="1" applyAlignment="1">
      <alignment horizontal="left"/>
    </xf>
    <xf numFmtId="165" fontId="74" fillId="25" borderId="58" xfId="310" quotePrefix="1" applyNumberFormat="1" applyFont="1" applyFill="1" applyBorder="1" applyAlignment="1" applyProtection="1">
      <alignment horizontal="center"/>
    </xf>
    <xf numFmtId="165" fontId="74" fillId="25" borderId="26" xfId="310" quotePrefix="1" applyNumberFormat="1" applyFont="1" applyFill="1" applyBorder="1" applyAlignment="1" applyProtection="1">
      <alignment horizontal="center"/>
    </xf>
    <xf numFmtId="165" fontId="73" fillId="25" borderId="23" xfId="310" applyNumberFormat="1" applyFont="1" applyFill="1" applyBorder="1" applyAlignment="1" applyProtection="1">
      <alignment horizontal="centerContinuous"/>
    </xf>
    <xf numFmtId="165" fontId="112" fillId="25" borderId="37" xfId="310" applyNumberFormat="1" applyFont="1" applyFill="1" applyBorder="1" applyAlignment="1" applyProtection="1">
      <alignment horizontal="center"/>
    </xf>
    <xf numFmtId="165" fontId="67" fillId="25" borderId="27" xfId="310" applyNumberFormat="1" applyFont="1" applyFill="1" applyBorder="1"/>
    <xf numFmtId="165" fontId="67" fillId="25" borderId="28" xfId="310" applyNumberFormat="1" applyFont="1" applyFill="1" applyBorder="1"/>
    <xf numFmtId="165" fontId="114" fillId="25" borderId="33" xfId="310" applyNumberFormat="1" applyFont="1" applyFill="1" applyBorder="1" applyAlignment="1" applyProtection="1">
      <alignment horizontal="centerContinuous" vertical="center"/>
    </xf>
    <xf numFmtId="165" fontId="114" fillId="25" borderId="36" xfId="310" applyNumberFormat="1" applyFont="1" applyFill="1" applyBorder="1" applyAlignment="1" applyProtection="1">
      <alignment horizontal="center"/>
    </xf>
    <xf numFmtId="165" fontId="114" fillId="25" borderId="33" xfId="310" applyNumberFormat="1" applyFont="1" applyFill="1" applyBorder="1" applyAlignment="1" applyProtection="1">
      <alignment horizontal="center"/>
    </xf>
    <xf numFmtId="165" fontId="114" fillId="25" borderId="42" xfId="310" applyNumberFormat="1" applyFont="1" applyFill="1" applyBorder="1" applyAlignment="1" applyProtection="1">
      <alignment horizontal="center"/>
    </xf>
    <xf numFmtId="165" fontId="114" fillId="25" borderId="45" xfId="310" applyNumberFormat="1" applyFont="1" applyFill="1" applyBorder="1" applyAlignment="1" applyProtection="1">
      <alignment horizontal="center"/>
    </xf>
    <xf numFmtId="165" fontId="67" fillId="25" borderId="11" xfId="310" applyNumberFormat="1" applyFont="1" applyFill="1" applyBorder="1"/>
    <xf numFmtId="165" fontId="76" fillId="25" borderId="14" xfId="310" applyNumberFormat="1" applyFont="1" applyFill="1" applyBorder="1" applyAlignment="1" applyProtection="1">
      <alignment horizontal="center"/>
    </xf>
    <xf numFmtId="165" fontId="85" fillId="25" borderId="0" xfId="310" applyNumberFormat="1" applyFont="1" applyFill="1"/>
    <xf numFmtId="165" fontId="84" fillId="0" borderId="0" xfId="310" applyNumberFormat="1" applyFont="1" applyFill="1"/>
    <xf numFmtId="165" fontId="85" fillId="0" borderId="0" xfId="310" applyNumberFormat="1" applyFont="1" applyFill="1"/>
    <xf numFmtId="165" fontId="85" fillId="0" borderId="0" xfId="310" applyNumberFormat="1" applyFont="1" applyFill="1" applyBorder="1"/>
    <xf numFmtId="165" fontId="84" fillId="0" borderId="0" xfId="310" applyNumberFormat="1" applyFont="1" applyFill="1" applyBorder="1"/>
    <xf numFmtId="165" fontId="84" fillId="25" borderId="0" xfId="310" applyNumberFormat="1" applyFont="1" applyFill="1" applyBorder="1"/>
    <xf numFmtId="165" fontId="84" fillId="25" borderId="29" xfId="310" applyNumberFormat="1" applyFont="1" applyFill="1" applyBorder="1"/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36" xfId="310" quotePrefix="1" applyNumberFormat="1" applyFont="1" applyFill="1" applyBorder="1" applyAlignment="1" applyProtection="1">
      <alignment horizontal="left" vertical="center"/>
    </xf>
    <xf numFmtId="165" fontId="67" fillId="25" borderId="29" xfId="310" applyNumberFormat="1" applyFont="1" applyFill="1" applyBorder="1" applyAlignment="1" applyProtection="1">
      <alignment horizontal="center" vertical="center"/>
    </xf>
    <xf numFmtId="165" fontId="67" fillId="25" borderId="11" xfId="310" applyNumberFormat="1" applyFont="1" applyFill="1" applyBorder="1" applyAlignment="1" applyProtection="1">
      <alignment horizontal="left"/>
    </xf>
    <xf numFmtId="165" fontId="67" fillId="25" borderId="11" xfId="310" applyNumberFormat="1" applyFont="1" applyFill="1" applyBorder="1" applyAlignment="1" applyProtection="1">
      <alignment horizontal="center"/>
    </xf>
    <xf numFmtId="175" fontId="67" fillId="25" borderId="11" xfId="310" applyNumberFormat="1" applyFont="1" applyFill="1" applyBorder="1"/>
    <xf numFmtId="175" fontId="78" fillId="25" borderId="11" xfId="310" applyNumberFormat="1" applyFont="1" applyFill="1" applyBorder="1" applyProtection="1"/>
    <xf numFmtId="165" fontId="67" fillId="25" borderId="0" xfId="310" quotePrefix="1" applyNumberFormat="1" applyFont="1" applyFill="1" applyBorder="1" applyAlignment="1" applyProtection="1">
      <alignment horizontal="left"/>
    </xf>
    <xf numFmtId="165" fontId="67" fillId="25" borderId="0" xfId="310" applyNumberFormat="1" applyFont="1" applyFill="1" applyBorder="1" applyAlignment="1" applyProtection="1">
      <alignment horizontal="left"/>
    </xf>
    <xf numFmtId="176" fontId="67" fillId="25" borderId="0" xfId="310" applyNumberFormat="1" applyFont="1" applyFill="1" applyBorder="1"/>
    <xf numFmtId="175" fontId="67" fillId="25" borderId="0" xfId="310" applyNumberFormat="1" applyFont="1" applyFill="1" applyBorder="1"/>
    <xf numFmtId="176" fontId="78" fillId="25" borderId="0" xfId="310" applyNumberFormat="1" applyFont="1" applyFill="1" applyBorder="1" applyProtection="1"/>
    <xf numFmtId="169" fontId="115" fillId="25" borderId="0" xfId="326" applyNumberFormat="1" applyFont="1" applyFill="1" applyBorder="1"/>
    <xf numFmtId="165" fontId="102" fillId="25" borderId="0" xfId="310" applyNumberFormat="1" applyFont="1" applyFill="1"/>
    <xf numFmtId="165" fontId="85" fillId="25" borderId="0" xfId="310" applyNumberFormat="1" applyFont="1" applyFill="1" applyAlignment="1">
      <alignment horizontal="center"/>
    </xf>
    <xf numFmtId="167" fontId="84" fillId="25" borderId="0" xfId="310" applyNumberFormat="1" applyFont="1" applyFill="1"/>
    <xf numFmtId="3" fontId="84" fillId="25" borderId="0" xfId="310" applyNumberFormat="1" applyFont="1" applyFill="1"/>
    <xf numFmtId="165" fontId="67" fillId="25" borderId="0" xfId="315" applyNumberFormat="1" applyFont="1" applyFill="1"/>
    <xf numFmtId="165" fontId="67" fillId="25" borderId="0" xfId="315" applyNumberFormat="1" applyFont="1" applyFill="1" applyBorder="1"/>
    <xf numFmtId="165" fontId="84" fillId="25" borderId="0" xfId="315" applyNumberFormat="1" applyFont="1" applyFill="1"/>
    <xf numFmtId="165" fontId="66" fillId="25" borderId="0" xfId="315" applyNumberFormat="1" applyFont="1" applyFill="1" applyAlignment="1" applyProtection="1">
      <alignment horizontal="centerContinuous"/>
    </xf>
    <xf numFmtId="165" fontId="67" fillId="25" borderId="0" xfId="315" applyNumberFormat="1" applyFont="1" applyFill="1" applyAlignment="1">
      <alignment horizontal="centerContinuous"/>
    </xf>
    <xf numFmtId="165" fontId="67" fillId="25" borderId="0" xfId="315" applyNumberFormat="1" applyFont="1" applyFill="1" applyBorder="1" applyAlignment="1">
      <alignment horizontal="centerContinuous"/>
    </xf>
    <xf numFmtId="165" fontId="67" fillId="25" borderId="29" xfId="315" applyNumberFormat="1" applyFont="1" applyFill="1" applyBorder="1"/>
    <xf numFmtId="165" fontId="69" fillId="25" borderId="29" xfId="315" applyNumberFormat="1" applyFont="1" applyFill="1" applyBorder="1" applyAlignment="1">
      <alignment horizontal="right"/>
    </xf>
    <xf numFmtId="165" fontId="67" fillId="25" borderId="10" xfId="315" applyNumberFormat="1" applyFont="1" applyFill="1" applyBorder="1"/>
    <xf numFmtId="165" fontId="67" fillId="25" borderId="14" xfId="315" applyNumberFormat="1" applyFont="1" applyFill="1" applyBorder="1"/>
    <xf numFmtId="165" fontId="67" fillId="25" borderId="18" xfId="315" applyNumberFormat="1" applyFont="1" applyFill="1" applyBorder="1"/>
    <xf numFmtId="165" fontId="66" fillId="25" borderId="35" xfId="315" applyNumberFormat="1" applyFont="1" applyFill="1" applyBorder="1" applyAlignment="1" applyProtection="1">
      <alignment horizontal="centerContinuous"/>
    </xf>
    <xf numFmtId="165" fontId="84" fillId="25" borderId="0" xfId="315" applyNumberFormat="1" applyFont="1" applyFill="1" applyAlignment="1" applyProtection="1">
      <alignment horizontal="center"/>
    </xf>
    <xf numFmtId="165" fontId="66" fillId="25" borderId="35" xfId="315" applyNumberFormat="1" applyFont="1" applyFill="1" applyBorder="1" applyAlignment="1" applyProtection="1">
      <alignment horizontal="center"/>
    </xf>
    <xf numFmtId="165" fontId="69" fillId="25" borderId="18" xfId="315" applyNumberFormat="1" applyFont="1" applyFill="1" applyBorder="1" applyAlignment="1">
      <alignment horizontal="centerContinuous"/>
    </xf>
    <xf numFmtId="165" fontId="112" fillId="25" borderId="28" xfId="315" applyNumberFormat="1" applyFont="1" applyFill="1" applyBorder="1" applyAlignment="1">
      <alignment horizontal="left"/>
    </xf>
    <xf numFmtId="165" fontId="112" fillId="25" borderId="45" xfId="315" applyNumberFormat="1" applyFont="1" applyFill="1" applyBorder="1" applyAlignment="1">
      <alignment horizontal="left"/>
    </xf>
    <xf numFmtId="165" fontId="113" fillId="25" borderId="20" xfId="315" applyNumberFormat="1" applyFont="1" applyFill="1" applyBorder="1" applyAlignment="1" applyProtection="1">
      <alignment horizontal="center"/>
      <protection locked="0"/>
    </xf>
    <xf numFmtId="165" fontId="73" fillId="25" borderId="35" xfId="315" applyNumberFormat="1" applyFont="1" applyFill="1" applyBorder="1" applyAlignment="1">
      <alignment horizontal="center"/>
    </xf>
    <xf numFmtId="165" fontId="66" fillId="25" borderId="35" xfId="315" applyNumberFormat="1" applyFont="1" applyFill="1" applyBorder="1" applyAlignment="1" applyProtection="1">
      <alignment horizontal="left"/>
    </xf>
    <xf numFmtId="165" fontId="66" fillId="25" borderId="18" xfId="315" applyNumberFormat="1" applyFont="1" applyFill="1" applyBorder="1" applyAlignment="1" applyProtection="1">
      <alignment horizontal="center"/>
    </xf>
    <xf numFmtId="165" fontId="69" fillId="25" borderId="10" xfId="315" applyNumberFormat="1" applyFont="1" applyFill="1" applyBorder="1" applyAlignment="1"/>
    <xf numFmtId="165" fontId="112" fillId="25" borderId="29" xfId="315" applyNumberFormat="1" applyFont="1" applyFill="1" applyBorder="1" applyAlignment="1">
      <alignment horizontal="left"/>
    </xf>
    <xf numFmtId="165" fontId="73" fillId="25" borderId="20" xfId="315" applyNumberFormat="1" applyFont="1" applyFill="1" applyBorder="1" applyAlignment="1" applyProtection="1">
      <alignment horizontal="center"/>
    </xf>
    <xf numFmtId="165" fontId="55" fillId="25" borderId="35" xfId="315" applyNumberFormat="1" applyFont="1" applyFill="1" applyBorder="1" applyAlignment="1" applyProtection="1">
      <alignment horizontal="left"/>
      <protection locked="0"/>
    </xf>
    <xf numFmtId="165" fontId="66" fillId="25" borderId="0" xfId="315" applyNumberFormat="1" applyFont="1" applyFill="1" applyBorder="1" applyAlignment="1" applyProtection="1">
      <alignment horizontal="center"/>
    </xf>
    <xf numFmtId="165" fontId="66" fillId="25" borderId="20" xfId="315" applyNumberFormat="1" applyFont="1" applyFill="1" applyBorder="1" applyAlignment="1" applyProtection="1">
      <alignment horizontal="center"/>
    </xf>
    <xf numFmtId="165" fontId="73" fillId="25" borderId="35" xfId="315" applyNumberFormat="1" applyFont="1" applyFill="1" applyBorder="1" applyAlignment="1" applyProtection="1">
      <alignment horizontal="center"/>
    </xf>
    <xf numFmtId="165" fontId="67" fillId="25" borderId="36" xfId="315" applyNumberFormat="1" applyFont="1" applyFill="1" applyBorder="1"/>
    <xf numFmtId="165" fontId="55" fillId="25" borderId="22" xfId="315" applyNumberFormat="1" applyFont="1" applyFill="1" applyBorder="1" applyAlignment="1">
      <alignment horizontal="left"/>
    </xf>
    <xf numFmtId="165" fontId="74" fillId="25" borderId="58" xfId="315" quotePrefix="1" applyNumberFormat="1" applyFont="1" applyFill="1" applyBorder="1" applyAlignment="1" applyProtection="1">
      <alignment horizontal="center"/>
    </xf>
    <xf numFmtId="165" fontId="74" fillId="25" borderId="26" xfId="315" quotePrefix="1" applyNumberFormat="1" applyFont="1" applyFill="1" applyBorder="1" applyAlignment="1" applyProtection="1">
      <alignment horizontal="center"/>
    </xf>
    <xf numFmtId="165" fontId="73" fillId="25" borderId="23" xfId="315" applyNumberFormat="1" applyFont="1" applyFill="1" applyBorder="1" applyAlignment="1" applyProtection="1">
      <alignment horizontal="centerContinuous"/>
    </xf>
    <xf numFmtId="165" fontId="112" fillId="25" borderId="37" xfId="315" applyNumberFormat="1" applyFont="1" applyFill="1" applyBorder="1" applyAlignment="1" applyProtection="1">
      <alignment horizontal="center"/>
    </xf>
    <xf numFmtId="165" fontId="67" fillId="25" borderId="27" xfId="315" applyNumberFormat="1" applyFont="1" applyFill="1" applyBorder="1"/>
    <xf numFmtId="165" fontId="67" fillId="25" borderId="28" xfId="315" applyNumberFormat="1" applyFont="1" applyFill="1" applyBorder="1"/>
    <xf numFmtId="165" fontId="114" fillId="25" borderId="33" xfId="315" applyNumberFormat="1" applyFont="1" applyFill="1" applyBorder="1" applyAlignment="1" applyProtection="1">
      <alignment horizontal="centerContinuous" vertical="center"/>
    </xf>
    <xf numFmtId="165" fontId="114" fillId="25" borderId="36" xfId="315" applyNumberFormat="1" applyFont="1" applyFill="1" applyBorder="1" applyAlignment="1" applyProtection="1">
      <alignment horizontal="center"/>
    </xf>
    <xf numFmtId="165" fontId="114" fillId="25" borderId="33" xfId="315" applyNumberFormat="1" applyFont="1" applyFill="1" applyBorder="1" applyAlignment="1" applyProtection="1">
      <alignment horizontal="center"/>
    </xf>
    <xf numFmtId="165" fontId="114" fillId="25" borderId="42" xfId="315" applyNumberFormat="1" applyFont="1" applyFill="1" applyBorder="1" applyAlignment="1" applyProtection="1">
      <alignment horizontal="center"/>
    </xf>
    <xf numFmtId="165" fontId="114" fillId="25" borderId="45" xfId="315" applyNumberFormat="1" applyFont="1" applyFill="1" applyBorder="1" applyAlignment="1" applyProtection="1">
      <alignment horizontal="center"/>
    </xf>
    <xf numFmtId="165" fontId="67" fillId="25" borderId="11" xfId="315" applyNumberFormat="1" applyFont="1" applyFill="1" applyBorder="1"/>
    <xf numFmtId="165" fontId="76" fillId="25" borderId="14" xfId="315" applyNumberFormat="1" applyFont="1" applyFill="1" applyBorder="1" applyAlignment="1" applyProtection="1">
      <alignment horizontal="center"/>
    </xf>
    <xf numFmtId="175" fontId="76" fillId="25" borderId="0" xfId="315" applyNumberFormat="1" applyFont="1" applyFill="1" applyBorder="1"/>
    <xf numFmtId="175" fontId="76" fillId="25" borderId="14" xfId="315" applyNumberFormat="1" applyFont="1" applyFill="1" applyBorder="1"/>
    <xf numFmtId="175" fontId="76" fillId="25" borderId="15" xfId="315" applyNumberFormat="1" applyFont="1" applyFill="1" applyBorder="1"/>
    <xf numFmtId="175" fontId="76" fillId="25" borderId="18" xfId="315" applyNumberFormat="1" applyFont="1" applyFill="1" applyBorder="1" applyProtection="1"/>
    <xf numFmtId="175" fontId="76" fillId="25" borderId="14" xfId="315" applyNumberFormat="1" applyFont="1" applyFill="1" applyBorder="1" applyProtection="1"/>
    <xf numFmtId="165" fontId="72" fillId="25" borderId="0" xfId="315" quotePrefix="1" applyNumberFormat="1" applyFont="1" applyFill="1" applyBorder="1" applyAlignment="1" applyProtection="1">
      <alignment horizontal="left"/>
    </xf>
    <xf numFmtId="1" fontId="67" fillId="25" borderId="35" xfId="315" applyNumberFormat="1" applyFont="1" applyFill="1" applyBorder="1" applyAlignment="1">
      <alignment horizontal="left"/>
    </xf>
    <xf numFmtId="165" fontId="85" fillId="25" borderId="0" xfId="315" applyNumberFormat="1" applyFont="1" applyFill="1"/>
    <xf numFmtId="165" fontId="85" fillId="25" borderId="0" xfId="315" applyNumberFormat="1" applyFont="1" applyFill="1" applyBorder="1"/>
    <xf numFmtId="165" fontId="84" fillId="25" borderId="0" xfId="315" applyNumberFormat="1" applyFont="1" applyFill="1" applyBorder="1"/>
    <xf numFmtId="165" fontId="67" fillId="25" borderId="11" xfId="315" applyNumberFormat="1" applyFont="1" applyFill="1" applyBorder="1" applyAlignment="1" applyProtection="1">
      <alignment horizontal="left"/>
    </xf>
    <xf numFmtId="165" fontId="67" fillId="25" borderId="11" xfId="315" applyNumberFormat="1" applyFont="1" applyFill="1" applyBorder="1" applyAlignment="1" applyProtection="1">
      <alignment horizontal="center"/>
    </xf>
    <xf numFmtId="175" fontId="67" fillId="25" borderId="11" xfId="315" applyNumberFormat="1" applyFont="1" applyFill="1" applyBorder="1"/>
    <xf numFmtId="175" fontId="78" fillId="25" borderId="11" xfId="315" applyNumberFormat="1" applyFont="1" applyFill="1" applyBorder="1" applyProtection="1"/>
    <xf numFmtId="167" fontId="84" fillId="25" borderId="0" xfId="315" applyNumberFormat="1" applyFont="1" applyFill="1"/>
    <xf numFmtId="3" fontId="84" fillId="25" borderId="0" xfId="315" applyNumberFormat="1" applyFont="1" applyFill="1"/>
    <xf numFmtId="0" fontId="55" fillId="0" borderId="0" xfId="449" applyFont="1" applyAlignment="1">
      <alignment horizontal="center"/>
    </xf>
    <xf numFmtId="3" fontId="66" fillId="0" borderId="0" xfId="449" applyNumberFormat="1" applyFont="1" applyAlignment="1">
      <alignment horizontal="right"/>
    </xf>
    <xf numFmtId="0" fontId="67" fillId="0" borderId="15" xfId="449" applyFont="1" applyBorder="1"/>
    <xf numFmtId="0" fontId="67" fillId="0" borderId="14" xfId="449" applyFont="1" applyBorder="1"/>
    <xf numFmtId="3" fontId="66" fillId="0" borderId="15" xfId="449" applyNumberFormat="1" applyFont="1" applyBorder="1" applyAlignment="1">
      <alignment horizontal="center"/>
    </xf>
    <xf numFmtId="0" fontId="66" fillId="0" borderId="35" xfId="449" applyFont="1" applyBorder="1" applyAlignment="1">
      <alignment horizontal="center"/>
    </xf>
    <xf numFmtId="3" fontId="66" fillId="0" borderId="20" xfId="449" applyNumberFormat="1" applyFont="1" applyBorder="1" applyAlignment="1">
      <alignment horizontal="center"/>
    </xf>
    <xf numFmtId="0" fontId="67" fillId="0" borderId="20" xfId="449" applyFont="1" applyBorder="1"/>
    <xf numFmtId="0" fontId="66" fillId="0" borderId="37" xfId="449" applyFont="1" applyBorder="1"/>
    <xf numFmtId="3" fontId="66" fillId="0" borderId="35" xfId="449" quotePrefix="1" applyNumberFormat="1" applyFont="1" applyBorder="1" applyAlignment="1">
      <alignment horizontal="center"/>
    </xf>
    <xf numFmtId="0" fontId="71" fillId="0" borderId="27" xfId="449" quotePrefix="1" applyFont="1" applyBorder="1" applyAlignment="1">
      <alignment horizontal="center" vertical="center"/>
    </xf>
    <xf numFmtId="0" fontId="66" fillId="0" borderId="15" xfId="449" applyFont="1" applyBorder="1" applyAlignment="1">
      <alignment horizontal="center"/>
    </xf>
    <xf numFmtId="0" fontId="66" fillId="0" borderId="15" xfId="449" quotePrefix="1" applyFont="1" applyBorder="1"/>
    <xf numFmtId="0" fontId="55" fillId="0" borderId="20" xfId="449" applyFont="1" applyBorder="1"/>
    <xf numFmtId="0" fontId="72" fillId="0" borderId="20" xfId="487" applyFont="1" applyBorder="1" applyAlignment="1">
      <alignment vertical="center"/>
    </xf>
    <xf numFmtId="0" fontId="73" fillId="0" borderId="20" xfId="449" applyFont="1" applyBorder="1"/>
    <xf numFmtId="0" fontId="66" fillId="0" borderId="20" xfId="487" quotePrefix="1" applyFont="1" applyBorder="1" applyAlignment="1">
      <alignment vertical="center"/>
    </xf>
    <xf numFmtId="0" fontId="67" fillId="0" borderId="20" xfId="487" quotePrefix="1" applyFont="1" applyBorder="1" applyAlignment="1"/>
    <xf numFmtId="0" fontId="67" fillId="0" borderId="20" xfId="487" quotePrefix="1" applyFont="1" applyBorder="1" applyAlignment="1">
      <alignment vertical="center"/>
    </xf>
    <xf numFmtId="0" fontId="66" fillId="0" borderId="20" xfId="449" applyFont="1" applyBorder="1" applyAlignment="1">
      <alignment horizontal="center"/>
    </xf>
    <xf numFmtId="0" fontId="66" fillId="0" borderId="20" xfId="449" quotePrefix="1" applyFont="1" applyBorder="1"/>
    <xf numFmtId="0" fontId="67" fillId="0" borderId="20" xfId="488" quotePrefix="1" applyFont="1" applyBorder="1" applyAlignment="1" applyProtection="1">
      <alignment horizontal="left" vertical="center"/>
      <protection locked="0" hidden="1"/>
    </xf>
    <xf numFmtId="0" fontId="67" fillId="0" borderId="20" xfId="488" quotePrefix="1" applyFont="1" applyBorder="1" applyAlignment="1" applyProtection="1">
      <alignment vertical="center"/>
      <protection locked="0" hidden="1"/>
    </xf>
    <xf numFmtId="0" fontId="55" fillId="0" borderId="23" xfId="449" applyFont="1" applyBorder="1"/>
    <xf numFmtId="0" fontId="67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22" fillId="0" borderId="0" xfId="0" applyFont="1" applyProtection="1">
      <protection locked="0" hidden="1"/>
    </xf>
    <xf numFmtId="0" fontId="123" fillId="0" borderId="0" xfId="0" applyFont="1" applyProtection="1">
      <protection locked="0" hidden="1"/>
    </xf>
    <xf numFmtId="0" fontId="122" fillId="0" borderId="0" xfId="0" applyFont="1" applyBorder="1" applyProtection="1">
      <protection locked="0" hidden="1"/>
    </xf>
    <xf numFmtId="0" fontId="70" fillId="0" borderId="0" xfId="0" applyFont="1" applyAlignment="1" applyProtection="1">
      <alignment horizontal="center"/>
      <protection locked="0" hidden="1"/>
    </xf>
    <xf numFmtId="0" fontId="122" fillId="0" borderId="10" xfId="0" applyFont="1" applyBorder="1" applyProtection="1">
      <protection locked="0" hidden="1"/>
    </xf>
    <xf numFmtId="0" fontId="122" fillId="0" borderId="11" xfId="0" applyFont="1" applyBorder="1" applyProtection="1">
      <protection locked="0" hidden="1"/>
    </xf>
    <xf numFmtId="0" fontId="122" fillId="0" borderId="14" xfId="0" applyFont="1" applyBorder="1" applyProtection="1">
      <protection locked="0" hidden="1"/>
    </xf>
    <xf numFmtId="0" fontId="123" fillId="0" borderId="28" xfId="0" applyFont="1" applyBorder="1" applyAlignment="1" applyProtection="1">
      <alignment horizontal="centerContinuous" vertical="center"/>
      <protection locked="0" hidden="1"/>
    </xf>
    <xf numFmtId="0" fontId="123" fillId="0" borderId="45" xfId="0" applyFont="1" applyBorder="1" applyAlignment="1" applyProtection="1">
      <alignment horizontal="centerContinuous" vertical="center"/>
      <protection locked="0" hidden="1"/>
    </xf>
    <xf numFmtId="0" fontId="123" fillId="0" borderId="14" xfId="0" applyFont="1" applyBorder="1" applyAlignment="1" applyProtection="1">
      <alignment horizontal="centerContinuous" vertical="center"/>
      <protection locked="0" hidden="1"/>
    </xf>
    <xf numFmtId="0" fontId="123" fillId="0" borderId="18" xfId="0" applyFont="1" applyBorder="1" applyAlignment="1" applyProtection="1">
      <alignment horizontal="centerContinuous"/>
      <protection locked="0" hidden="1"/>
    </xf>
    <xf numFmtId="0" fontId="123" fillId="0" borderId="0" xfId="0" applyFont="1" applyBorder="1" applyAlignment="1" applyProtection="1">
      <alignment horizontal="centerContinuous"/>
      <protection locked="0" hidden="1"/>
    </xf>
    <xf numFmtId="0" fontId="124" fillId="0" borderId="35" xfId="0" applyFont="1" applyBorder="1" applyAlignment="1" applyProtection="1">
      <alignment horizontal="centerContinuous"/>
      <protection locked="0" hidden="1"/>
    </xf>
    <xf numFmtId="0" fontId="123" fillId="0" borderId="20" xfId="0" applyFont="1" applyBorder="1" applyAlignment="1" applyProtection="1">
      <alignment horizontal="center" vertical="center"/>
      <protection locked="0" hidden="1"/>
    </xf>
    <xf numFmtId="0" fontId="123" fillId="0" borderId="15" xfId="0" applyFont="1" applyBorder="1" applyAlignment="1" applyProtection="1">
      <alignment horizontal="center"/>
      <protection locked="0" hidden="1"/>
    </xf>
    <xf numFmtId="0" fontId="122" fillId="0" borderId="18" xfId="0" applyFont="1" applyBorder="1" applyProtection="1">
      <protection locked="0" hidden="1"/>
    </xf>
    <xf numFmtId="0" fontId="122" fillId="0" borderId="35" xfId="0" applyFont="1" applyBorder="1" applyProtection="1">
      <protection locked="0" hidden="1"/>
    </xf>
    <xf numFmtId="0" fontId="123" fillId="0" borderId="20" xfId="0" quotePrefix="1" applyFont="1" applyBorder="1" applyAlignment="1" applyProtection="1">
      <alignment horizontal="centerContinuous" vertical="center"/>
      <protection locked="0" hidden="1"/>
    </xf>
    <xf numFmtId="0" fontId="123" fillId="0" borderId="20" xfId="0" applyFont="1" applyBorder="1" applyAlignment="1" applyProtection="1">
      <alignment horizontal="centerContinuous" vertical="center"/>
      <protection locked="0" hidden="1"/>
    </xf>
    <xf numFmtId="0" fontId="125" fillId="0" borderId="0" xfId="0" applyFont="1" applyProtection="1">
      <protection locked="0" hidden="1"/>
    </xf>
    <xf numFmtId="0" fontId="126" fillId="0" borderId="18" xfId="0" applyFont="1" applyBorder="1" applyAlignment="1" applyProtection="1">
      <alignment horizontal="center" vertical="center"/>
      <protection locked="0" hidden="1"/>
    </xf>
    <xf numFmtId="0" fontId="126" fillId="0" borderId="0" xfId="0" applyFont="1" applyBorder="1" applyAlignment="1" applyProtection="1">
      <alignment horizontal="center" vertical="center"/>
      <protection locked="0" hidden="1"/>
    </xf>
    <xf numFmtId="0" fontId="126" fillId="0" borderId="37" xfId="0" applyFont="1" applyBorder="1" applyAlignment="1" applyProtection="1">
      <alignment horizontal="center" vertical="center"/>
      <protection locked="0" hidden="1"/>
    </xf>
    <xf numFmtId="0" fontId="126" fillId="0" borderId="27" xfId="0" applyFont="1" applyBorder="1" applyAlignment="1" applyProtection="1">
      <alignment horizontal="center" vertical="center"/>
      <protection locked="0" hidden="1"/>
    </xf>
    <xf numFmtId="0" fontId="126" fillId="0" borderId="42" xfId="0" applyFont="1" applyBorder="1" applyAlignment="1" applyProtection="1">
      <alignment horizontal="center" vertical="center"/>
      <protection locked="0" hidden="1"/>
    </xf>
    <xf numFmtId="0" fontId="126" fillId="0" borderId="42" xfId="0" applyFont="1" applyBorder="1" applyAlignment="1" applyProtection="1">
      <alignment horizontal="centerContinuous" vertical="center"/>
      <protection locked="0" hidden="1"/>
    </xf>
    <xf numFmtId="0" fontId="122" fillId="0" borderId="0" xfId="0" applyFont="1" applyAlignment="1" applyProtection="1">
      <alignment horizontal="center" vertical="top"/>
      <protection locked="0" hidden="1"/>
    </xf>
    <xf numFmtId="0" fontId="123" fillId="0" borderId="18" xfId="0" applyFont="1" applyBorder="1" applyAlignment="1" applyProtection="1">
      <alignment vertical="center"/>
      <protection locked="0" hidden="1"/>
    </xf>
    <xf numFmtId="0" fontId="123" fillId="0" borderId="0" xfId="0" applyFont="1" applyBorder="1" applyAlignment="1" applyProtection="1">
      <alignment vertical="center"/>
      <protection locked="0" hidden="1"/>
    </xf>
    <xf numFmtId="0" fontId="123" fillId="0" borderId="35" xfId="0" applyFont="1" applyBorder="1" applyAlignment="1" applyProtection="1">
      <alignment vertical="center"/>
      <protection locked="0" hidden="1"/>
    </xf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0" fontId="128" fillId="0" borderId="18" xfId="0" applyFont="1" applyBorder="1" applyAlignment="1" applyProtection="1">
      <alignment vertical="center"/>
      <protection locked="0" hidden="1"/>
    </xf>
    <xf numFmtId="0" fontId="128" fillId="0" borderId="0" xfId="0" applyFont="1" applyBorder="1" applyAlignment="1" applyProtection="1">
      <alignment vertical="center"/>
      <protection locked="0" hidden="1"/>
    </xf>
    <xf numFmtId="0" fontId="123" fillId="0" borderId="18" xfId="0" quotePrefix="1" applyFont="1" applyBorder="1" applyAlignment="1" applyProtection="1">
      <alignment horizontal="center"/>
      <protection locked="0" hidden="1"/>
    </xf>
    <xf numFmtId="0" fontId="123" fillId="0" borderId="0" xfId="0" applyFont="1" applyBorder="1" applyAlignment="1" applyProtection="1">
      <alignment horizontal="left"/>
      <protection locked="0" hidden="1"/>
    </xf>
    <xf numFmtId="0" fontId="123" fillId="0" borderId="35" xfId="0" quotePrefix="1" applyFont="1" applyBorder="1" applyAlignment="1" applyProtection="1">
      <alignment horizontal="center"/>
      <protection locked="0" hidden="1"/>
    </xf>
    <xf numFmtId="0" fontId="122" fillId="0" borderId="18" xfId="0" applyFont="1" applyBorder="1" applyAlignment="1" applyProtection="1">
      <alignment vertical="center"/>
      <protection locked="0" hidden="1"/>
    </xf>
    <xf numFmtId="0" fontId="127" fillId="0" borderId="0" xfId="0" applyFont="1" applyBorder="1" applyAlignment="1" applyProtection="1">
      <alignment vertical="center"/>
      <protection locked="0" hidden="1"/>
    </xf>
    <xf numFmtId="0" fontId="122" fillId="0" borderId="35" xfId="0" applyFont="1" applyBorder="1" applyAlignment="1" applyProtection="1">
      <alignment vertical="center"/>
      <protection locked="0" hidden="1"/>
    </xf>
    <xf numFmtId="0" fontId="122" fillId="0" borderId="0" xfId="0" applyFont="1" applyBorder="1" applyAlignment="1" applyProtection="1">
      <alignment vertical="center"/>
      <protection locked="0" hidden="1"/>
    </xf>
    <xf numFmtId="0" fontId="122" fillId="0" borderId="18" xfId="0" applyFont="1" applyBorder="1" applyAlignment="1" applyProtection="1">
      <alignment horizontal="left" vertical="center"/>
      <protection locked="0" hidden="1"/>
    </xf>
    <xf numFmtId="0" fontId="122" fillId="0" borderId="35" xfId="0" applyFont="1" applyBorder="1" applyAlignment="1" applyProtection="1">
      <alignment horizontal="left" vertical="center"/>
      <protection locked="0" hidden="1"/>
    </xf>
    <xf numFmtId="2" fontId="122" fillId="0" borderId="0" xfId="0" applyNumberFormat="1" applyFont="1" applyBorder="1" applyAlignment="1" applyProtection="1">
      <alignment horizontal="center" vertical="top" wrapText="1"/>
      <protection locked="0" hidden="1"/>
    </xf>
    <xf numFmtId="2" fontId="122" fillId="0" borderId="0" xfId="0" applyNumberFormat="1" applyFont="1" applyBorder="1" applyAlignment="1" applyProtection="1">
      <alignment vertical="top" wrapText="1"/>
      <protection locked="0" hidden="1"/>
    </xf>
    <xf numFmtId="2" fontId="122" fillId="0" borderId="35" xfId="0" applyNumberFormat="1" applyFont="1" applyBorder="1" applyAlignment="1" applyProtection="1">
      <alignment vertical="center" wrapText="1"/>
      <protection locked="0" hidden="1"/>
    </xf>
    <xf numFmtId="0" fontId="123" fillId="0" borderId="35" xfId="0" applyFont="1" applyBorder="1" applyAlignment="1" applyProtection="1">
      <alignment horizontal="center" vertical="center"/>
      <protection locked="0" hidden="1"/>
    </xf>
    <xf numFmtId="0" fontId="123" fillId="0" borderId="18" xfId="0" applyFont="1" applyBorder="1" applyAlignment="1" applyProtection="1">
      <alignment horizontal="center" vertical="center"/>
      <protection locked="0" hidden="1"/>
    </xf>
    <xf numFmtId="2" fontId="122" fillId="0" borderId="35" xfId="0" applyNumberFormat="1" applyFont="1" applyBorder="1" applyAlignment="1" applyProtection="1">
      <alignment vertical="top" wrapText="1"/>
      <protection locked="0" hidden="1"/>
    </xf>
    <xf numFmtId="0" fontId="122" fillId="0" borderId="0" xfId="0" applyFont="1" applyAlignment="1" applyProtection="1">
      <alignment vertical="center"/>
      <protection locked="0" hidden="1"/>
    </xf>
    <xf numFmtId="0" fontId="123" fillId="0" borderId="18" xfId="0" applyFont="1" applyBorder="1" applyAlignment="1" applyProtection="1">
      <alignment horizontal="center"/>
      <protection locked="0" hidden="1"/>
    </xf>
    <xf numFmtId="0" fontId="123" fillId="0" borderId="0" xfId="0" applyFont="1" applyBorder="1" applyAlignment="1" applyProtection="1">
      <protection locked="0" hidden="1"/>
    </xf>
    <xf numFmtId="0" fontId="123" fillId="0" borderId="35" xfId="0" applyFont="1" applyBorder="1" applyAlignment="1" applyProtection="1">
      <protection locked="0" hidden="1"/>
    </xf>
    <xf numFmtId="0" fontId="123" fillId="0" borderId="36" xfId="0" applyFont="1" applyBorder="1" applyAlignment="1" applyProtection="1">
      <alignment horizontal="center" vertical="center"/>
      <protection locked="0" hidden="1"/>
    </xf>
    <xf numFmtId="0" fontId="123" fillId="0" borderId="29" xfId="0" applyFont="1" applyBorder="1" applyAlignment="1" applyProtection="1">
      <alignment vertical="center"/>
      <protection locked="0" hidden="1"/>
    </xf>
    <xf numFmtId="0" fontId="123" fillId="0" borderId="37" xfId="0" applyFont="1" applyBorder="1" applyAlignment="1" applyProtection="1">
      <alignment vertical="center"/>
      <protection locked="0" hidden="1"/>
    </xf>
    <xf numFmtId="0" fontId="123" fillId="0" borderId="0" xfId="0" applyFont="1" applyAlignment="1" applyProtection="1">
      <alignment horizontal="center"/>
      <protection locked="0" hidden="1"/>
    </xf>
    <xf numFmtId="179" fontId="90" fillId="0" borderId="29" xfId="340" applyNumberFormat="1" applyFont="1" applyFill="1" applyBorder="1" applyAlignment="1" applyProtection="1"/>
    <xf numFmtId="166" fontId="66" fillId="0" borderId="15" xfId="0" applyNumberFormat="1" applyFont="1" applyFill="1" applyBorder="1" applyAlignment="1" applyProtection="1">
      <alignment vertical="center"/>
      <protection locked="0" hidden="1"/>
    </xf>
    <xf numFmtId="165" fontId="81" fillId="0" borderId="0" xfId="342" applyFont="1" applyFill="1" applyAlignment="1">
      <alignment vertical="center"/>
    </xf>
    <xf numFmtId="0" fontId="0" fillId="25" borderId="0" xfId="0" applyFill="1"/>
    <xf numFmtId="0" fontId="72" fillId="25" borderId="0" xfId="0" applyFont="1" applyFill="1"/>
    <xf numFmtId="0" fontId="72" fillId="0" borderId="0" xfId="0" applyFont="1"/>
    <xf numFmtId="178" fontId="123" fillId="25" borderId="20" xfId="0" applyNumberFormat="1" applyFont="1" applyFill="1" applyBorder="1" applyAlignment="1" applyProtection="1">
      <alignment vertical="center"/>
      <protection locked="0" hidden="1"/>
    </xf>
    <xf numFmtId="165" fontId="67" fillId="0" borderId="0" xfId="339" quotePrefix="1" applyFont="1" applyBorder="1" applyAlignment="1" applyProtection="1">
      <alignment horizontal="left"/>
    </xf>
    <xf numFmtId="171" fontId="78" fillId="25" borderId="35" xfId="343" applyNumberFormat="1" applyFont="1" applyFill="1" applyBorder="1" applyAlignment="1" applyProtection="1">
      <alignment horizontal="right" vertical="center"/>
    </xf>
    <xf numFmtId="171" fontId="78" fillId="25" borderId="37" xfId="343" applyNumberFormat="1" applyFont="1" applyFill="1" applyBorder="1" applyAlignment="1" applyProtection="1">
      <alignment horizontal="right" vertical="center"/>
    </xf>
    <xf numFmtId="165" fontId="55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7" fillId="0" borderId="0" xfId="339" quotePrefix="1" applyFont="1" applyFill="1" applyBorder="1" applyAlignment="1" applyProtection="1">
      <alignment horizontal="left"/>
    </xf>
    <xf numFmtId="165" fontId="84" fillId="0" borderId="0" xfId="340" applyFont="1" applyAlignment="1"/>
    <xf numFmtId="165" fontId="72" fillId="0" borderId="0" xfId="340" applyFont="1" applyAlignment="1"/>
    <xf numFmtId="4" fontId="55" fillId="0" borderId="0" xfId="449" applyNumberFormat="1" applyFont="1"/>
    <xf numFmtId="4" fontId="73" fillId="0" borderId="0" xfId="449" applyNumberFormat="1" applyFont="1"/>
    <xf numFmtId="178" fontId="122" fillId="0" borderId="0" xfId="0" applyNumberFormat="1" applyFont="1" applyProtection="1">
      <protection locked="0" hidden="1"/>
    </xf>
    <xf numFmtId="178" fontId="122" fillId="0" borderId="20" xfId="0" applyNumberFormat="1" applyFont="1" applyBorder="1" applyAlignment="1" applyProtection="1">
      <alignment vertical="center"/>
      <protection locked="0" hidden="1"/>
    </xf>
    <xf numFmtId="178" fontId="123" fillId="0" borderId="20" xfId="0" applyNumberFormat="1" applyFont="1" applyBorder="1" applyAlignment="1" applyProtection="1">
      <alignment vertical="center"/>
      <protection locked="0" hidden="1"/>
    </xf>
    <xf numFmtId="178" fontId="123" fillId="0" borderId="23" xfId="0" applyNumberFormat="1" applyFont="1" applyBorder="1" applyAlignment="1" applyProtection="1">
      <alignment vertical="center"/>
      <protection locked="0" hidden="1"/>
    </xf>
    <xf numFmtId="180" fontId="76" fillId="0" borderId="10" xfId="343" applyNumberFormat="1" applyFont="1" applyFill="1" applyBorder="1" applyAlignment="1" applyProtection="1">
      <alignment vertical="center"/>
    </xf>
    <xf numFmtId="180" fontId="66" fillId="0" borderId="0" xfId="343" applyNumberFormat="1" applyFont="1" applyFill="1" applyBorder="1" applyAlignment="1" applyProtection="1">
      <alignment vertical="center"/>
    </xf>
    <xf numFmtId="180" fontId="66" fillId="0" borderId="14" xfId="343" applyNumberFormat="1" applyFont="1" applyFill="1" applyBorder="1" applyAlignment="1" applyProtection="1">
      <alignment vertical="center"/>
    </xf>
    <xf numFmtId="180" fontId="76" fillId="0" borderId="0" xfId="343" applyNumberFormat="1" applyFont="1" applyFill="1" applyBorder="1" applyAlignment="1" applyProtection="1">
      <alignment vertical="center"/>
    </xf>
    <xf numFmtId="180" fontId="66" fillId="0" borderId="35" xfId="343" applyNumberFormat="1" applyFont="1" applyFill="1" applyBorder="1" applyAlignment="1" applyProtection="1">
      <alignment vertical="center"/>
    </xf>
    <xf numFmtId="180" fontId="78" fillId="0" borderId="0" xfId="343" applyNumberFormat="1" applyFont="1" applyFill="1" applyBorder="1" applyAlignment="1" applyProtection="1">
      <alignment vertical="center"/>
    </xf>
    <xf numFmtId="180" fontId="78" fillId="0" borderId="10" xfId="343" applyNumberFormat="1" applyFont="1" applyFill="1" applyBorder="1" applyAlignment="1" applyProtection="1">
      <alignment vertical="center"/>
    </xf>
    <xf numFmtId="180" fontId="76" fillId="0" borderId="10" xfId="342" applyNumberFormat="1" applyFont="1" applyFill="1" applyBorder="1" applyAlignment="1" applyProtection="1">
      <alignment vertical="center"/>
    </xf>
    <xf numFmtId="180" fontId="76" fillId="0" borderId="11" xfId="342" applyNumberFormat="1" applyFont="1" applyFill="1" applyBorder="1" applyAlignment="1" applyProtection="1">
      <alignment vertical="center"/>
    </xf>
    <xf numFmtId="171" fontId="78" fillId="25" borderId="18" xfId="342" applyNumberFormat="1" applyFont="1" applyFill="1" applyBorder="1" applyAlignment="1" applyProtection="1">
      <alignment horizontal="right" vertical="center"/>
    </xf>
    <xf numFmtId="171" fontId="129" fillId="0" borderId="0" xfId="342" applyNumberFormat="1" applyFont="1" applyFill="1" applyBorder="1" applyAlignment="1" applyProtection="1">
      <alignment horizontal="right" vertical="center"/>
    </xf>
    <xf numFmtId="171" fontId="129" fillId="0" borderId="35" xfId="342" applyNumberFormat="1" applyFont="1" applyFill="1" applyBorder="1" applyAlignment="1" applyProtection="1">
      <alignment horizontal="right" vertical="center"/>
    </xf>
    <xf numFmtId="171" fontId="129" fillId="0" borderId="29" xfId="342" applyNumberFormat="1" applyFont="1" applyFill="1" applyBorder="1" applyAlignment="1" applyProtection="1">
      <alignment horizontal="right" vertical="center"/>
    </xf>
    <xf numFmtId="171" fontId="129" fillId="0" borderId="37" xfId="342" applyNumberFormat="1" applyFont="1" applyFill="1" applyBorder="1" applyAlignment="1" applyProtection="1">
      <alignment horizontal="right" vertical="center"/>
    </xf>
    <xf numFmtId="171" fontId="108" fillId="0" borderId="0" xfId="342" applyNumberFormat="1" applyFont="1" applyFill="1" applyBorder="1" applyAlignment="1" applyProtection="1">
      <alignment horizontal="right" vertical="center"/>
    </xf>
    <xf numFmtId="171" fontId="108" fillId="25" borderId="0" xfId="342" applyNumberFormat="1" applyFont="1" applyFill="1" applyBorder="1" applyAlignment="1" applyProtection="1">
      <alignment horizontal="right" vertical="center"/>
    </xf>
    <xf numFmtId="171" fontId="108" fillId="0" borderId="35" xfId="342" applyNumberFormat="1" applyFont="1" applyFill="1" applyBorder="1" applyAlignment="1" applyProtection="1">
      <alignment horizontal="right" vertical="center"/>
    </xf>
    <xf numFmtId="171" fontId="108" fillId="0" borderId="29" xfId="342" applyNumberFormat="1" applyFont="1" applyFill="1" applyBorder="1" applyAlignment="1" applyProtection="1">
      <alignment horizontal="right" vertical="center"/>
    </xf>
    <xf numFmtId="171" fontId="108" fillId="0" borderId="37" xfId="342" applyNumberFormat="1" applyFont="1" applyFill="1" applyBorder="1" applyAlignment="1" applyProtection="1">
      <alignment horizontal="right" vertical="center"/>
    </xf>
    <xf numFmtId="180" fontId="129" fillId="0" borderId="0" xfId="345" applyNumberFormat="1" applyFont="1" applyFill="1" applyBorder="1" applyAlignment="1" applyProtection="1">
      <alignment horizontal="right" vertical="center"/>
    </xf>
    <xf numFmtId="180" fontId="129" fillId="0" borderId="14" xfId="345" applyNumberFormat="1" applyFont="1" applyFill="1" applyBorder="1" applyAlignment="1" applyProtection="1">
      <alignment horizontal="right" vertical="center"/>
    </xf>
    <xf numFmtId="180" fontId="129" fillId="0" borderId="35" xfId="345" applyNumberFormat="1" applyFont="1" applyFill="1" applyBorder="1" applyAlignment="1" applyProtection="1">
      <alignment horizontal="right" vertical="center"/>
    </xf>
    <xf numFmtId="171" fontId="69" fillId="0" borderId="0" xfId="0" applyNumberFormat="1" applyFont="1" applyFill="1" applyBorder="1" applyAlignment="1" applyProtection="1">
      <alignment horizontal="right" vertical="center"/>
    </xf>
    <xf numFmtId="180" fontId="108" fillId="0" borderId="0" xfId="345" applyNumberFormat="1" applyFont="1" applyFill="1" applyBorder="1" applyAlignment="1" applyProtection="1">
      <alignment horizontal="right" vertical="center"/>
    </xf>
    <xf numFmtId="171" fontId="72" fillId="0" borderId="0" xfId="0" applyNumberFormat="1" applyFont="1" applyFill="1" applyBorder="1" applyAlignment="1" applyProtection="1">
      <alignment horizontal="right" vertical="center"/>
    </xf>
    <xf numFmtId="180" fontId="108" fillId="0" borderId="52" xfId="345" applyNumberFormat="1" applyFont="1" applyFill="1" applyBorder="1" applyAlignment="1" applyProtection="1">
      <alignment horizontal="right" vertical="center"/>
    </xf>
    <xf numFmtId="180" fontId="108" fillId="0" borderId="19" xfId="345" applyNumberFormat="1" applyFont="1" applyFill="1" applyBorder="1" applyAlignment="1" applyProtection="1">
      <alignment horizontal="right" vertical="center"/>
    </xf>
    <xf numFmtId="180" fontId="108" fillId="0" borderId="0" xfId="345" applyNumberFormat="1" applyFont="1" applyFill="1" applyAlignment="1" applyProtection="1">
      <alignment horizontal="right" vertical="center"/>
    </xf>
    <xf numFmtId="181" fontId="66" fillId="0" borderId="20" xfId="467" applyNumberFormat="1" applyFont="1" applyBorder="1" applyAlignment="1" applyProtection="1">
      <alignment horizontal="right"/>
    </xf>
    <xf numFmtId="181" fontId="66" fillId="0" borderId="18" xfId="467" applyNumberFormat="1" applyFont="1" applyFill="1" applyBorder="1" applyAlignment="1" applyProtection="1">
      <alignment horizontal="right"/>
    </xf>
    <xf numFmtId="181" fontId="66" fillId="0" borderId="20" xfId="467" applyNumberFormat="1" applyFont="1" applyFill="1" applyBorder="1" applyAlignment="1" applyProtection="1">
      <alignment horizontal="right"/>
    </xf>
    <xf numFmtId="181" fontId="67" fillId="0" borderId="20" xfId="467" applyNumberFormat="1" applyFont="1" applyBorder="1" applyAlignment="1" applyProtection="1">
      <alignment horizontal="right"/>
    </xf>
    <xf numFmtId="181" fontId="67" fillId="0" borderId="18" xfId="467" applyNumberFormat="1" applyFont="1" applyFill="1" applyBorder="1" applyAlignment="1" applyProtection="1">
      <alignment horizontal="right"/>
    </xf>
    <xf numFmtId="181" fontId="67" fillId="0" borderId="20" xfId="467" applyNumberFormat="1" applyFont="1" applyFill="1" applyBorder="1" applyAlignment="1" applyProtection="1">
      <alignment horizontal="right"/>
    </xf>
    <xf numFmtId="171" fontId="78" fillId="25" borderId="0" xfId="343" applyNumberFormat="1" applyFont="1" applyFill="1" applyBorder="1" applyAlignment="1" applyProtection="1">
      <alignment horizontal="right" vertical="center"/>
    </xf>
    <xf numFmtId="171" fontId="131" fillId="0" borderId="35" xfId="340" applyNumberFormat="1" applyFont="1" applyFill="1" applyBorder="1" applyAlignment="1" applyProtection="1">
      <alignment horizontal="right"/>
    </xf>
    <xf numFmtId="171" fontId="131" fillId="0" borderId="37" xfId="340" applyNumberFormat="1" applyFont="1" applyFill="1" applyBorder="1" applyAlignment="1" applyProtection="1">
      <alignment horizontal="right"/>
    </xf>
    <xf numFmtId="0" fontId="126" fillId="0" borderId="23" xfId="0" applyFont="1" applyBorder="1" applyAlignment="1" applyProtection="1">
      <alignment horizontal="center" vertical="center"/>
      <protection locked="0" hidden="1"/>
    </xf>
    <xf numFmtId="0" fontId="67" fillId="0" borderId="0" xfId="0" applyFont="1" applyFill="1" applyAlignment="1">
      <alignment horizontal="left"/>
    </xf>
    <xf numFmtId="0" fontId="67" fillId="0" borderId="0" xfId="0" quotePrefix="1" applyFont="1" applyFill="1" applyAlignment="1">
      <alignment horizontal="left"/>
    </xf>
    <xf numFmtId="0" fontId="67" fillId="0" borderId="0" xfId="0" applyFont="1" applyFill="1"/>
    <xf numFmtId="3" fontId="67" fillId="0" borderId="23" xfId="449" applyNumberFormat="1" applyFont="1" applyFill="1" applyBorder="1"/>
    <xf numFmtId="3" fontId="67" fillId="0" borderId="37" xfId="449" applyNumberFormat="1" applyFont="1" applyFill="1" applyBorder="1"/>
    <xf numFmtId="0" fontId="123" fillId="0" borderId="0" xfId="0" applyFont="1" applyAlignment="1" applyProtection="1">
      <alignment horizontal="center"/>
      <protection locked="0" hidden="1"/>
    </xf>
    <xf numFmtId="165" fontId="69" fillId="0" borderId="20" xfId="339" applyFont="1" applyBorder="1" applyAlignment="1" applyProtection="1">
      <alignment horizontal="center"/>
    </xf>
    <xf numFmtId="165" fontId="69" fillId="0" borderId="53" xfId="339" applyFont="1" applyBorder="1" applyAlignment="1" applyProtection="1">
      <alignment horizontal="left"/>
    </xf>
    <xf numFmtId="0" fontId="69" fillId="0" borderId="22" xfId="0" applyFont="1" applyBorder="1" applyAlignment="1" applyProtection="1">
      <alignment horizontal="center"/>
    </xf>
    <xf numFmtId="165" fontId="69" fillId="0" borderId="66" xfId="339" quotePrefix="1" applyNumberFormat="1" applyFont="1" applyBorder="1" applyAlignment="1" applyProtection="1">
      <alignment horizontal="center"/>
    </xf>
    <xf numFmtId="167" fontId="67" fillId="0" borderId="15" xfId="450" applyNumberFormat="1" applyFont="1" applyFill="1" applyBorder="1" applyProtection="1"/>
    <xf numFmtId="167" fontId="67" fillId="0" borderId="26" xfId="339" applyNumberFormat="1" applyFont="1" applyFill="1" applyBorder="1" applyProtection="1"/>
    <xf numFmtId="165" fontId="55" fillId="0" borderId="0" xfId="339" applyFont="1" applyBorder="1"/>
    <xf numFmtId="167" fontId="55" fillId="0" borderId="0" xfId="339" applyNumberFormat="1" applyFont="1" applyBorder="1" applyProtection="1"/>
    <xf numFmtId="10" fontId="55" fillId="0" borderId="0" xfId="339" applyNumberFormat="1" applyFont="1" applyBorder="1" applyProtection="1"/>
    <xf numFmtId="165" fontId="66" fillId="0" borderId="18" xfId="340" applyFont="1" applyBorder="1"/>
    <xf numFmtId="1" fontId="67" fillId="0" borderId="18" xfId="340" applyNumberFormat="1" applyFont="1" applyBorder="1"/>
    <xf numFmtId="1" fontId="67" fillId="0" borderId="18" xfId="340" applyNumberFormat="1" applyFont="1" applyFill="1" applyBorder="1"/>
    <xf numFmtId="1" fontId="67" fillId="0" borderId="18" xfId="346" applyNumberFormat="1" applyFont="1" applyBorder="1"/>
    <xf numFmtId="165" fontId="84" fillId="0" borderId="36" xfId="340" applyFont="1" applyBorder="1"/>
    <xf numFmtId="171" fontId="76" fillId="0" borderId="23" xfId="340" applyNumberFormat="1" applyFont="1" applyFill="1" applyBorder="1" applyAlignment="1" applyProtection="1">
      <alignment horizontal="right"/>
    </xf>
    <xf numFmtId="171" fontId="132" fillId="0" borderId="35" xfId="340" applyNumberFormat="1" applyFont="1" applyFill="1" applyBorder="1" applyAlignment="1" applyProtection="1">
      <alignment horizontal="right"/>
    </xf>
    <xf numFmtId="49" fontId="67" fillId="25" borderId="18" xfId="483" applyNumberFormat="1" applyFont="1" applyFill="1" applyBorder="1" applyAlignment="1" applyProtection="1">
      <alignment horizontal="left"/>
    </xf>
    <xf numFmtId="165" fontId="67" fillId="25" borderId="0" xfId="483" quotePrefix="1" applyNumberFormat="1" applyFont="1" applyFill="1" applyBorder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left"/>
    </xf>
    <xf numFmtId="3" fontId="115" fillId="0" borderId="0" xfId="326" applyNumberFormat="1" applyFont="1" applyFill="1"/>
    <xf numFmtId="169" fontId="115" fillId="0" borderId="0" xfId="326" applyNumberFormat="1" applyFont="1" applyFill="1"/>
    <xf numFmtId="49" fontId="67" fillId="25" borderId="18" xfId="483" applyNumberFormat="1" applyFont="1" applyFill="1" applyBorder="1"/>
    <xf numFmtId="165" fontId="67" fillId="25" borderId="35" xfId="483" applyNumberFormat="1" applyFont="1" applyFill="1" applyBorder="1"/>
    <xf numFmtId="49" fontId="67" fillId="25" borderId="18" xfId="483" quotePrefix="1" applyNumberFormat="1" applyFont="1" applyFill="1" applyBorder="1"/>
    <xf numFmtId="169" fontId="115" fillId="0" borderId="0" xfId="326" applyNumberFormat="1" applyFont="1" applyFill="1" applyAlignment="1">
      <alignment vertical="center"/>
    </xf>
    <xf numFmtId="165" fontId="116" fillId="25" borderId="0" xfId="483" applyNumberFormat="1" applyFont="1" applyFill="1"/>
    <xf numFmtId="165" fontId="67" fillId="25" borderId="35" xfId="483" applyNumberFormat="1" applyFont="1" applyFill="1" applyBorder="1" applyAlignment="1">
      <alignment wrapText="1"/>
    </xf>
    <xf numFmtId="165" fontId="67" fillId="25" borderId="62" xfId="483" applyNumberFormat="1" applyFont="1" applyFill="1" applyBorder="1" applyAlignment="1">
      <alignment horizontal="center"/>
    </xf>
    <xf numFmtId="165" fontId="72" fillId="25" borderId="63" xfId="483" applyNumberFormat="1" applyFont="1" applyFill="1" applyBorder="1"/>
    <xf numFmtId="49" fontId="99" fillId="25" borderId="0" xfId="483" applyNumberFormat="1" applyFont="1" applyFill="1"/>
    <xf numFmtId="165" fontId="72" fillId="25" borderId="0" xfId="483" applyNumberFormat="1" applyFont="1" applyFill="1"/>
    <xf numFmtId="165" fontId="66" fillId="0" borderId="0" xfId="483" applyNumberFormat="1" applyFont="1" applyFill="1" applyAlignment="1">
      <alignment horizontal="center"/>
    </xf>
    <xf numFmtId="175" fontId="76" fillId="0" borderId="0" xfId="485" applyNumberFormat="1" applyFont="1" applyBorder="1"/>
    <xf numFmtId="175" fontId="76" fillId="0" borderId="14" xfId="485" applyNumberFormat="1" applyFont="1" applyBorder="1"/>
    <xf numFmtId="175" fontId="76" fillId="0" borderId="15" xfId="485" applyNumberFormat="1" applyFont="1" applyBorder="1"/>
    <xf numFmtId="175" fontId="76" fillId="0" borderId="0" xfId="485" applyNumberFormat="1" applyFont="1" applyBorder="1" applyProtection="1"/>
    <xf numFmtId="175" fontId="76" fillId="0" borderId="35" xfId="485" applyNumberFormat="1" applyFont="1" applyBorder="1" applyProtection="1"/>
    <xf numFmtId="1" fontId="67" fillId="0" borderId="20" xfId="485" applyNumberFormat="1" applyFont="1" applyBorder="1"/>
    <xf numFmtId="0" fontId="27" fillId="0" borderId="0" xfId="326"/>
    <xf numFmtId="165" fontId="116" fillId="0" borderId="20" xfId="485" applyNumberFormat="1" applyFont="1" applyBorder="1"/>
    <xf numFmtId="1" fontId="67" fillId="0" borderId="20" xfId="485" applyNumberFormat="1" applyFont="1" applyBorder="1" applyAlignment="1">
      <alignment wrapText="1"/>
    </xf>
    <xf numFmtId="1" fontId="67" fillId="0" borderId="20" xfId="486" applyNumberFormat="1" applyFont="1" applyBorder="1"/>
    <xf numFmtId="49" fontId="67" fillId="0" borderId="61" xfId="485" applyNumberFormat="1" applyFont="1" applyBorder="1"/>
    <xf numFmtId="165" fontId="84" fillId="0" borderId="0" xfId="485" applyNumberFormat="1" applyFont="1" applyFill="1" applyBorder="1"/>
    <xf numFmtId="4" fontId="84" fillId="0" borderId="0" xfId="485" applyNumberFormat="1" applyFont="1"/>
    <xf numFmtId="175" fontId="76" fillId="0" borderId="0" xfId="310" applyNumberFormat="1" applyFont="1" applyFill="1" applyBorder="1"/>
    <xf numFmtId="175" fontId="76" fillId="0" borderId="14" xfId="310" applyNumberFormat="1" applyFont="1" applyFill="1" applyBorder="1"/>
    <xf numFmtId="175" fontId="76" fillId="0" borderId="15" xfId="310" applyNumberFormat="1" applyFont="1" applyFill="1" applyBorder="1"/>
    <xf numFmtId="175" fontId="76" fillId="25" borderId="0" xfId="310" applyNumberFormat="1" applyFont="1" applyFill="1" applyBorder="1" applyProtection="1"/>
    <xf numFmtId="175" fontId="76" fillId="25" borderId="35" xfId="310" applyNumberFormat="1" applyFont="1" applyFill="1" applyBorder="1" applyProtection="1"/>
    <xf numFmtId="165" fontId="67" fillId="25" borderId="18" xfId="310" quotePrefix="1" applyNumberFormat="1" applyFont="1" applyFill="1" applyBorder="1" applyAlignment="1" applyProtection="1">
      <alignment horizontal="left"/>
    </xf>
    <xf numFmtId="165" fontId="67" fillId="25" borderId="0" xfId="310" quotePrefix="1" applyNumberFormat="1" applyFont="1" applyFill="1" applyBorder="1" applyAlignment="1" applyProtection="1">
      <alignment horizontal="center"/>
    </xf>
    <xf numFmtId="165" fontId="67" fillId="25" borderId="35" xfId="310" applyNumberFormat="1" applyFont="1" applyFill="1" applyBorder="1" applyAlignment="1" applyProtection="1">
      <alignment horizontal="left"/>
    </xf>
    <xf numFmtId="165" fontId="67" fillId="0" borderId="18" xfId="310" quotePrefix="1" applyNumberFormat="1" applyFont="1" applyFill="1" applyBorder="1" applyAlignment="1" applyProtection="1">
      <alignment horizontal="left"/>
    </xf>
    <xf numFmtId="165" fontId="67" fillId="0" borderId="0" xfId="310" applyNumberFormat="1" applyFont="1" applyFill="1" applyBorder="1" applyAlignment="1" applyProtection="1">
      <alignment horizontal="center"/>
    </xf>
    <xf numFmtId="165" fontId="67" fillId="0" borderId="35" xfId="310" applyNumberFormat="1" applyFont="1" applyFill="1" applyBorder="1" applyAlignment="1" applyProtection="1">
      <alignment horizontal="left"/>
    </xf>
    <xf numFmtId="165" fontId="67" fillId="0" borderId="0" xfId="310" quotePrefix="1" applyNumberFormat="1" applyFont="1" applyFill="1" applyBorder="1" applyAlignment="1" applyProtection="1">
      <alignment horizontal="center"/>
    </xf>
    <xf numFmtId="165" fontId="67" fillId="25" borderId="37" xfId="310" applyNumberFormat="1" applyFont="1" applyFill="1" applyBorder="1" applyAlignment="1" applyProtection="1">
      <alignment horizontal="left" wrapText="1"/>
    </xf>
    <xf numFmtId="3" fontId="71" fillId="0" borderId="42" xfId="449" quotePrefix="1" applyNumberFormat="1" applyFont="1" applyBorder="1" applyAlignment="1">
      <alignment horizontal="center" vertical="center"/>
    </xf>
    <xf numFmtId="2" fontId="55" fillId="0" borderId="0" xfId="449" applyNumberFormat="1" applyFont="1"/>
    <xf numFmtId="4" fontId="134" fillId="0" borderId="0" xfId="449" applyNumberFormat="1" applyFont="1"/>
    <xf numFmtId="177" fontId="55" fillId="0" borderId="0" xfId="449" applyNumberFormat="1" applyFont="1"/>
    <xf numFmtId="167" fontId="67" fillId="0" borderId="23" xfId="449" applyNumberFormat="1" applyFont="1" applyFill="1" applyBorder="1"/>
    <xf numFmtId="0" fontId="66" fillId="0" borderId="18" xfId="449" applyFont="1" applyBorder="1"/>
    <xf numFmtId="0" fontId="136" fillId="0" borderId="0" xfId="0" applyFont="1" applyProtection="1">
      <protection locked="0" hidden="1"/>
    </xf>
    <xf numFmtId="0" fontId="136" fillId="0" borderId="0" xfId="0" applyFont="1" applyBorder="1" applyProtection="1">
      <protection locked="0" hidden="1"/>
    </xf>
    <xf numFmtId="0" fontId="123" fillId="0" borderId="15" xfId="0" applyFont="1" applyBorder="1" applyAlignment="1" applyProtection="1">
      <alignment horizontal="centerContinuous"/>
      <protection locked="0" hidden="1"/>
    </xf>
    <xf numFmtId="0" fontId="127" fillId="0" borderId="23" xfId="0" applyFont="1" applyBorder="1" applyAlignment="1" applyProtection="1">
      <alignment horizontal="center"/>
      <protection locked="0" hidden="1"/>
    </xf>
    <xf numFmtId="165" fontId="67" fillId="0" borderId="0" xfId="483" quotePrefix="1" applyNumberFormat="1" applyFont="1" applyFill="1"/>
    <xf numFmtId="165" fontId="66" fillId="0" borderId="0" xfId="467" applyFont="1" applyAlignment="1">
      <alignment horizontal="center"/>
    </xf>
    <xf numFmtId="179" fontId="120" fillId="0" borderId="0" xfId="0" applyNumberFormat="1" applyFont="1" applyAlignment="1">
      <alignment horizontal="right"/>
    </xf>
    <xf numFmtId="179" fontId="119" fillId="0" borderId="0" xfId="0" applyNumberFormat="1" applyFont="1" applyAlignment="1">
      <alignment horizontal="right" vertical="center"/>
    </xf>
    <xf numFmtId="179" fontId="120" fillId="26" borderId="20" xfId="0" applyNumberFormat="1" applyFont="1" applyFill="1" applyBorder="1" applyAlignment="1">
      <alignment horizontal="right"/>
    </xf>
    <xf numFmtId="179" fontId="67" fillId="0" borderId="20" xfId="313" applyNumberFormat="1" applyFont="1" applyFill="1" applyBorder="1" applyAlignment="1">
      <alignment vertical="center"/>
    </xf>
    <xf numFmtId="179" fontId="76" fillId="25" borderId="0" xfId="341" applyNumberFormat="1" applyFont="1" applyFill="1" applyBorder="1" applyAlignment="1" applyProtection="1"/>
    <xf numFmtId="179" fontId="120" fillId="0" borderId="12" xfId="0" applyNumberFormat="1" applyFont="1" applyBorder="1" applyAlignment="1">
      <alignment horizontal="right" wrapText="1"/>
    </xf>
    <xf numFmtId="179" fontId="78" fillId="25" borderId="18" xfId="341" applyNumberFormat="1" applyFont="1" applyFill="1" applyBorder="1" applyAlignment="1" applyProtection="1"/>
    <xf numFmtId="179" fontId="119" fillId="0" borderId="0" xfId="0" applyNumberFormat="1" applyFont="1" applyBorder="1" applyAlignment="1">
      <alignment horizontal="right" wrapText="1"/>
    </xf>
    <xf numFmtId="179" fontId="78" fillId="25" borderId="36" xfId="341" applyNumberFormat="1" applyFont="1" applyFill="1" applyBorder="1" applyAlignment="1" applyProtection="1"/>
    <xf numFmtId="179" fontId="119" fillId="0" borderId="29" xfId="0" applyNumberFormat="1" applyFont="1" applyBorder="1" applyAlignment="1">
      <alignment horizontal="right" wrapText="1"/>
    </xf>
    <xf numFmtId="165" fontId="84" fillId="25" borderId="11" xfId="483" applyNumberFormat="1" applyFont="1" applyFill="1" applyBorder="1"/>
    <xf numFmtId="179" fontId="115" fillId="0" borderId="0" xfId="326" applyNumberFormat="1" applyFont="1" applyFill="1" applyAlignment="1">
      <alignment vertical="center"/>
    </xf>
    <xf numFmtId="179" fontId="115" fillId="0" borderId="0" xfId="326" applyNumberFormat="1" applyFont="1" applyFill="1"/>
    <xf numFmtId="179" fontId="115" fillId="0" borderId="35" xfId="326" applyNumberFormat="1" applyFont="1" applyFill="1" applyBorder="1"/>
    <xf numFmtId="179" fontId="67" fillId="0" borderId="35" xfId="483" applyNumberFormat="1" applyFont="1" applyFill="1" applyBorder="1" applyAlignment="1">
      <alignment vertical="center"/>
    </xf>
    <xf numFmtId="179" fontId="78" fillId="0" borderId="18" xfId="483" applyNumberFormat="1" applyFont="1" applyFill="1" applyBorder="1" applyAlignment="1" applyProtection="1">
      <alignment vertical="center"/>
    </xf>
    <xf numFmtId="179" fontId="115" fillId="0" borderId="35" xfId="326" applyNumberFormat="1" applyFont="1" applyFill="1" applyBorder="1" applyAlignment="1">
      <alignment vertical="center"/>
    </xf>
    <xf numFmtId="179" fontId="115" fillId="0" borderId="18" xfId="326" applyNumberFormat="1" applyFont="1" applyFill="1" applyBorder="1" applyAlignment="1">
      <alignment vertical="center"/>
    </xf>
    <xf numFmtId="179" fontId="115" fillId="0" borderId="63" xfId="326" applyNumberFormat="1" applyFont="1" applyFill="1" applyBorder="1"/>
    <xf numFmtId="179" fontId="117" fillId="0" borderId="29" xfId="326" applyNumberFormat="1" applyFont="1" applyFill="1" applyBorder="1"/>
    <xf numFmtId="179" fontId="67" fillId="0" borderId="37" xfId="483" applyNumberFormat="1" applyFont="1" applyFill="1" applyBorder="1" applyAlignment="1">
      <alignment vertical="center"/>
    </xf>
    <xf numFmtId="179" fontId="115" fillId="0" borderId="37" xfId="326" applyNumberFormat="1" applyFont="1" applyFill="1" applyBorder="1" applyAlignment="1">
      <alignment vertical="center"/>
    </xf>
    <xf numFmtId="179" fontId="76" fillId="0" borderId="0" xfId="483" applyNumberFormat="1" applyFont="1" applyFill="1" applyBorder="1" applyAlignment="1">
      <alignment vertical="center"/>
    </xf>
    <xf numFmtId="179" fontId="76" fillId="0" borderId="20" xfId="483" applyNumberFormat="1" applyFont="1" applyFill="1" applyBorder="1" applyAlignment="1">
      <alignment vertical="center"/>
    </xf>
    <xf numFmtId="179" fontId="76" fillId="0" borderId="35" xfId="483" applyNumberFormat="1" applyFont="1" applyFill="1" applyBorder="1" applyAlignment="1">
      <alignment vertical="center"/>
    </xf>
    <xf numFmtId="179" fontId="85" fillId="0" borderId="0" xfId="483" applyNumberFormat="1" applyFont="1" applyFill="1" applyBorder="1" applyAlignment="1">
      <alignment vertical="center"/>
    </xf>
    <xf numFmtId="179" fontId="67" fillId="0" borderId="61" xfId="483" applyNumberFormat="1" applyFont="1" applyFill="1" applyBorder="1" applyAlignment="1">
      <alignment vertical="center"/>
    </xf>
    <xf numFmtId="179" fontId="67" fillId="0" borderId="62" xfId="483" applyNumberFormat="1" applyFont="1" applyFill="1" applyBorder="1" applyAlignment="1">
      <alignment vertical="center"/>
    </xf>
    <xf numFmtId="179" fontId="115" fillId="0" borderId="63" xfId="326" applyNumberFormat="1" applyFont="1" applyFill="1" applyBorder="1" applyAlignment="1">
      <alignment vertical="center"/>
    </xf>
    <xf numFmtId="179" fontId="67" fillId="0" borderId="63" xfId="483" applyNumberFormat="1" applyFont="1" applyFill="1" applyBorder="1" applyAlignment="1">
      <alignment vertical="center"/>
    </xf>
    <xf numFmtId="179" fontId="78" fillId="0" borderId="62" xfId="483" applyNumberFormat="1" applyFont="1" applyFill="1" applyBorder="1" applyAlignment="1" applyProtection="1">
      <alignment vertical="center"/>
    </xf>
    <xf numFmtId="179" fontId="78" fillId="0" borderId="36" xfId="484" applyNumberFormat="1" applyFont="1" applyFill="1" applyBorder="1" applyAlignment="1">
      <alignment horizontal="right" vertical="center" wrapText="1"/>
    </xf>
    <xf numFmtId="179" fontId="117" fillId="0" borderId="29" xfId="326" applyNumberFormat="1" applyFont="1" applyFill="1" applyBorder="1" applyAlignment="1">
      <alignment vertical="center"/>
    </xf>
    <xf numFmtId="169" fontId="115" fillId="0" borderId="0" xfId="326" applyNumberFormat="1" applyFont="1" applyFill="1" applyBorder="1"/>
    <xf numFmtId="169" fontId="115" fillId="0" borderId="0" xfId="326" applyNumberFormat="1" applyFont="1" applyFill="1" applyBorder="1" applyAlignment="1">
      <alignment vertical="center"/>
    </xf>
    <xf numFmtId="175" fontId="67" fillId="0" borderId="0" xfId="483" applyNumberFormat="1" applyFont="1" applyFill="1" applyBorder="1"/>
    <xf numFmtId="3" fontId="78" fillId="0" borderId="0" xfId="484" applyNumberFormat="1" applyFont="1" applyFill="1" applyBorder="1" applyAlignment="1">
      <alignment horizontal="right" wrapText="1"/>
    </xf>
    <xf numFmtId="165" fontId="84" fillId="0" borderId="0" xfId="483" applyNumberFormat="1" applyFont="1" applyFill="1" applyBorder="1" applyAlignment="1" applyProtection="1">
      <alignment horizontal="center"/>
    </xf>
    <xf numFmtId="179" fontId="76" fillId="0" borderId="0" xfId="485" applyNumberFormat="1" applyFont="1" applyFill="1" applyBorder="1"/>
    <xf numFmtId="179" fontId="76" fillId="0" borderId="35" xfId="485" applyNumberFormat="1" applyFont="1" applyFill="1" applyBorder="1"/>
    <xf numFmtId="179" fontId="67" fillId="0" borderId="35" xfId="485" applyNumberFormat="1" applyFont="1" applyFill="1" applyBorder="1"/>
    <xf numFmtId="179" fontId="78" fillId="0" borderId="18" xfId="485" applyNumberFormat="1" applyFont="1" applyFill="1" applyBorder="1" applyProtection="1"/>
    <xf numFmtId="179" fontId="78" fillId="0" borderId="18" xfId="485" applyNumberFormat="1" applyFont="1" applyFill="1" applyBorder="1" applyAlignment="1" applyProtection="1">
      <alignment vertical="center"/>
    </xf>
    <xf numFmtId="179" fontId="119" fillId="0" borderId="0" xfId="326" applyNumberFormat="1" applyFont="1" applyFill="1" applyBorder="1"/>
    <xf numFmtId="179" fontId="67" fillId="0" borderId="20" xfId="485" applyNumberFormat="1" applyFont="1" applyFill="1" applyBorder="1"/>
    <xf numFmtId="179" fontId="67" fillId="0" borderId="61" xfId="485" applyNumberFormat="1" applyFont="1" applyFill="1" applyBorder="1"/>
    <xf numFmtId="179" fontId="67" fillId="0" borderId="62" xfId="485" applyNumberFormat="1" applyFont="1" applyFill="1" applyBorder="1"/>
    <xf numFmtId="179" fontId="67" fillId="0" borderId="63" xfId="485" applyNumberFormat="1" applyFont="1" applyFill="1" applyBorder="1"/>
    <xf numFmtId="179" fontId="67" fillId="0" borderId="68" xfId="485" applyNumberFormat="1" applyFont="1" applyFill="1" applyBorder="1"/>
    <xf numFmtId="179" fontId="78" fillId="0" borderId="62" xfId="485" applyNumberFormat="1" applyFont="1" applyFill="1" applyBorder="1" applyProtection="1"/>
    <xf numFmtId="179" fontId="115" fillId="0" borderId="36" xfId="326" applyNumberFormat="1" applyFont="1" applyFill="1" applyBorder="1"/>
    <xf numFmtId="179" fontId="67" fillId="0" borderId="37" xfId="485" applyNumberFormat="1" applyFont="1" applyFill="1" applyBorder="1"/>
    <xf numFmtId="179" fontId="67" fillId="0" borderId="23" xfId="485" applyNumberFormat="1" applyFont="1" applyFill="1" applyBorder="1"/>
    <xf numFmtId="179" fontId="115" fillId="0" borderId="37" xfId="326" applyNumberFormat="1" applyFont="1" applyFill="1" applyBorder="1"/>
    <xf numFmtId="179" fontId="76" fillId="0" borderId="0" xfId="310" applyNumberFormat="1" applyFont="1" applyFill="1" applyBorder="1" applyAlignment="1">
      <alignment vertical="center"/>
    </xf>
    <xf numFmtId="179" fontId="76" fillId="0" borderId="35" xfId="310" applyNumberFormat="1" applyFont="1" applyFill="1" applyBorder="1" applyAlignment="1">
      <alignment vertical="center"/>
    </xf>
    <xf numFmtId="179" fontId="76" fillId="25" borderId="0" xfId="310" applyNumberFormat="1" applyFont="1" applyFill="1" applyBorder="1" applyAlignment="1" applyProtection="1">
      <alignment vertical="center"/>
    </xf>
    <xf numFmtId="179" fontId="76" fillId="25" borderId="35" xfId="310" applyNumberFormat="1" applyFont="1" applyFill="1" applyBorder="1" applyAlignment="1" applyProtection="1">
      <alignment vertical="center"/>
    </xf>
    <xf numFmtId="179" fontId="119" fillId="0" borderId="0" xfId="310" applyNumberFormat="1" applyFont="1" applyFill="1" applyAlignment="1">
      <alignment vertical="center"/>
    </xf>
    <xf numFmtId="179" fontId="119" fillId="0" borderId="35" xfId="310" applyNumberFormat="1" applyFont="1" applyFill="1" applyBorder="1" applyAlignment="1">
      <alignment vertical="center"/>
    </xf>
    <xf numFmtId="179" fontId="119" fillId="0" borderId="18" xfId="310" applyNumberFormat="1" applyFont="1" applyFill="1" applyBorder="1" applyAlignment="1">
      <alignment vertical="center"/>
    </xf>
    <xf numFmtId="179" fontId="115" fillId="25" borderId="35" xfId="326" applyNumberFormat="1" applyFont="1" applyFill="1" applyBorder="1" applyAlignment="1">
      <alignment vertical="center"/>
    </xf>
    <xf numFmtId="179" fontId="78" fillId="25" borderId="18" xfId="310" applyNumberFormat="1" applyFont="1" applyFill="1" applyBorder="1" applyAlignment="1" applyProtection="1">
      <alignment vertical="center"/>
    </xf>
    <xf numFmtId="179" fontId="78" fillId="0" borderId="18" xfId="310" applyNumberFormat="1" applyFont="1" applyFill="1" applyBorder="1" applyAlignment="1" applyProtection="1">
      <alignment vertical="center"/>
    </xf>
    <xf numFmtId="179" fontId="78" fillId="25" borderId="36" xfId="310" applyNumberFormat="1" applyFont="1" applyFill="1" applyBorder="1" applyAlignment="1" applyProtection="1">
      <alignment vertical="center"/>
    </xf>
    <xf numFmtId="0" fontId="67" fillId="25" borderId="18" xfId="315" quotePrefix="1" applyNumberFormat="1" applyFont="1" applyFill="1" applyBorder="1" applyAlignment="1">
      <alignment horizontal="center"/>
    </xf>
    <xf numFmtId="179" fontId="120" fillId="0" borderId="0" xfId="315" applyNumberFormat="1" applyFont="1" applyFill="1"/>
    <xf numFmtId="179" fontId="76" fillId="0" borderId="35" xfId="315" applyNumberFormat="1" applyFont="1" applyFill="1" applyBorder="1"/>
    <xf numFmtId="179" fontId="76" fillId="25" borderId="18" xfId="315" applyNumberFormat="1" applyFont="1" applyFill="1" applyBorder="1" applyProtection="1"/>
    <xf numFmtId="179" fontId="121" fillId="25" borderId="35" xfId="326" applyNumberFormat="1" applyFont="1" applyFill="1" applyBorder="1" applyAlignment="1"/>
    <xf numFmtId="179" fontId="119" fillId="0" borderId="0" xfId="315" applyNumberFormat="1" applyFont="1" applyFill="1"/>
    <xf numFmtId="179" fontId="67" fillId="0" borderId="35" xfId="315" applyNumberFormat="1" applyFont="1" applyFill="1" applyBorder="1"/>
    <xf numFmtId="179" fontId="78" fillId="25" borderId="18" xfId="315" applyNumberFormat="1" applyFont="1" applyFill="1" applyBorder="1" applyProtection="1"/>
    <xf numFmtId="179" fontId="115" fillId="25" borderId="35" xfId="326" applyNumberFormat="1" applyFont="1" applyFill="1" applyBorder="1"/>
    <xf numFmtId="165" fontId="69" fillId="0" borderId="0" xfId="467" applyFont="1" applyBorder="1" applyAlignment="1" applyProtection="1">
      <alignment horizontal="center"/>
    </xf>
    <xf numFmtId="165" fontId="71" fillId="0" borderId="0" xfId="467" applyFont="1" applyBorder="1" applyAlignment="1" applyProtection="1">
      <alignment horizontal="center" vertical="center"/>
    </xf>
    <xf numFmtId="181" fontId="66" fillId="0" borderId="0" xfId="467" applyNumberFormat="1" applyFont="1" applyFill="1" applyBorder="1" applyAlignment="1" applyProtection="1">
      <alignment horizontal="right"/>
    </xf>
    <xf numFmtId="181" fontId="67" fillId="0" borderId="0" xfId="467" applyNumberFormat="1" applyFont="1" applyFill="1" applyBorder="1" applyAlignment="1" applyProtection="1">
      <alignment horizontal="right"/>
    </xf>
    <xf numFmtId="167" fontId="67" fillId="0" borderId="0" xfId="467" applyNumberFormat="1" applyFont="1" applyFill="1" applyBorder="1" applyAlignment="1" applyProtection="1">
      <alignment horizontal="right"/>
    </xf>
    <xf numFmtId="3" fontId="73" fillId="0" borderId="0" xfId="449" applyNumberFormat="1" applyFont="1"/>
    <xf numFmtId="166" fontId="66" fillId="0" borderId="14" xfId="449" applyNumberFormat="1" applyFont="1" applyBorder="1" applyAlignment="1">
      <alignment horizontal="right"/>
    </xf>
    <xf numFmtId="166" fontId="66" fillId="0" borderId="35" xfId="449" applyNumberFormat="1" applyFont="1" applyBorder="1" applyAlignment="1">
      <alignment horizontal="right"/>
    </xf>
    <xf numFmtId="166" fontId="67" fillId="0" borderId="35" xfId="449" applyNumberFormat="1" applyFont="1" applyBorder="1" applyAlignment="1">
      <alignment horizontal="right"/>
    </xf>
    <xf numFmtId="166" fontId="67" fillId="0" borderId="37" xfId="449" applyNumberFormat="1" applyFont="1" applyBorder="1" applyAlignment="1">
      <alignment horizontal="right"/>
    </xf>
    <xf numFmtId="183" fontId="66" fillId="0" borderId="0" xfId="449" applyNumberFormat="1" applyFont="1" applyAlignment="1">
      <alignment horizontal="right"/>
    </xf>
    <xf numFmtId="183" fontId="66" fillId="0" borderId="15" xfId="487" applyNumberFormat="1" applyFont="1" applyFill="1" applyBorder="1" applyAlignment="1">
      <alignment horizontal="right"/>
    </xf>
    <xf numFmtId="183" fontId="66" fillId="0" borderId="20" xfId="449" applyNumberFormat="1" applyFont="1" applyFill="1" applyBorder="1" applyAlignment="1">
      <alignment horizontal="right"/>
    </xf>
    <xf numFmtId="183" fontId="67" fillId="0" borderId="0" xfId="449" applyNumberFormat="1" applyFont="1" applyAlignment="1">
      <alignment horizontal="right"/>
    </xf>
    <xf numFmtId="183" fontId="67" fillId="0" borderId="20" xfId="449" applyNumberFormat="1" applyFont="1" applyFill="1" applyBorder="1" applyAlignment="1">
      <alignment horizontal="right"/>
    </xf>
    <xf numFmtId="183" fontId="67" fillId="0" borderId="23" xfId="449" applyNumberFormat="1" applyFont="1" applyFill="1" applyBorder="1" applyAlignment="1">
      <alignment horizontal="right"/>
    </xf>
    <xf numFmtId="0" fontId="55" fillId="0" borderId="0" xfId="449" applyFont="1" applyAlignment="1">
      <alignment horizontal="right"/>
    </xf>
    <xf numFmtId="165" fontId="116" fillId="25" borderId="0" xfId="483" applyNumberFormat="1" applyFont="1" applyFill="1" applyAlignment="1">
      <alignment horizontal="center"/>
    </xf>
    <xf numFmtId="166" fontId="137" fillId="0" borderId="11" xfId="339" applyNumberFormat="1" applyFont="1" applyFill="1" applyBorder="1" applyAlignment="1" applyProtection="1">
      <alignment horizontal="right"/>
    </xf>
    <xf numFmtId="184" fontId="67" fillId="0" borderId="35" xfId="449" applyNumberFormat="1" applyFont="1" applyFill="1" applyBorder="1"/>
    <xf numFmtId="184" fontId="67" fillId="0" borderId="20" xfId="449" applyNumberFormat="1" applyFont="1" applyFill="1" applyBorder="1"/>
    <xf numFmtId="184" fontId="67" fillId="0" borderId="37" xfId="449" applyNumberFormat="1" applyFont="1" applyFill="1" applyBorder="1"/>
    <xf numFmtId="184" fontId="67" fillId="0" borderId="20" xfId="339" applyNumberFormat="1" applyFont="1" applyFill="1" applyBorder="1" applyProtection="1"/>
    <xf numFmtId="184" fontId="67" fillId="0" borderId="38" xfId="339" applyNumberFormat="1" applyFont="1" applyFill="1" applyBorder="1" applyProtection="1"/>
    <xf numFmtId="184" fontId="67" fillId="0" borderId="23" xfId="339" applyNumberFormat="1" applyFont="1" applyFill="1" applyBorder="1" applyProtection="1"/>
    <xf numFmtId="184" fontId="67" fillId="0" borderId="22" xfId="339" applyNumberFormat="1" applyFont="1" applyFill="1" applyBorder="1" applyProtection="1"/>
    <xf numFmtId="184" fontId="80" fillId="0" borderId="22" xfId="339" applyNumberFormat="1" applyFont="1" applyFill="1" applyBorder="1" applyProtection="1"/>
    <xf numFmtId="183" fontId="55" fillId="0" borderId="0" xfId="449" applyNumberFormat="1" applyFont="1"/>
    <xf numFmtId="184" fontId="67" fillId="0" borderId="23" xfId="449" applyNumberFormat="1" applyFont="1" applyFill="1" applyBorder="1"/>
    <xf numFmtId="180" fontId="140" fillId="0" borderId="0" xfId="0" applyNumberFormat="1" applyFont="1" applyAlignment="1">
      <alignment horizontal="center" vertical="center"/>
    </xf>
    <xf numFmtId="165" fontId="72" fillId="0" borderId="0" xfId="340" applyFont="1"/>
    <xf numFmtId="166" fontId="66" fillId="0" borderId="10" xfId="0" applyNumberFormat="1" applyFont="1" applyFill="1" applyBorder="1" applyAlignment="1" applyProtection="1">
      <alignment vertical="center"/>
      <protection locked="0" hidden="1"/>
    </xf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0" fontId="126" fillId="0" borderId="35" xfId="0" applyFont="1" applyBorder="1" applyAlignment="1" applyProtection="1">
      <alignment horizontal="center" vertical="center"/>
      <protection locked="0" hidden="1"/>
    </xf>
    <xf numFmtId="182" fontId="138" fillId="0" borderId="0" xfId="485" applyNumberFormat="1" applyFont="1"/>
    <xf numFmtId="1" fontId="141" fillId="0" borderId="0" xfId="0" applyNumberFormat="1" applyFont="1"/>
    <xf numFmtId="167" fontId="67" fillId="0" borderId="20" xfId="339" applyNumberFormat="1" applyFont="1" applyFill="1" applyBorder="1" applyProtection="1"/>
    <xf numFmtId="167" fontId="67" fillId="0" borderId="10" xfId="450" applyNumberFormat="1" applyFont="1" applyBorder="1" applyAlignment="1" applyProtection="1"/>
    <xf numFmtId="167" fontId="67" fillId="0" borderId="20" xfId="450" applyNumberFormat="1" applyFont="1" applyFill="1" applyBorder="1" applyProtection="1"/>
    <xf numFmtId="167" fontId="67" fillId="0" borderId="35" xfId="339" applyNumberFormat="1" applyFont="1" applyFill="1" applyBorder="1" applyProtection="1"/>
    <xf numFmtId="167" fontId="67" fillId="0" borderId="40" xfId="339" applyNumberFormat="1" applyFont="1" applyFill="1" applyBorder="1" applyProtection="1"/>
    <xf numFmtId="3" fontId="41" fillId="0" borderId="0" xfId="313" applyNumberFormat="1" applyFill="1"/>
    <xf numFmtId="179" fontId="67" fillId="0" borderId="23" xfId="313" applyNumberFormat="1" applyFont="1" applyFill="1" applyBorder="1" applyAlignment="1">
      <alignment vertical="center"/>
    </xf>
    <xf numFmtId="165" fontId="67" fillId="0" borderId="21" xfId="339" quotePrefix="1" applyFont="1" applyBorder="1" applyAlignment="1" applyProtection="1">
      <alignment horizontal="left" wrapText="1"/>
    </xf>
    <xf numFmtId="177" fontId="73" fillId="0" borderId="0" xfId="449" applyNumberFormat="1" applyFont="1"/>
    <xf numFmtId="186" fontId="119" fillId="0" borderId="0" xfId="0" applyNumberFormat="1" applyFont="1" applyAlignment="1">
      <alignment horizontal="right" vertical="center"/>
    </xf>
    <xf numFmtId="186" fontId="120" fillId="0" borderId="0" xfId="0" applyNumberFormat="1" applyFont="1" applyAlignment="1">
      <alignment horizontal="right"/>
    </xf>
    <xf numFmtId="186" fontId="90" fillId="0" borderId="29" xfId="340" applyNumberFormat="1" applyFont="1" applyFill="1" applyBorder="1" applyAlignment="1" applyProtection="1"/>
    <xf numFmtId="1" fontId="67" fillId="0" borderId="20" xfId="485" applyNumberFormat="1" applyFont="1" applyFill="1" applyBorder="1"/>
    <xf numFmtId="165" fontId="67" fillId="25" borderId="0" xfId="310" quotePrefix="1" applyNumberFormat="1" applyFont="1" applyFill="1" applyBorder="1" applyAlignment="1" applyProtection="1">
      <alignment horizontal="center" vertical="center"/>
    </xf>
    <xf numFmtId="165" fontId="67" fillId="25" borderId="0" xfId="483" quotePrefix="1" applyNumberFormat="1" applyFont="1" applyFill="1" applyBorder="1" applyAlignment="1" applyProtection="1">
      <alignment horizontal="center" vertical="center" wrapText="1"/>
    </xf>
    <xf numFmtId="165" fontId="67" fillId="25" borderId="35" xfId="483" applyNumberFormat="1" applyFont="1" applyFill="1" applyBorder="1" applyAlignment="1" applyProtection="1">
      <alignment wrapText="1"/>
    </xf>
    <xf numFmtId="49" fontId="67" fillId="25" borderId="18" xfId="483" applyNumberFormat="1" applyFont="1" applyFill="1" applyBorder="1" applyAlignment="1">
      <alignment vertical="center" wrapText="1"/>
    </xf>
    <xf numFmtId="165" fontId="67" fillId="25" borderId="18" xfId="310" quotePrefix="1" applyNumberFormat="1" applyFont="1" applyFill="1" applyBorder="1" applyAlignment="1" applyProtection="1">
      <alignment horizontal="left" vertical="center"/>
    </xf>
    <xf numFmtId="165" fontId="84" fillId="25" borderId="0" xfId="483" applyNumberFormat="1" applyFont="1" applyFill="1" applyAlignment="1" applyProtection="1">
      <alignment horizontal="center"/>
    </xf>
    <xf numFmtId="169" fontId="115" fillId="0" borderId="0" xfId="326" applyNumberFormat="1" applyFont="1" applyFill="1"/>
    <xf numFmtId="165" fontId="85" fillId="25" borderId="0" xfId="483" applyNumberFormat="1" applyFont="1" applyFill="1"/>
    <xf numFmtId="165" fontId="67" fillId="25" borderId="35" xfId="483" applyNumberFormat="1" applyFont="1" applyFill="1" applyBorder="1" applyAlignment="1" applyProtection="1">
      <alignment horizontal="left" vertical="center" wrapText="1"/>
    </xf>
    <xf numFmtId="165" fontId="84" fillId="25" borderId="0" xfId="310" applyNumberFormat="1" applyFont="1" applyFill="1"/>
    <xf numFmtId="165" fontId="85" fillId="25" borderId="0" xfId="310" applyNumberFormat="1" applyFont="1" applyFill="1"/>
    <xf numFmtId="178" fontId="123" fillId="0" borderId="15" xfId="0" applyNumberFormat="1" applyFont="1" applyBorder="1" applyAlignment="1" applyProtection="1">
      <alignment vertical="center"/>
      <protection locked="0" hidden="1"/>
    </xf>
    <xf numFmtId="0" fontId="124" fillId="0" borderId="15" xfId="0" applyFont="1" applyBorder="1" applyAlignment="1" applyProtection="1">
      <alignment horizontal="center" vertical="center"/>
      <protection locked="0" hidden="1"/>
    </xf>
    <xf numFmtId="0" fontId="124" fillId="0" borderId="20" xfId="0" applyFont="1" applyBorder="1" applyAlignment="1" applyProtection="1">
      <alignment horizontal="center" vertical="center"/>
      <protection locked="0" hidden="1"/>
    </xf>
    <xf numFmtId="187" fontId="67" fillId="0" borderId="20" xfId="449" applyNumberFormat="1" applyFont="1" applyFill="1" applyBorder="1" applyAlignment="1">
      <alignment horizontal="right"/>
    </xf>
    <xf numFmtId="0" fontId="82" fillId="0" borderId="0" xfId="0" applyFont="1"/>
    <xf numFmtId="165" fontId="66" fillId="0" borderId="15" xfId="342" applyFont="1" applyFill="1" applyBorder="1" applyAlignment="1">
      <alignment horizontal="left" vertical="center"/>
    </xf>
    <xf numFmtId="165" fontId="66" fillId="0" borderId="12" xfId="342" applyFont="1" applyFill="1" applyBorder="1" applyAlignment="1">
      <alignment horizontal="left" vertical="center"/>
    </xf>
    <xf numFmtId="165" fontId="66" fillId="0" borderId="16" xfId="342" applyFont="1" applyFill="1" applyBorder="1" applyAlignment="1">
      <alignment horizontal="left" vertical="center"/>
    </xf>
    <xf numFmtId="165" fontId="66" fillId="0" borderId="0" xfId="342" applyFont="1" applyFill="1" applyAlignment="1">
      <alignment vertical="center"/>
    </xf>
    <xf numFmtId="165" fontId="74" fillId="0" borderId="0" xfId="342" applyFont="1" applyFill="1" applyBorder="1" applyAlignment="1" applyProtection="1">
      <alignment horizontal="left" vertical="center"/>
      <protection locked="0"/>
    </xf>
    <xf numFmtId="165" fontId="69" fillId="0" borderId="20" xfId="342" applyFont="1" applyFill="1" applyBorder="1" applyAlignment="1">
      <alignment horizontal="centerContinuous" vertical="top"/>
    </xf>
    <xf numFmtId="165" fontId="69" fillId="0" borderId="0" xfId="342" applyFont="1" applyFill="1" applyAlignment="1">
      <alignment horizontal="center" vertical="center"/>
    </xf>
    <xf numFmtId="165" fontId="69" fillId="0" borderId="21" xfId="342" applyFont="1" applyFill="1" applyBorder="1" applyAlignment="1">
      <alignment horizontal="center" vertical="center"/>
    </xf>
    <xf numFmtId="165" fontId="69" fillId="0" borderId="21" xfId="342" applyFont="1" applyFill="1" applyBorder="1" applyAlignment="1">
      <alignment horizontal="centerContinuous" vertical="top"/>
    </xf>
    <xf numFmtId="165" fontId="67" fillId="0" borderId="0" xfId="342" applyFont="1" applyFill="1" applyAlignment="1">
      <alignment vertical="center"/>
    </xf>
    <xf numFmtId="165" fontId="69" fillId="0" borderId="20" xfId="342" applyFont="1" applyFill="1" applyBorder="1" applyAlignment="1">
      <alignment horizontal="centerContinuous" vertical="center"/>
    </xf>
    <xf numFmtId="165" fontId="69" fillId="0" borderId="21" xfId="342" applyFont="1" applyFill="1" applyBorder="1" applyAlignment="1">
      <alignment horizontal="center" vertical="top"/>
    </xf>
    <xf numFmtId="165" fontId="69" fillId="0" borderId="23" xfId="342" applyFont="1" applyFill="1" applyBorder="1" applyAlignment="1">
      <alignment vertical="center"/>
    </xf>
    <xf numFmtId="165" fontId="84" fillId="0" borderId="0" xfId="340" applyFont="1"/>
    <xf numFmtId="165" fontId="66" fillId="0" borderId="0" xfId="342" applyFont="1" applyFill="1" applyAlignment="1">
      <alignment horizontal="left" vertical="center"/>
    </xf>
    <xf numFmtId="165" fontId="66" fillId="0" borderId="12" xfId="342" applyFont="1" applyFill="1" applyBorder="1" applyAlignment="1">
      <alignment horizontal="centerContinuous" vertical="center"/>
    </xf>
    <xf numFmtId="165" fontId="66" fillId="0" borderId="21" xfId="342" applyFont="1" applyFill="1" applyBorder="1" applyAlignment="1">
      <alignment horizontal="left" vertical="center"/>
    </xf>
    <xf numFmtId="165" fontId="69" fillId="0" borderId="0" xfId="342" applyFont="1" applyFill="1" applyAlignment="1">
      <alignment horizontal="centerContinuous" vertical="center"/>
    </xf>
    <xf numFmtId="165" fontId="69" fillId="0" borderId="21" xfId="342" applyFont="1" applyFill="1" applyBorder="1" applyAlignment="1">
      <alignment horizontal="left" vertical="center"/>
    </xf>
    <xf numFmtId="165" fontId="69" fillId="0" borderId="0" xfId="342" applyFont="1" applyFill="1" applyBorder="1" applyAlignment="1" applyProtection="1">
      <alignment horizontal="right"/>
    </xf>
    <xf numFmtId="171" fontId="78" fillId="0" borderId="0" xfId="342" applyNumberFormat="1" applyFont="1" applyFill="1" applyBorder="1" applyAlignment="1" applyProtection="1">
      <alignment horizontal="right" vertical="center"/>
    </xf>
    <xf numFmtId="165" fontId="66" fillId="0" borderId="0" xfId="342" applyFont="1" applyFill="1" applyAlignment="1" applyProtection="1">
      <alignment horizontal="centerContinuous" vertical="center"/>
      <protection locked="0"/>
    </xf>
    <xf numFmtId="165" fontId="66" fillId="0" borderId="0" xfId="342" applyFont="1" applyFill="1" applyAlignment="1">
      <alignment horizontal="centerContinuous" vertical="center"/>
    </xf>
    <xf numFmtId="165" fontId="66" fillId="0" borderId="29" xfId="342" applyFont="1" applyFill="1" applyBorder="1" applyAlignment="1">
      <alignment vertical="center"/>
    </xf>
    <xf numFmtId="165" fontId="69" fillId="0" borderId="0" xfId="342" applyFont="1" applyFill="1" applyAlignment="1">
      <alignment horizontal="right" vertical="center"/>
    </xf>
    <xf numFmtId="165" fontId="66" fillId="0" borderId="47" xfId="342" applyFont="1" applyFill="1" applyBorder="1" applyAlignment="1">
      <alignment vertical="center"/>
    </xf>
    <xf numFmtId="165" fontId="69" fillId="0" borderId="0" xfId="342" applyFont="1" applyFill="1" applyBorder="1" applyAlignment="1">
      <alignment vertical="center"/>
    </xf>
    <xf numFmtId="165" fontId="66" fillId="0" borderId="12" xfId="342" applyFont="1" applyFill="1" applyBorder="1" applyAlignment="1">
      <alignment vertical="center"/>
    </xf>
    <xf numFmtId="165" fontId="66" fillId="0" borderId="18" xfId="342" applyFont="1" applyFill="1" applyBorder="1" applyAlignment="1">
      <alignment vertical="center"/>
    </xf>
    <xf numFmtId="165" fontId="66" fillId="0" borderId="0" xfId="342" applyFont="1" applyFill="1" applyBorder="1" applyAlignment="1">
      <alignment vertical="center"/>
    </xf>
    <xf numFmtId="165" fontId="66" fillId="0" borderId="18" xfId="342" applyFont="1" applyFill="1" applyBorder="1" applyAlignment="1">
      <alignment horizontal="center" vertical="center"/>
    </xf>
    <xf numFmtId="165" fontId="66" fillId="0" borderId="0" xfId="342" applyFont="1" applyFill="1" applyBorder="1" applyAlignment="1">
      <alignment horizontal="center" vertical="center"/>
    </xf>
    <xf numFmtId="165" fontId="66" fillId="0" borderId="18" xfId="342" applyFont="1" applyFill="1" applyBorder="1" applyAlignment="1">
      <alignment horizontal="left" vertical="center"/>
    </xf>
    <xf numFmtId="165" fontId="66" fillId="0" borderId="0" xfId="342" applyFont="1" applyFill="1" applyBorder="1" applyAlignment="1">
      <alignment horizontal="left" vertical="center"/>
    </xf>
    <xf numFmtId="165" fontId="66" fillId="0" borderId="35" xfId="342" applyFont="1" applyFill="1" applyBorder="1" applyAlignment="1">
      <alignment vertical="center"/>
    </xf>
    <xf numFmtId="165" fontId="69" fillId="0" borderId="0" xfId="342" applyFont="1" applyFill="1" applyBorder="1" applyAlignment="1">
      <alignment horizontal="centerContinuous" vertical="center"/>
    </xf>
    <xf numFmtId="165" fontId="69" fillId="0" borderId="20" xfId="342" applyFont="1" applyFill="1" applyBorder="1" applyAlignment="1">
      <alignment vertical="center"/>
    </xf>
    <xf numFmtId="165" fontId="69" fillId="0" borderId="21" xfId="342" applyFont="1" applyFill="1" applyBorder="1" applyAlignment="1">
      <alignment vertical="center"/>
    </xf>
    <xf numFmtId="165" fontId="69" fillId="0" borderId="35" xfId="342" applyFont="1" applyFill="1" applyBorder="1" applyAlignment="1">
      <alignment vertical="center"/>
    </xf>
    <xf numFmtId="165" fontId="71" fillId="0" borderId="27" xfId="342" applyFont="1" applyFill="1" applyBorder="1" applyAlignment="1">
      <alignment horizontal="centerContinuous" vertical="center"/>
    </xf>
    <xf numFmtId="165" fontId="71" fillId="0" borderId="28" xfId="342" applyFont="1" applyFill="1" applyBorder="1" applyAlignment="1">
      <alignment horizontal="centerContinuous" vertical="center"/>
    </xf>
    <xf numFmtId="165" fontId="71" fillId="0" borderId="42" xfId="342" applyFont="1" applyFill="1" applyBorder="1" applyAlignment="1">
      <alignment horizontal="centerContinuous" vertical="center"/>
    </xf>
    <xf numFmtId="165" fontId="71" fillId="0" borderId="48" xfId="342" applyFont="1" applyFill="1" applyBorder="1" applyAlignment="1">
      <alignment horizontal="center" vertical="center"/>
    </xf>
    <xf numFmtId="165" fontId="71" fillId="0" borderId="28" xfId="342" applyFont="1" applyFill="1" applyBorder="1" applyAlignment="1">
      <alignment horizontal="center" vertical="center"/>
    </xf>
    <xf numFmtId="165" fontId="71" fillId="0" borderId="49" xfId="342" applyFont="1" applyFill="1" applyBorder="1" applyAlignment="1">
      <alignment horizontal="center" vertical="center"/>
    </xf>
    <xf numFmtId="165" fontId="71" fillId="0" borderId="42" xfId="342" applyFont="1" applyFill="1" applyBorder="1" applyAlignment="1">
      <alignment horizontal="center" vertical="center"/>
    </xf>
    <xf numFmtId="165" fontId="71" fillId="0" borderId="50" xfId="342" applyFont="1" applyFill="1" applyBorder="1" applyAlignment="1">
      <alignment horizontal="center" vertical="center"/>
    </xf>
    <xf numFmtId="165" fontId="67" fillId="0" borderId="0" xfId="342" applyFont="1" applyFill="1" applyAlignment="1">
      <alignment horizontal="center" vertical="center"/>
    </xf>
    <xf numFmtId="165" fontId="66" fillId="0" borderId="10" xfId="342" applyFont="1" applyFill="1" applyBorder="1"/>
    <xf numFmtId="165" fontId="66" fillId="0" borderId="11" xfId="342" applyFont="1" applyFill="1" applyBorder="1"/>
    <xf numFmtId="165" fontId="66" fillId="0" borderId="11" xfId="342" applyFont="1" applyFill="1" applyBorder="1" applyAlignment="1" applyProtection="1">
      <alignment horizontal="left"/>
    </xf>
    <xf numFmtId="165" fontId="69" fillId="0" borderId="14" xfId="342" applyFont="1" applyFill="1" applyBorder="1" applyAlignment="1">
      <alignment horizontal="centerContinuous" vertical="center"/>
    </xf>
    <xf numFmtId="165" fontId="66" fillId="0" borderId="18" xfId="342" applyFont="1" applyFill="1" applyBorder="1"/>
    <xf numFmtId="165" fontId="66" fillId="0" borderId="0" xfId="342" applyFont="1" applyFill="1" applyBorder="1"/>
    <xf numFmtId="165" fontId="66" fillId="0" borderId="0" xfId="342" applyFont="1" applyFill="1" applyBorder="1" applyAlignment="1" applyProtection="1">
      <alignment horizontal="left"/>
    </xf>
    <xf numFmtId="165" fontId="66" fillId="0" borderId="36" xfId="342" applyFont="1" applyFill="1" applyBorder="1"/>
    <xf numFmtId="165" fontId="66" fillId="0" borderId="29" xfId="342" applyFont="1" applyFill="1" applyBorder="1"/>
    <xf numFmtId="165" fontId="66" fillId="0" borderId="29" xfId="342" applyFont="1" applyFill="1" applyBorder="1" applyAlignment="1" applyProtection="1">
      <alignment horizontal="left"/>
    </xf>
    <xf numFmtId="165" fontId="67" fillId="0" borderId="18" xfId="342" quotePrefix="1" applyFont="1" applyFill="1" applyBorder="1" applyAlignment="1" applyProtection="1">
      <alignment horizontal="left"/>
    </xf>
    <xf numFmtId="165" fontId="67" fillId="0" borderId="0" xfId="342" quotePrefix="1" applyFont="1" applyFill="1" applyBorder="1" applyAlignment="1" applyProtection="1">
      <alignment horizontal="left"/>
    </xf>
    <xf numFmtId="165" fontId="67" fillId="0" borderId="0" xfId="342" applyFont="1" applyFill="1" applyBorder="1" applyAlignment="1" applyProtection="1">
      <alignment horizontal="left"/>
    </xf>
    <xf numFmtId="165" fontId="72" fillId="0" borderId="12" xfId="342" applyFont="1" applyFill="1" applyBorder="1" applyAlignment="1">
      <alignment horizontal="centerContinuous" vertical="center"/>
    </xf>
    <xf numFmtId="165" fontId="67" fillId="0" borderId="18" xfId="342" applyFont="1" applyFill="1" applyBorder="1" applyAlignment="1" applyProtection="1">
      <alignment horizontal="left"/>
    </xf>
    <xf numFmtId="165" fontId="72" fillId="0" borderId="0" xfId="342" applyFont="1" applyFill="1" applyBorder="1" applyAlignment="1">
      <alignment horizontal="centerContinuous" vertical="center"/>
    </xf>
    <xf numFmtId="165" fontId="67" fillId="0" borderId="36" xfId="342" applyFont="1" applyFill="1" applyBorder="1" applyAlignment="1" applyProtection="1">
      <alignment horizontal="left"/>
    </xf>
    <xf numFmtId="165" fontId="67" fillId="0" borderId="29" xfId="342" applyFont="1" applyFill="1" applyBorder="1" applyAlignment="1" applyProtection="1">
      <alignment horizontal="left"/>
    </xf>
    <xf numFmtId="165" fontId="72" fillId="0" borderId="29" xfId="342" applyFont="1" applyFill="1" applyBorder="1" applyAlignment="1">
      <alignment horizontal="centerContinuous" vertical="center"/>
    </xf>
    <xf numFmtId="165" fontId="67" fillId="0" borderId="0" xfId="342" applyFont="1" applyFill="1" applyBorder="1" applyAlignment="1">
      <alignment vertical="center"/>
    </xf>
    <xf numFmtId="165" fontId="72" fillId="0" borderId="24" xfId="342" applyFont="1" applyFill="1" applyBorder="1" applyAlignment="1">
      <alignment horizontal="centerContinuous" vertical="center"/>
    </xf>
    <xf numFmtId="165" fontId="72" fillId="0" borderId="37" xfId="342" applyFont="1" applyFill="1" applyBorder="1" applyAlignment="1">
      <alignment horizontal="centerContinuous" vertical="center"/>
    </xf>
    <xf numFmtId="165" fontId="78" fillId="0" borderId="10" xfId="342" quotePrefix="1" applyFont="1" applyFill="1" applyBorder="1" applyAlignment="1" applyProtection="1">
      <alignment horizontal="left"/>
    </xf>
    <xf numFmtId="165" fontId="67" fillId="0" borderId="11" xfId="342" quotePrefix="1" applyFont="1" applyFill="1" applyBorder="1" applyAlignment="1" applyProtection="1">
      <alignment horizontal="left"/>
    </xf>
    <xf numFmtId="1" fontId="67" fillId="0" borderId="11" xfId="342" applyNumberFormat="1" applyFont="1" applyFill="1" applyBorder="1"/>
    <xf numFmtId="165" fontId="72" fillId="0" borderId="11" xfId="342" applyFont="1" applyFill="1" applyBorder="1" applyAlignment="1">
      <alignment horizontal="centerContinuous" vertical="center"/>
    </xf>
    <xf numFmtId="165" fontId="72" fillId="0" borderId="14" xfId="342" applyFont="1" applyFill="1" applyBorder="1" applyAlignment="1">
      <alignment horizontal="centerContinuous" vertical="center"/>
    </xf>
    <xf numFmtId="165" fontId="67" fillId="0" borderId="10" xfId="342" quotePrefix="1" applyFont="1" applyFill="1" applyBorder="1" applyAlignment="1" applyProtection="1">
      <alignment horizontal="left"/>
    </xf>
    <xf numFmtId="165" fontId="67" fillId="0" borderId="11" xfId="342" applyFont="1" applyFill="1" applyBorder="1" applyAlignment="1" applyProtection="1">
      <alignment horizontal="left"/>
    </xf>
    <xf numFmtId="165" fontId="67" fillId="0" borderId="36" xfId="342" quotePrefix="1" applyFont="1" applyFill="1" applyBorder="1" applyAlignment="1" applyProtection="1">
      <alignment horizontal="left"/>
    </xf>
    <xf numFmtId="165" fontId="78" fillId="0" borderId="0" xfId="342" applyFont="1" applyFill="1" applyAlignment="1">
      <alignment vertical="center"/>
    </xf>
    <xf numFmtId="165" fontId="71" fillId="0" borderId="51" xfId="342" applyFont="1" applyFill="1" applyBorder="1" applyAlignment="1">
      <alignment horizontal="center" vertical="center"/>
    </xf>
    <xf numFmtId="171" fontId="76" fillId="0" borderId="18" xfId="342" applyNumberFormat="1" applyFont="1" applyFill="1" applyBorder="1" applyAlignment="1" applyProtection="1">
      <alignment horizontal="right" vertical="center"/>
    </xf>
    <xf numFmtId="171" fontId="76" fillId="0" borderId="0" xfId="342" applyNumberFormat="1" applyFont="1" applyFill="1" applyBorder="1" applyAlignment="1" applyProtection="1">
      <alignment horizontal="right" vertical="center"/>
    </xf>
    <xf numFmtId="171" fontId="76" fillId="0" borderId="35" xfId="342" applyNumberFormat="1" applyFont="1" applyFill="1" applyBorder="1" applyAlignment="1" applyProtection="1">
      <alignment horizontal="right" vertical="center"/>
    </xf>
    <xf numFmtId="171" fontId="76" fillId="0" borderId="36" xfId="342" applyNumberFormat="1" applyFont="1" applyFill="1" applyBorder="1" applyAlignment="1" applyProtection="1">
      <alignment horizontal="right" vertical="center"/>
    </xf>
    <xf numFmtId="171" fontId="76" fillId="0" borderId="29" xfId="342" applyNumberFormat="1" applyFont="1" applyFill="1" applyBorder="1" applyAlignment="1" applyProtection="1">
      <alignment horizontal="right" vertical="center"/>
    </xf>
    <xf numFmtId="171" fontId="76" fillId="0" borderId="37" xfId="342" applyNumberFormat="1" applyFont="1" applyFill="1" applyBorder="1" applyAlignment="1" applyProtection="1">
      <alignment horizontal="right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67" fontId="67" fillId="0" borderId="0" xfId="449" applyNumberFormat="1" applyFont="1" applyFill="1" applyBorder="1"/>
    <xf numFmtId="0" fontId="55" fillId="0" borderId="0" xfId="449" applyFont="1" applyFill="1" applyBorder="1"/>
    <xf numFmtId="167" fontId="66" fillId="0" borderId="37" xfId="449" applyNumberFormat="1" applyFont="1" applyFill="1" applyBorder="1"/>
    <xf numFmtId="167" fontId="67" fillId="0" borderId="35" xfId="449" applyNumberFormat="1" applyFont="1" applyFill="1" applyBorder="1"/>
    <xf numFmtId="167" fontId="67" fillId="0" borderId="20" xfId="449" applyNumberFormat="1" applyFont="1" applyFill="1" applyBorder="1"/>
    <xf numFmtId="0" fontId="66" fillId="0" borderId="0" xfId="313" applyFont="1" applyFill="1"/>
    <xf numFmtId="0" fontId="67" fillId="0" borderId="0" xfId="313" applyFont="1" applyFill="1" applyBorder="1"/>
    <xf numFmtId="0" fontId="67" fillId="0" borderId="0" xfId="313" applyFont="1" applyFill="1"/>
    <xf numFmtId="0" fontId="41" fillId="0" borderId="0" xfId="313" applyFill="1"/>
    <xf numFmtId="0" fontId="55" fillId="0" borderId="0" xfId="313" applyFont="1" applyFill="1"/>
    <xf numFmtId="0" fontId="67" fillId="0" borderId="0" xfId="313" applyFont="1" applyFill="1" applyBorder="1" applyAlignment="1">
      <alignment horizontal="center"/>
    </xf>
    <xf numFmtId="0" fontId="67" fillId="0" borderId="0" xfId="313" applyFont="1" applyFill="1" applyAlignment="1">
      <alignment horizontal="center"/>
    </xf>
    <xf numFmtId="0" fontId="55" fillId="0" borderId="0" xfId="313" applyFont="1" applyFill="1" applyBorder="1" applyAlignment="1">
      <alignment horizontal="center"/>
    </xf>
    <xf numFmtId="0" fontId="55" fillId="0" borderId="29" xfId="313" applyFont="1" applyFill="1" applyBorder="1"/>
    <xf numFmtId="0" fontId="66" fillId="0" borderId="0" xfId="313" applyFont="1" applyFill="1" applyAlignment="1">
      <alignment horizontal="right" vertical="center"/>
    </xf>
    <xf numFmtId="0" fontId="67" fillId="0" borderId="15" xfId="313" applyFont="1" applyFill="1" applyBorder="1"/>
    <xf numFmtId="0" fontId="66" fillId="0" borderId="10" xfId="313" applyFont="1" applyFill="1" applyBorder="1" applyAlignment="1">
      <alignment horizontal="center"/>
    </xf>
    <xf numFmtId="0" fontId="66" fillId="0" borderId="35" xfId="313" applyFont="1" applyFill="1" applyBorder="1" applyAlignment="1">
      <alignment horizontal="center" vertical="center"/>
    </xf>
    <xf numFmtId="0" fontId="66" fillId="0" borderId="20" xfId="313" applyFont="1" applyFill="1" applyBorder="1" applyAlignment="1">
      <alignment horizontal="center"/>
    </xf>
    <xf numFmtId="0" fontId="66" fillId="0" borderId="18" xfId="313" applyFont="1" applyFill="1" applyBorder="1" applyAlignment="1">
      <alignment horizontal="center" vertical="center"/>
    </xf>
    <xf numFmtId="0" fontId="66" fillId="0" borderId="0" xfId="313" applyFont="1" applyFill="1" applyBorder="1" applyAlignment="1">
      <alignment horizontal="center"/>
    </xf>
    <xf numFmtId="0" fontId="66" fillId="0" borderId="35" xfId="313" applyFont="1" applyFill="1" applyBorder="1" applyAlignment="1">
      <alignment horizontal="center"/>
    </xf>
    <xf numFmtId="0" fontId="66" fillId="0" borderId="15" xfId="313" applyFont="1" applyFill="1" applyBorder="1" applyAlignment="1">
      <alignment horizontal="center"/>
    </xf>
    <xf numFmtId="0" fontId="66" fillId="0" borderId="14" xfId="313" applyFont="1" applyFill="1" applyBorder="1" applyAlignment="1">
      <alignment horizontal="center"/>
    </xf>
    <xf numFmtId="0" fontId="67" fillId="0" borderId="20" xfId="313" applyFont="1" applyFill="1" applyBorder="1"/>
    <xf numFmtId="0" fontId="66" fillId="0" borderId="36" xfId="313" applyFont="1" applyFill="1" applyBorder="1" applyAlignment="1">
      <alignment horizontal="center" vertical="center"/>
    </xf>
    <xf numFmtId="0" fontId="111" fillId="0" borderId="35" xfId="313" applyFont="1" applyFill="1" applyBorder="1" applyAlignment="1">
      <alignment horizontal="left" vertical="center"/>
    </xf>
    <xf numFmtId="0" fontId="66" fillId="0" borderId="36" xfId="313" quotePrefix="1" applyFont="1" applyFill="1" applyBorder="1" applyAlignment="1">
      <alignment horizontal="center" vertical="center"/>
    </xf>
    <xf numFmtId="0" fontId="66" fillId="0" borderId="37" xfId="313" quotePrefix="1" applyFont="1" applyFill="1" applyBorder="1" applyAlignment="1">
      <alignment horizontal="center" vertical="center"/>
    </xf>
    <xf numFmtId="0" fontId="66" fillId="0" borderId="37" xfId="313" applyFont="1" applyFill="1" applyBorder="1" applyAlignment="1">
      <alignment horizontal="center" vertical="center"/>
    </xf>
    <xf numFmtId="0" fontId="66" fillId="0" borderId="23" xfId="313" quotePrefix="1" applyFont="1" applyFill="1" applyBorder="1" applyAlignment="1">
      <alignment horizontal="center" vertical="center"/>
    </xf>
    <xf numFmtId="20" fontId="66" fillId="0" borderId="37" xfId="313" quotePrefix="1" applyNumberFormat="1" applyFont="1" applyFill="1" applyBorder="1" applyAlignment="1">
      <alignment horizontal="center" vertical="center"/>
    </xf>
    <xf numFmtId="0" fontId="71" fillId="0" borderId="42" xfId="313" applyFont="1" applyFill="1" applyBorder="1" applyAlignment="1">
      <alignment horizontal="center" vertical="center"/>
    </xf>
    <xf numFmtId="0" fontId="71" fillId="0" borderId="27" xfId="313" applyFont="1" applyFill="1" applyBorder="1" applyAlignment="1">
      <alignment horizontal="center" vertical="center"/>
    </xf>
    <xf numFmtId="0" fontId="71" fillId="0" borderId="45" xfId="313" applyFont="1" applyFill="1" applyBorder="1" applyAlignment="1">
      <alignment horizontal="center" vertical="center"/>
    </xf>
    <xf numFmtId="0" fontId="71" fillId="0" borderId="11" xfId="313" applyFont="1" applyFill="1" applyBorder="1" applyAlignment="1">
      <alignment horizontal="center" vertical="center"/>
    </xf>
    <xf numFmtId="0" fontId="55" fillId="0" borderId="0" xfId="313" applyFont="1" applyFill="1" applyAlignment="1">
      <alignment vertical="center"/>
    </xf>
    <xf numFmtId="0" fontId="67" fillId="0" borderId="0" xfId="313" applyFont="1" applyFill="1" applyAlignment="1">
      <alignment vertical="center"/>
    </xf>
    <xf numFmtId="0" fontId="66" fillId="0" borderId="20" xfId="313" applyFont="1" applyFill="1" applyBorder="1" applyAlignment="1">
      <alignment vertical="center"/>
    </xf>
    <xf numFmtId="3" fontId="66" fillId="0" borderId="14" xfId="313" applyNumberFormat="1" applyFont="1" applyFill="1" applyBorder="1" applyAlignment="1">
      <alignment vertical="center"/>
    </xf>
    <xf numFmtId="166" fontId="66" fillId="0" borderId="35" xfId="233" applyNumberFormat="1" applyFont="1" applyFill="1" applyBorder="1" applyAlignment="1">
      <alignment vertical="center"/>
    </xf>
    <xf numFmtId="0" fontId="41" fillId="0" borderId="0" xfId="313" applyFill="1" applyAlignment="1">
      <alignment vertical="center"/>
    </xf>
    <xf numFmtId="0" fontId="73" fillId="0" borderId="20" xfId="313" applyFont="1" applyFill="1" applyBorder="1" applyAlignment="1">
      <alignment vertical="center"/>
    </xf>
    <xf numFmtId="0" fontId="67" fillId="0" borderId="20" xfId="313" applyFont="1" applyFill="1" applyBorder="1" applyAlignment="1">
      <alignment vertical="center"/>
    </xf>
    <xf numFmtId="166" fontId="67" fillId="0" borderId="35" xfId="233" applyNumberFormat="1" applyFont="1" applyFill="1" applyBorder="1" applyAlignment="1">
      <alignment vertical="center"/>
    </xf>
    <xf numFmtId="0" fontId="55" fillId="0" borderId="20" xfId="313" applyFont="1" applyFill="1" applyBorder="1" applyAlignment="1">
      <alignment vertical="center"/>
    </xf>
    <xf numFmtId="0" fontId="67" fillId="0" borderId="20" xfId="313" applyFont="1" applyFill="1" applyBorder="1" applyAlignment="1">
      <alignment horizontal="left" vertical="center"/>
    </xf>
    <xf numFmtId="0" fontId="67" fillId="0" borderId="20" xfId="313" quotePrefix="1" applyFont="1" applyFill="1" applyBorder="1" applyAlignment="1">
      <alignment vertical="center"/>
    </xf>
    <xf numFmtId="0" fontId="66" fillId="0" borderId="23" xfId="313" applyFont="1" applyFill="1" applyBorder="1" applyAlignment="1">
      <alignment vertical="center"/>
    </xf>
    <xf numFmtId="166" fontId="66" fillId="0" borderId="23" xfId="233" applyNumberFormat="1" applyFont="1" applyFill="1" applyBorder="1" applyAlignment="1">
      <alignment vertical="center"/>
    </xf>
    <xf numFmtId="166" fontId="66" fillId="0" borderId="20" xfId="0" applyNumberFormat="1" applyFont="1" applyFill="1" applyBorder="1" applyAlignment="1" applyProtection="1">
      <alignment vertical="center"/>
      <protection locked="0" hidden="1"/>
    </xf>
    <xf numFmtId="166" fontId="67" fillId="0" borderId="20" xfId="0" applyNumberFormat="1" applyFont="1" applyFill="1" applyBorder="1" applyAlignment="1" applyProtection="1">
      <alignment vertical="center"/>
      <protection locked="0" hidden="1"/>
    </xf>
    <xf numFmtId="166" fontId="66" fillId="0" borderId="23" xfId="0" applyNumberFormat="1" applyFont="1" applyFill="1" applyBorder="1" applyAlignment="1" applyProtection="1">
      <alignment vertical="center"/>
      <protection locked="0" hidden="1"/>
    </xf>
    <xf numFmtId="178" fontId="123" fillId="25" borderId="20" xfId="0" applyNumberFormat="1" applyFont="1" applyFill="1" applyBorder="1" applyAlignment="1" applyProtection="1">
      <alignment vertical="center"/>
      <protection locked="0" hidden="1"/>
    </xf>
    <xf numFmtId="178" fontId="122" fillId="0" borderId="20" xfId="0" applyNumberFormat="1" applyFont="1" applyBorder="1" applyAlignment="1" applyProtection="1">
      <alignment vertical="center"/>
      <protection locked="0" hidden="1"/>
    </xf>
    <xf numFmtId="178" fontId="123" fillId="0" borderId="20" xfId="0" applyNumberFormat="1" applyFont="1" applyBorder="1" applyAlignment="1" applyProtection="1">
      <alignment vertical="center"/>
      <protection locked="0" hidden="1"/>
    </xf>
    <xf numFmtId="178" fontId="123" fillId="0" borderId="23" xfId="0" applyNumberFormat="1" applyFont="1" applyBorder="1" applyAlignment="1" applyProtection="1">
      <alignment vertical="center"/>
      <protection locked="0" hidden="1"/>
    </xf>
    <xf numFmtId="171" fontId="78" fillId="25" borderId="0" xfId="342" applyNumberFormat="1" applyFont="1" applyFill="1" applyBorder="1" applyAlignment="1" applyProtection="1">
      <alignment horizontal="right" vertical="center"/>
    </xf>
    <xf numFmtId="171" fontId="78" fillId="25" borderId="35" xfId="342" applyNumberFormat="1" applyFont="1" applyFill="1" applyBorder="1" applyAlignment="1" applyProtection="1">
      <alignment horizontal="right" vertical="center"/>
    </xf>
    <xf numFmtId="180" fontId="78" fillId="0" borderId="0" xfId="342" applyNumberFormat="1" applyFont="1" applyFill="1" applyBorder="1" applyAlignment="1" applyProtection="1">
      <alignment vertical="center"/>
    </xf>
    <xf numFmtId="180" fontId="76" fillId="0" borderId="0" xfId="342" applyNumberFormat="1" applyFont="1" applyFill="1" applyBorder="1" applyAlignment="1" applyProtection="1">
      <alignment vertical="center"/>
    </xf>
    <xf numFmtId="180" fontId="76" fillId="0" borderId="14" xfId="342" applyNumberFormat="1" applyFont="1" applyFill="1" applyBorder="1" applyAlignment="1" applyProtection="1">
      <alignment vertical="center"/>
    </xf>
    <xf numFmtId="180" fontId="76" fillId="0" borderId="18" xfId="342" applyNumberFormat="1" applyFont="1" applyFill="1" applyBorder="1" applyAlignment="1" applyProtection="1">
      <alignment vertical="center"/>
    </xf>
    <xf numFmtId="180" fontId="76" fillId="0" borderId="35" xfId="342" applyNumberFormat="1" applyFont="1" applyFill="1" applyBorder="1" applyAlignment="1" applyProtection="1">
      <alignment vertical="center"/>
    </xf>
    <xf numFmtId="180" fontId="78" fillId="0" borderId="10" xfId="342" applyNumberFormat="1" applyFont="1" applyFill="1" applyBorder="1" applyAlignment="1" applyProtection="1">
      <alignment vertical="center"/>
    </xf>
    <xf numFmtId="180" fontId="78" fillId="0" borderId="11" xfId="342" applyNumberFormat="1" applyFont="1" applyFill="1" applyBorder="1" applyAlignment="1" applyProtection="1">
      <alignment vertical="center"/>
    </xf>
    <xf numFmtId="180" fontId="78" fillId="0" borderId="18" xfId="342" applyNumberFormat="1" applyFont="1" applyFill="1" applyBorder="1" applyAlignment="1" applyProtection="1">
      <alignment vertical="center"/>
    </xf>
    <xf numFmtId="180" fontId="78" fillId="0" borderId="35" xfId="342" applyNumberFormat="1" applyFont="1" applyFill="1" applyBorder="1" applyAlignment="1" applyProtection="1">
      <alignment vertical="center"/>
    </xf>
    <xf numFmtId="180" fontId="78" fillId="0" borderId="14" xfId="342" applyNumberFormat="1" applyFont="1" applyFill="1" applyBorder="1" applyAlignment="1" applyProtection="1">
      <alignment vertical="center"/>
    </xf>
    <xf numFmtId="167" fontId="66" fillId="0" borderId="20" xfId="449" applyNumberFormat="1" applyFont="1" applyFill="1" applyBorder="1"/>
    <xf numFmtId="0" fontId="66" fillId="0" borderId="0" xfId="313" applyFont="1" applyFill="1" applyAlignment="1">
      <alignment horizontal="center"/>
    </xf>
    <xf numFmtId="167" fontId="66" fillId="0" borderId="23" xfId="449" applyNumberFormat="1" applyFont="1" applyFill="1" applyBorder="1"/>
    <xf numFmtId="167" fontId="66" fillId="0" borderId="42" xfId="449" applyNumberFormat="1" applyFont="1" applyFill="1" applyBorder="1"/>
    <xf numFmtId="167" fontId="66" fillId="0" borderId="15" xfId="449" applyNumberFormat="1" applyFont="1" applyFill="1" applyBorder="1"/>
    <xf numFmtId="167" fontId="66" fillId="0" borderId="14" xfId="449" applyNumberFormat="1" applyFont="1" applyFill="1" applyBorder="1"/>
    <xf numFmtId="3" fontId="110" fillId="0" borderId="0" xfId="313" applyNumberFormat="1" applyFont="1" applyFill="1" applyBorder="1" applyAlignment="1">
      <alignment vertical="center"/>
    </xf>
    <xf numFmtId="167" fontId="66" fillId="0" borderId="35" xfId="449" applyNumberFormat="1" applyFont="1" applyFill="1" applyBorder="1"/>
    <xf numFmtId="0" fontId="72" fillId="0" borderId="0" xfId="313" applyFont="1" applyFill="1"/>
    <xf numFmtId="0" fontId="123" fillId="0" borderId="20" xfId="0" quotePrefix="1" applyFont="1" applyBorder="1" applyAlignment="1" applyProtection="1">
      <alignment horizontal="center" vertical="center"/>
      <protection locked="0" hidden="1"/>
    </xf>
    <xf numFmtId="20" fontId="123" fillId="0" borderId="20" xfId="0" quotePrefix="1" applyNumberFormat="1" applyFont="1" applyBorder="1" applyAlignment="1" applyProtection="1">
      <alignment horizontal="center" vertical="center"/>
      <protection locked="0" hidden="1"/>
    </xf>
    <xf numFmtId="184" fontId="66" fillId="0" borderId="37" xfId="449" applyNumberFormat="1" applyFont="1" applyFill="1" applyBorder="1"/>
    <xf numFmtId="184" fontId="66" fillId="0" borderId="14" xfId="449" applyNumberFormat="1" applyFont="1" applyFill="1" applyBorder="1"/>
    <xf numFmtId="184" fontId="66" fillId="0" borderId="35" xfId="449" applyNumberFormat="1" applyFont="1" applyFill="1" applyBorder="1"/>
    <xf numFmtId="184" fontId="66" fillId="0" borderId="10" xfId="449" applyNumberFormat="1" applyFont="1" applyFill="1" applyBorder="1"/>
    <xf numFmtId="184" fontId="66" fillId="0" borderId="15" xfId="449" applyNumberFormat="1" applyFont="1" applyFill="1" applyBorder="1"/>
    <xf numFmtId="184" fontId="67" fillId="0" borderId="35" xfId="449" applyNumberFormat="1" applyFont="1" applyFill="1" applyBorder="1"/>
    <xf numFmtId="184" fontId="67" fillId="0" borderId="20" xfId="449" applyNumberFormat="1" applyFont="1" applyFill="1" applyBorder="1"/>
    <xf numFmtId="3" fontId="66" fillId="0" borderId="11" xfId="313" applyNumberFormat="1" applyFont="1" applyFill="1" applyBorder="1" applyAlignment="1">
      <alignment vertical="center"/>
    </xf>
    <xf numFmtId="3" fontId="66" fillId="0" borderId="18" xfId="313" applyNumberFormat="1" applyFont="1" applyFill="1" applyBorder="1" applyAlignment="1">
      <alignment vertical="center"/>
    </xf>
    <xf numFmtId="3" fontId="66" fillId="0" borderId="0" xfId="313" applyNumberFormat="1" applyFont="1" applyFill="1" applyBorder="1" applyAlignment="1">
      <alignment vertical="center"/>
    </xf>
    <xf numFmtId="3" fontId="66" fillId="0" borderId="35" xfId="313" applyNumberFormat="1" applyFont="1" applyFill="1" applyBorder="1" applyAlignment="1">
      <alignment vertical="center"/>
    </xf>
    <xf numFmtId="3" fontId="67" fillId="0" borderId="18" xfId="313" applyNumberFormat="1" applyFont="1" applyFill="1" applyBorder="1" applyAlignment="1">
      <alignment vertical="center"/>
    </xf>
    <xf numFmtId="3" fontId="67" fillId="0" borderId="0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8" fillId="0" borderId="35" xfId="313" applyNumberFormat="1" applyFont="1" applyFill="1" applyBorder="1" applyAlignment="1">
      <alignment vertical="center"/>
    </xf>
    <xf numFmtId="3" fontId="66" fillId="0" borderId="29" xfId="313" applyNumberFormat="1" applyFont="1" applyFill="1" applyBorder="1" applyAlignment="1">
      <alignment vertical="center"/>
    </xf>
    <xf numFmtId="3" fontId="66" fillId="0" borderId="37" xfId="313" applyNumberFormat="1" applyFont="1" applyFill="1" applyBorder="1" applyAlignment="1">
      <alignment vertical="center"/>
    </xf>
    <xf numFmtId="3" fontId="41" fillId="0" borderId="0" xfId="313" applyNumberFormat="1" applyFill="1" applyAlignment="1">
      <alignment vertical="center"/>
    </xf>
    <xf numFmtId="184" fontId="66" fillId="0" borderId="42" xfId="449" applyNumberFormat="1" applyFont="1" applyFill="1" applyBorder="1"/>
    <xf numFmtId="184" fontId="66" fillId="0" borderId="23" xfId="449" applyNumberFormat="1" applyFont="1" applyFill="1" applyBorder="1"/>
    <xf numFmtId="184" fontId="55" fillId="0" borderId="20" xfId="449" applyNumberFormat="1" applyFont="1" applyBorder="1" applyAlignment="1">
      <alignment horizontal="right" vertical="top"/>
    </xf>
    <xf numFmtId="166" fontId="66" fillId="0" borderId="18" xfId="0" applyNumberFormat="1" applyFont="1" applyFill="1" applyBorder="1" applyAlignment="1" applyProtection="1">
      <alignment vertical="center"/>
      <protection locked="0" hidden="1"/>
    </xf>
    <xf numFmtId="166" fontId="67" fillId="0" borderId="18" xfId="0" applyNumberFormat="1" applyFont="1" applyFill="1" applyBorder="1" applyAlignment="1" applyProtection="1">
      <alignment vertical="center"/>
      <protection locked="0" hidden="1"/>
    </xf>
    <xf numFmtId="3" fontId="66" fillId="0" borderId="10" xfId="313" applyNumberFormat="1" applyFont="1" applyFill="1" applyBorder="1"/>
    <xf numFmtId="3" fontId="67" fillId="0" borderId="18" xfId="313" applyNumberFormat="1" applyFont="1" applyFill="1" applyBorder="1"/>
    <xf numFmtId="3" fontId="66" fillId="0" borderId="18" xfId="313" applyNumberFormat="1" applyFont="1" applyFill="1" applyBorder="1"/>
    <xf numFmtId="3" fontId="66" fillId="0" borderId="36" xfId="313" applyNumberFormat="1" applyFont="1" applyFill="1" applyBorder="1"/>
    <xf numFmtId="178" fontId="123" fillId="0" borderId="15" xfId="0" applyNumberFormat="1" applyFont="1" applyBorder="1" applyAlignment="1" applyProtection="1">
      <alignment vertical="center"/>
      <protection locked="0" hidden="1"/>
    </xf>
    <xf numFmtId="171" fontId="78" fillId="0" borderId="20" xfId="340" applyNumberFormat="1" applyFont="1" applyFill="1" applyBorder="1" applyAlignment="1" applyProtection="1">
      <alignment horizontal="right" vertical="center"/>
    </xf>
    <xf numFmtId="167" fontId="66" fillId="0" borderId="20" xfId="449" applyNumberFormat="1" applyFont="1" applyFill="1" applyBorder="1" applyAlignment="1">
      <alignment horizontal="right"/>
    </xf>
    <xf numFmtId="1" fontId="66" fillId="0" borderId="23" xfId="449" applyNumberFormat="1" applyFont="1" applyFill="1" applyBorder="1" applyAlignment="1">
      <alignment horizontal="right"/>
    </xf>
    <xf numFmtId="0" fontId="69" fillId="0" borderId="0" xfId="343" applyFont="1" applyFill="1" applyBorder="1" applyAlignment="1">
      <alignment horizontal="center" vertical="center"/>
    </xf>
    <xf numFmtId="0" fontId="73" fillId="0" borderId="13" xfId="343" applyFont="1" applyFill="1" applyBorder="1" applyAlignment="1">
      <alignment horizontal="center" vertical="center"/>
    </xf>
    <xf numFmtId="0" fontId="69" fillId="0" borderId="35" xfId="343" applyFont="1" applyFill="1" applyBorder="1" applyAlignment="1">
      <alignment horizontal="center" vertical="center"/>
    </xf>
    <xf numFmtId="0" fontId="73" fillId="0" borderId="14" xfId="343" applyFont="1" applyFill="1" applyBorder="1" applyAlignment="1">
      <alignment horizontal="center" vertical="center"/>
    </xf>
    <xf numFmtId="0" fontId="73" fillId="0" borderId="36" xfId="343" applyFont="1" applyFill="1" applyBorder="1" applyAlignment="1">
      <alignment horizontal="center" vertical="center"/>
    </xf>
    <xf numFmtId="0" fontId="73" fillId="0" borderId="37" xfId="343" applyFont="1" applyFill="1" applyBorder="1" applyAlignment="1">
      <alignment horizontal="center" vertical="center"/>
    </xf>
    <xf numFmtId="180" fontId="145" fillId="0" borderId="0" xfId="342" applyNumberFormat="1" applyFont="1" applyFill="1" applyBorder="1" applyAlignment="1" applyProtection="1">
      <alignment vertical="center"/>
    </xf>
    <xf numFmtId="179" fontId="78" fillId="0" borderId="36" xfId="483" applyNumberFormat="1" applyFont="1" applyFill="1" applyBorder="1" applyAlignment="1" applyProtection="1">
      <alignment vertical="center"/>
    </xf>
    <xf numFmtId="179" fontId="78" fillId="0" borderId="36" xfId="485" applyNumberFormat="1" applyFont="1" applyFill="1" applyBorder="1" applyProtection="1"/>
    <xf numFmtId="180" fontId="108" fillId="0" borderId="0" xfId="342" applyNumberFormat="1" applyFont="1" applyFill="1" applyBorder="1" applyAlignment="1" applyProtection="1">
      <alignment vertical="center"/>
    </xf>
    <xf numFmtId="180" fontId="108" fillId="0" borderId="35" xfId="342" applyNumberFormat="1" applyFont="1" applyFill="1" applyBorder="1" applyAlignment="1" applyProtection="1">
      <alignment vertical="center"/>
    </xf>
    <xf numFmtId="0" fontId="142" fillId="0" borderId="0" xfId="0" applyFont="1" applyFill="1" applyBorder="1" applyAlignment="1"/>
    <xf numFmtId="165" fontId="102" fillId="0" borderId="0" xfId="485" applyNumberFormat="1" applyFont="1" applyFill="1" applyBorder="1"/>
    <xf numFmtId="165" fontId="72" fillId="0" borderId="0" xfId="483" quotePrefix="1" applyNumberFormat="1" applyFont="1" applyFill="1"/>
    <xf numFmtId="165" fontId="147" fillId="25" borderId="0" xfId="310" applyNumberFormat="1" applyFont="1" applyFill="1"/>
    <xf numFmtId="1" fontId="148" fillId="0" borderId="0" xfId="0" applyNumberFormat="1" applyFont="1"/>
    <xf numFmtId="165" fontId="147" fillId="25" borderId="0" xfId="483" applyNumberFormat="1" applyFont="1" applyFill="1" applyAlignment="1">
      <alignment horizontal="center"/>
    </xf>
    <xf numFmtId="165" fontId="149" fillId="0" borderId="0" xfId="345" applyFont="1" applyFill="1" applyAlignment="1">
      <alignment vertical="center"/>
    </xf>
    <xf numFmtId="165" fontId="149" fillId="0" borderId="0" xfId="342" applyFont="1" applyFill="1" applyAlignment="1">
      <alignment vertical="center"/>
    </xf>
    <xf numFmtId="0" fontId="149" fillId="0" borderId="0" xfId="343" applyFont="1" applyFill="1" applyAlignment="1">
      <alignment vertical="center"/>
    </xf>
    <xf numFmtId="0" fontId="126" fillId="0" borderId="27" xfId="0" applyFont="1" applyBorder="1" applyAlignment="1" applyProtection="1">
      <alignment horizontal="center" vertical="center"/>
      <protection locked="0" hidden="1"/>
    </xf>
    <xf numFmtId="0" fontId="66" fillId="0" borderId="23" xfId="449" quotePrefix="1" applyFont="1" applyBorder="1" applyAlignment="1">
      <alignment vertical="center" wrapText="1"/>
    </xf>
    <xf numFmtId="0" fontId="66" fillId="0" borderId="23" xfId="449" quotePrefix="1" applyFont="1" applyBorder="1" applyAlignment="1">
      <alignment vertical="center"/>
    </xf>
    <xf numFmtId="171" fontId="78" fillId="0" borderId="0" xfId="342" applyNumberFormat="1" applyFont="1" applyFill="1" applyBorder="1" applyAlignment="1" applyProtection="1">
      <alignment horizontal="right" vertical="center"/>
    </xf>
    <xf numFmtId="171" fontId="78" fillId="0" borderId="18" xfId="342" applyNumberFormat="1" applyFont="1" applyFill="1" applyBorder="1" applyAlignment="1" applyProtection="1">
      <alignment horizontal="right" vertical="center"/>
    </xf>
    <xf numFmtId="171" fontId="78" fillId="0" borderId="35" xfId="342" applyNumberFormat="1" applyFont="1" applyFill="1" applyBorder="1" applyAlignment="1" applyProtection="1">
      <alignment horizontal="right" vertical="center"/>
    </xf>
    <xf numFmtId="171" fontId="78" fillId="0" borderId="36" xfId="342" applyNumberFormat="1" applyFont="1" applyFill="1" applyBorder="1" applyAlignment="1" applyProtection="1">
      <alignment horizontal="right" vertical="center"/>
    </xf>
    <xf numFmtId="171" fontId="78" fillId="0" borderId="29" xfId="342" applyNumberFormat="1" applyFont="1" applyFill="1" applyBorder="1" applyAlignment="1" applyProtection="1">
      <alignment horizontal="right" vertical="center"/>
    </xf>
    <xf numFmtId="171" fontId="78" fillId="0" borderId="37" xfId="342" applyNumberFormat="1" applyFont="1" applyFill="1" applyBorder="1" applyAlignment="1" applyProtection="1">
      <alignment horizontal="right" vertical="center"/>
    </xf>
    <xf numFmtId="180" fontId="78" fillId="0" borderId="0" xfId="342" applyNumberFormat="1" applyFont="1" applyFill="1" applyBorder="1" applyAlignment="1" applyProtection="1">
      <alignment vertical="center"/>
    </xf>
    <xf numFmtId="180" fontId="78" fillId="0" borderId="10" xfId="342" applyNumberFormat="1" applyFont="1" applyFill="1" applyBorder="1" applyAlignment="1" applyProtection="1">
      <alignment vertical="center"/>
    </xf>
    <xf numFmtId="180" fontId="78" fillId="0" borderId="18" xfId="342" applyNumberFormat="1" applyFont="1" applyFill="1" applyBorder="1" applyAlignment="1" applyProtection="1">
      <alignment vertical="center"/>
    </xf>
    <xf numFmtId="180" fontId="78" fillId="0" borderId="35" xfId="342" applyNumberFormat="1" applyFont="1" applyFill="1" applyBorder="1" applyAlignment="1" applyProtection="1">
      <alignment vertical="center"/>
    </xf>
    <xf numFmtId="49" fontId="67" fillId="0" borderId="0" xfId="0" applyNumberFormat="1" applyFont="1" applyAlignment="1">
      <alignment horizontal="left"/>
    </xf>
    <xf numFmtId="49" fontId="67" fillId="0" borderId="0" xfId="0" quotePrefix="1" applyNumberFormat="1" applyFont="1" applyAlignment="1">
      <alignment horizontal="left"/>
    </xf>
    <xf numFmtId="166" fontId="66" fillId="0" borderId="36" xfId="0" applyNumberFormat="1" applyFont="1" applyFill="1" applyBorder="1" applyAlignment="1" applyProtection="1">
      <alignment vertical="center"/>
      <protection locked="0" hidden="1"/>
    </xf>
    <xf numFmtId="166" fontId="66" fillId="0" borderId="37" xfId="233" applyNumberFormat="1" applyFont="1" applyFill="1" applyBorder="1" applyAlignment="1">
      <alignment vertical="center"/>
    </xf>
    <xf numFmtId="165" fontId="109" fillId="0" borderId="0" xfId="483" applyNumberFormat="1" applyFont="1" applyFill="1"/>
    <xf numFmtId="165" fontId="72" fillId="0" borderId="20" xfId="467" applyFont="1" applyBorder="1"/>
    <xf numFmtId="0" fontId="66" fillId="0" borderId="0" xfId="449" applyFont="1" applyFill="1" applyAlignment="1"/>
    <xf numFmtId="3" fontId="67" fillId="0" borderId="0" xfId="449" applyNumberFormat="1" applyFont="1" applyFill="1" applyAlignment="1"/>
    <xf numFmtId="0" fontId="55" fillId="0" borderId="0" xfId="449" applyFont="1" applyFill="1"/>
    <xf numFmtId="0" fontId="67" fillId="0" borderId="0" xfId="449" quotePrefix="1" applyFont="1" applyFill="1" applyAlignment="1"/>
    <xf numFmtId="0" fontId="66" fillId="0" borderId="0" xfId="449" applyFont="1" applyFill="1" applyAlignment="1">
      <alignment horizontal="centerContinuous" vertical="center"/>
    </xf>
    <xf numFmtId="0" fontId="67" fillId="0" borderId="0" xfId="449" quotePrefix="1" applyFont="1" applyFill="1" applyAlignment="1">
      <alignment horizontal="centerContinuous"/>
    </xf>
    <xf numFmtId="3" fontId="67" fillId="0" borderId="0" xfId="449" applyNumberFormat="1" applyFont="1" applyFill="1" applyAlignment="1">
      <alignment horizontal="centerContinuous"/>
    </xf>
    <xf numFmtId="0" fontId="67" fillId="0" borderId="0" xfId="449" applyFont="1" applyFill="1"/>
    <xf numFmtId="3" fontId="67" fillId="0" borderId="0" xfId="449" applyNumberFormat="1" applyFont="1" applyFill="1" applyBorder="1"/>
    <xf numFmtId="3" fontId="67" fillId="0" borderId="0" xfId="449" applyNumberFormat="1" applyFont="1" applyFill="1"/>
    <xf numFmtId="3" fontId="66" fillId="0" borderId="0" xfId="449" applyNumberFormat="1" applyFont="1" applyFill="1" applyAlignment="1">
      <alignment horizontal="centerContinuous"/>
    </xf>
    <xf numFmtId="3" fontId="69" fillId="0" borderId="0" xfId="449" applyNumberFormat="1" applyFont="1" applyFill="1" applyAlignment="1">
      <alignment horizontal="centerContinuous"/>
    </xf>
    <xf numFmtId="0" fontId="72" fillId="0" borderId="15" xfId="449" applyFont="1" applyFill="1" applyBorder="1"/>
    <xf numFmtId="0" fontId="69" fillId="0" borderId="15" xfId="449" applyFont="1" applyFill="1" applyBorder="1" applyAlignment="1">
      <alignment horizontal="centerContinuous" vertical="top"/>
    </xf>
    <xf numFmtId="3" fontId="69" fillId="0" borderId="42" xfId="449" applyNumberFormat="1" applyFont="1" applyFill="1" applyBorder="1" applyAlignment="1">
      <alignment horizontal="centerContinuous" vertical="top"/>
    </xf>
    <xf numFmtId="3" fontId="69" fillId="0" borderId="42" xfId="449" applyNumberFormat="1" applyFont="1" applyFill="1" applyBorder="1" applyAlignment="1">
      <alignment horizontal="centerContinuous"/>
    </xf>
    <xf numFmtId="3" fontId="69" fillId="0" borderId="28" xfId="449" applyNumberFormat="1" applyFont="1" applyFill="1" applyBorder="1" applyAlignment="1">
      <alignment horizontal="centerContinuous" vertical="top"/>
    </xf>
    <xf numFmtId="3" fontId="69" fillId="0" borderId="28" xfId="449" applyNumberFormat="1" applyFont="1" applyFill="1" applyBorder="1" applyAlignment="1">
      <alignment horizontal="centerContinuous"/>
    </xf>
    <xf numFmtId="3" fontId="69" fillId="0" borderId="45" xfId="449" applyNumberFormat="1" applyFont="1" applyFill="1" applyBorder="1" applyAlignment="1">
      <alignment horizontal="centerContinuous"/>
    </xf>
    <xf numFmtId="0" fontId="69" fillId="0" borderId="20" xfId="449" applyFont="1" applyFill="1" applyBorder="1" applyAlignment="1">
      <alignment horizontal="center"/>
    </xf>
    <xf numFmtId="0" fontId="69" fillId="0" borderId="20" xfId="449" applyFont="1" applyFill="1" applyBorder="1" applyAlignment="1">
      <alignment horizontal="centerContinuous"/>
    </xf>
    <xf numFmtId="3" fontId="69" fillId="0" borderId="35" xfId="449" applyNumberFormat="1" applyFont="1" applyFill="1" applyBorder="1" applyAlignment="1">
      <alignment horizontal="center"/>
    </xf>
    <xf numFmtId="3" fontId="69" fillId="0" borderId="15" xfId="449" quotePrefix="1" applyNumberFormat="1" applyFont="1" applyFill="1" applyBorder="1" applyAlignment="1">
      <alignment horizontal="center"/>
    </xf>
    <xf numFmtId="0" fontId="69" fillId="0" borderId="23" xfId="449" applyFont="1" applyFill="1" applyBorder="1"/>
    <xf numFmtId="0" fontId="69" fillId="0" borderId="23" xfId="449" applyFont="1" applyFill="1" applyBorder="1" applyAlignment="1">
      <alignment horizontal="centerContinuous"/>
    </xf>
    <xf numFmtId="3" fontId="69" fillId="0" borderId="35" xfId="449" quotePrefix="1" applyNumberFormat="1" applyFont="1" applyFill="1" applyBorder="1" applyAlignment="1">
      <alignment horizontal="center"/>
    </xf>
    <xf numFmtId="3" fontId="69" fillId="0" borderId="20" xfId="449" quotePrefix="1" applyNumberFormat="1" applyFont="1" applyFill="1" applyBorder="1" applyAlignment="1">
      <alignment horizontal="center"/>
    </xf>
    <xf numFmtId="0" fontId="71" fillId="0" borderId="23" xfId="449" quotePrefix="1" applyFont="1" applyFill="1" applyBorder="1" applyAlignment="1">
      <alignment horizontal="center" vertical="center"/>
    </xf>
    <xf numFmtId="0" fontId="71" fillId="0" borderId="42" xfId="449" quotePrefix="1" applyFont="1" applyFill="1" applyBorder="1" applyAlignment="1">
      <alignment horizontal="center" vertical="center"/>
    </xf>
    <xf numFmtId="3" fontId="71" fillId="0" borderId="45" xfId="449" quotePrefix="1" applyNumberFormat="1" applyFont="1" applyFill="1" applyBorder="1" applyAlignment="1">
      <alignment horizontal="center" vertical="center"/>
    </xf>
    <xf numFmtId="3" fontId="71" fillId="0" borderId="15" xfId="449" quotePrefix="1" applyNumberFormat="1" applyFont="1" applyFill="1" applyBorder="1" applyAlignment="1">
      <alignment horizontal="center" vertical="center"/>
    </xf>
    <xf numFmtId="0" fontId="55" fillId="0" borderId="0" xfId="449" applyFont="1" applyFill="1" applyAlignment="1">
      <alignment horizontal="center" vertical="center"/>
    </xf>
    <xf numFmtId="0" fontId="55" fillId="0" borderId="0" xfId="449" applyFont="1" applyFill="1" applyBorder="1" applyAlignment="1">
      <alignment horizontal="center" vertical="center"/>
    </xf>
    <xf numFmtId="0" fontId="69" fillId="0" borderId="15" xfId="449" applyFont="1" applyFill="1" applyBorder="1"/>
    <xf numFmtId="167" fontId="67" fillId="0" borderId="20" xfId="449" applyNumberFormat="1" applyFont="1" applyFill="1" applyBorder="1" applyAlignment="1">
      <alignment horizontal="right"/>
    </xf>
    <xf numFmtId="166" fontId="67" fillId="0" borderId="15" xfId="449" applyNumberFormat="1" applyFont="1" applyFill="1" applyBorder="1"/>
    <xf numFmtId="166" fontId="67" fillId="0" borderId="10" xfId="449" applyNumberFormat="1" applyFont="1" applyFill="1" applyBorder="1"/>
    <xf numFmtId="0" fontId="150" fillId="0" borderId="0" xfId="452" applyFont="1" applyFill="1" applyBorder="1" applyAlignment="1">
      <alignment horizontal="center" vertical="center"/>
    </xf>
    <xf numFmtId="0" fontId="69" fillId="0" borderId="20" xfId="449" applyFont="1" applyFill="1" applyBorder="1"/>
    <xf numFmtId="166" fontId="67" fillId="0" borderId="18" xfId="449" applyNumberFormat="1" applyFont="1" applyFill="1" applyBorder="1"/>
    <xf numFmtId="166" fontId="67" fillId="0" borderId="20" xfId="449" applyNumberFormat="1" applyFont="1" applyFill="1" applyBorder="1"/>
    <xf numFmtId="4" fontId="150" fillId="0" borderId="0" xfId="452" applyNumberFormat="1" applyFont="1" applyFill="1" applyBorder="1" applyAlignment="1">
      <alignment horizontal="center" vertical="center"/>
    </xf>
    <xf numFmtId="4" fontId="151" fillId="0" borderId="0" xfId="452" applyNumberFormat="1" applyFont="1" applyFill="1" applyBorder="1" applyAlignment="1">
      <alignment horizontal="center" vertical="center"/>
    </xf>
    <xf numFmtId="167" fontId="67" fillId="0" borderId="37" xfId="449" applyNumberFormat="1" applyFont="1" applyFill="1" applyBorder="1"/>
    <xf numFmtId="166" fontId="67" fillId="0" borderId="23" xfId="449" applyNumberFormat="1" applyFont="1" applyFill="1" applyBorder="1"/>
    <xf numFmtId="166" fontId="67" fillId="0" borderId="36" xfId="449" applyNumberFormat="1" applyFont="1" applyFill="1" applyBorder="1"/>
    <xf numFmtId="0" fontId="100" fillId="0" borderId="0" xfId="452"/>
    <xf numFmtId="0" fontId="100" fillId="0" borderId="0" xfId="452" applyFill="1"/>
    <xf numFmtId="166" fontId="67" fillId="0" borderId="14" xfId="449" applyNumberFormat="1" applyFont="1" applyFill="1" applyBorder="1"/>
    <xf numFmtId="166" fontId="67" fillId="0" borderId="35" xfId="449" applyNumberFormat="1" applyFont="1" applyFill="1" applyBorder="1"/>
    <xf numFmtId="3" fontId="93" fillId="0" borderId="0" xfId="452" applyNumberFormat="1" applyFont="1" applyBorder="1" applyAlignment="1">
      <alignment horizontal="left" vertical="top" wrapText="1"/>
    </xf>
    <xf numFmtId="3" fontId="93" fillId="0" borderId="0" xfId="452" applyNumberFormat="1" applyFont="1" applyAlignment="1">
      <alignment vertical="top" wrapText="1"/>
    </xf>
    <xf numFmtId="3" fontId="67" fillId="0" borderId="0" xfId="452" applyNumberFormat="1" applyFont="1" applyAlignment="1">
      <alignment horizontal="right" vertical="top" wrapText="1"/>
    </xf>
    <xf numFmtId="3" fontId="91" fillId="0" borderId="29" xfId="452" applyNumberFormat="1" applyFont="1" applyBorder="1" applyAlignment="1">
      <alignment horizontal="center" vertical="top" wrapText="1"/>
    </xf>
    <xf numFmtId="3" fontId="93" fillId="0" borderId="29" xfId="452" applyNumberFormat="1" applyFont="1" applyBorder="1" applyAlignment="1">
      <alignment vertical="top" wrapText="1"/>
    </xf>
    <xf numFmtId="3" fontId="67" fillId="0" borderId="0" xfId="452" applyNumberFormat="1" applyFont="1" applyAlignment="1">
      <alignment horizontal="center" vertical="top" wrapText="1"/>
    </xf>
    <xf numFmtId="4" fontId="93" fillId="25" borderId="42" xfId="452" applyNumberFormat="1" applyFont="1" applyFill="1" applyBorder="1" applyAlignment="1">
      <alignment horizontal="center" vertical="center" wrapText="1"/>
    </xf>
    <xf numFmtId="3" fontId="93" fillId="0" borderId="42" xfId="452" applyNumberFormat="1" applyFont="1" applyBorder="1" applyAlignment="1">
      <alignment horizontal="center" vertical="center" wrapText="1"/>
    </xf>
    <xf numFmtId="3" fontId="66" fillId="0" borderId="0" xfId="452" applyNumberFormat="1" applyFont="1" applyAlignment="1">
      <alignment horizontal="center" vertical="top" wrapText="1"/>
    </xf>
    <xf numFmtId="4" fontId="67" fillId="25" borderId="42" xfId="452" applyNumberFormat="1" applyFont="1" applyFill="1" applyBorder="1" applyAlignment="1">
      <alignment horizontal="center" vertical="center" wrapText="1"/>
    </xf>
    <xf numFmtId="49" fontId="67" fillId="0" borderId="42" xfId="452" applyNumberFormat="1" applyFont="1" applyBorder="1" applyAlignment="1">
      <alignment horizontal="center" vertical="center" wrapText="1"/>
    </xf>
    <xf numFmtId="0" fontId="67" fillId="0" borderId="42" xfId="452" applyFont="1" applyBorder="1" applyAlignment="1">
      <alignment horizontal="center" vertical="center" wrapText="1"/>
    </xf>
    <xf numFmtId="3" fontId="67" fillId="0" borderId="42" xfId="452" applyNumberFormat="1" applyFont="1" applyFill="1" applyBorder="1" applyAlignment="1">
      <alignment horizontal="center" vertical="center" wrapText="1"/>
    </xf>
    <xf numFmtId="3" fontId="67" fillId="25" borderId="42" xfId="452" applyNumberFormat="1" applyFont="1" applyFill="1" applyBorder="1" applyAlignment="1">
      <alignment horizontal="center" vertical="center" wrapText="1"/>
    </xf>
    <xf numFmtId="0" fontId="67" fillId="0" borderId="42" xfId="452" applyFont="1" applyFill="1" applyBorder="1" applyAlignment="1">
      <alignment horizontal="left" vertical="center" wrapText="1" indent="1"/>
    </xf>
    <xf numFmtId="188" fontId="67" fillId="0" borderId="15" xfId="452" applyNumberFormat="1" applyFont="1" applyBorder="1" applyAlignment="1">
      <alignment horizontal="center" vertical="center"/>
    </xf>
    <xf numFmtId="188" fontId="67" fillId="25" borderId="42" xfId="452" applyNumberFormat="1" applyFont="1" applyFill="1" applyBorder="1" applyAlignment="1">
      <alignment horizontal="center" vertical="center" wrapText="1"/>
    </xf>
    <xf numFmtId="166" fontId="67" fillId="0" borderId="42" xfId="453" applyNumberFormat="1" applyFont="1" applyBorder="1" applyAlignment="1">
      <alignment horizontal="center" vertical="center"/>
    </xf>
    <xf numFmtId="3" fontId="67" fillId="0" borderId="0" xfId="452" applyNumberFormat="1" applyFont="1" applyFill="1" applyBorder="1" applyAlignment="1">
      <alignment vertical="center" wrapText="1"/>
    </xf>
    <xf numFmtId="3" fontId="67" fillId="0" borderId="0" xfId="452" applyNumberFormat="1" applyFont="1" applyFill="1" applyAlignment="1">
      <alignment vertical="center" wrapText="1"/>
    </xf>
    <xf numFmtId="188" fontId="67" fillId="0" borderId="42" xfId="452" applyNumberFormat="1" applyFont="1" applyBorder="1" applyAlignment="1">
      <alignment horizontal="center" vertical="center"/>
    </xf>
    <xf numFmtId="0" fontId="66" fillId="0" borderId="69" xfId="452" applyFont="1" applyFill="1" applyBorder="1" applyAlignment="1">
      <alignment horizontal="center" vertical="center" wrapText="1"/>
    </xf>
    <xf numFmtId="188" fontId="66" fillId="0" borderId="69" xfId="452" applyNumberFormat="1" applyFont="1" applyBorder="1" applyAlignment="1">
      <alignment horizontal="center" vertical="center"/>
    </xf>
    <xf numFmtId="188" fontId="66" fillId="25" borderId="69" xfId="452" applyNumberFormat="1" applyFont="1" applyFill="1" applyBorder="1" applyAlignment="1">
      <alignment horizontal="center" vertical="center"/>
    </xf>
    <xf numFmtId="166" fontId="66" fillId="0" borderId="69" xfId="453" applyNumberFormat="1" applyFont="1" applyBorder="1" applyAlignment="1">
      <alignment horizontal="center" vertical="center"/>
    </xf>
    <xf numFmtId="0" fontId="152" fillId="0" borderId="23" xfId="647" applyFont="1" applyFill="1" applyBorder="1" applyAlignment="1">
      <alignment horizontal="left" vertical="center" wrapText="1" indent="1"/>
    </xf>
    <xf numFmtId="178" fontId="152" fillId="0" borderId="42" xfId="647" applyNumberFormat="1" applyFont="1" applyBorder="1" applyAlignment="1">
      <alignment horizontal="center" vertical="center"/>
    </xf>
    <xf numFmtId="188" fontId="67" fillId="25" borderId="23" xfId="452" applyNumberFormat="1" applyFont="1" applyFill="1" applyBorder="1" applyAlignment="1">
      <alignment horizontal="center" vertical="center" wrapText="1"/>
    </xf>
    <xf numFmtId="0" fontId="152" fillId="0" borderId="42" xfId="647" applyFont="1" applyFill="1" applyBorder="1" applyAlignment="1">
      <alignment horizontal="left" vertical="center" wrapText="1" indent="1"/>
    </xf>
    <xf numFmtId="0" fontId="152" fillId="0" borderId="67" xfId="647" applyFont="1" applyFill="1" applyBorder="1" applyAlignment="1">
      <alignment horizontal="left" vertical="center" wrapText="1" indent="1"/>
    </xf>
    <xf numFmtId="178" fontId="152" fillId="0" borderId="67" xfId="647" applyNumberFormat="1" applyFont="1" applyBorder="1" applyAlignment="1">
      <alignment horizontal="center" vertical="center"/>
    </xf>
    <xf numFmtId="188" fontId="67" fillId="25" borderId="67" xfId="452" applyNumberFormat="1" applyFont="1" applyFill="1" applyBorder="1" applyAlignment="1">
      <alignment horizontal="center" vertical="center" wrapText="1"/>
    </xf>
    <xf numFmtId="166" fontId="115" fillId="0" borderId="67" xfId="453" applyNumberFormat="1" applyFont="1" applyBorder="1" applyAlignment="1">
      <alignment horizontal="center" vertical="center"/>
    </xf>
    <xf numFmtId="166" fontId="66" fillId="25" borderId="69" xfId="452" applyNumberFormat="1" applyFont="1" applyFill="1" applyBorder="1" applyAlignment="1">
      <alignment horizontal="center" vertical="center"/>
    </xf>
    <xf numFmtId="188" fontId="67" fillId="0" borderId="23" xfId="452" applyNumberFormat="1" applyFont="1" applyBorder="1" applyAlignment="1">
      <alignment horizontal="center" vertical="center"/>
    </xf>
    <xf numFmtId="166" fontId="115" fillId="0" borderId="23" xfId="453" applyNumberFormat="1" applyFont="1" applyBorder="1" applyAlignment="1">
      <alignment horizontal="center" vertical="center"/>
    </xf>
    <xf numFmtId="166" fontId="115" fillId="0" borderId="42" xfId="453" applyNumberFormat="1" applyFont="1" applyBorder="1" applyAlignment="1">
      <alignment horizontal="center" vertical="center"/>
    </xf>
    <xf numFmtId="0" fontId="67" fillId="0" borderId="67" xfId="452" applyFont="1" applyFill="1" applyBorder="1" applyAlignment="1">
      <alignment horizontal="left" vertical="center" wrapText="1" indent="1"/>
    </xf>
    <xf numFmtId="188" fontId="67" fillId="0" borderId="67" xfId="452" applyNumberFormat="1" applyFont="1" applyBorder="1" applyAlignment="1">
      <alignment horizontal="center" vertical="center"/>
    </xf>
    <xf numFmtId="3" fontId="66" fillId="0" borderId="70" xfId="452" applyNumberFormat="1" applyFont="1" applyFill="1" applyBorder="1" applyAlignment="1">
      <alignment horizontal="center" vertical="center" wrapText="1"/>
    </xf>
    <xf numFmtId="188" fontId="66" fillId="0" borderId="70" xfId="452" applyNumberFormat="1" applyFont="1" applyBorder="1" applyAlignment="1">
      <alignment horizontal="center" vertical="center"/>
    </xf>
    <xf numFmtId="166" fontId="66" fillId="0" borderId="70" xfId="452" applyNumberFormat="1" applyFont="1" applyBorder="1" applyAlignment="1">
      <alignment horizontal="center" vertical="center"/>
    </xf>
    <xf numFmtId="3" fontId="67" fillId="0" borderId="0" xfId="452" applyNumberFormat="1" applyFont="1" applyFill="1" applyBorder="1" applyAlignment="1">
      <alignment horizontal="right" vertical="center" wrapText="1"/>
    </xf>
    <xf numFmtId="3" fontId="67" fillId="0" borderId="0" xfId="452" applyNumberFormat="1" applyFont="1" applyFill="1" applyAlignment="1">
      <alignment horizontal="right" vertical="center" wrapText="1"/>
    </xf>
    <xf numFmtId="3" fontId="67" fillId="25" borderId="0" xfId="452" applyNumberFormat="1" applyFont="1" applyFill="1" applyBorder="1" applyAlignment="1">
      <alignment horizontal="right" vertical="top" wrapText="1"/>
    </xf>
    <xf numFmtId="3" fontId="67" fillId="0" borderId="0" xfId="452" applyNumberFormat="1" applyFont="1" applyBorder="1" applyAlignment="1">
      <alignment horizontal="right" vertical="top" wrapText="1"/>
    </xf>
    <xf numFmtId="3" fontId="67" fillId="0" borderId="0" xfId="452" applyNumberFormat="1" applyFont="1" applyAlignment="1">
      <alignment horizontal="left" vertical="top" wrapText="1"/>
    </xf>
    <xf numFmtId="3" fontId="67" fillId="25" borderId="0" xfId="452" applyNumberFormat="1" applyFont="1" applyFill="1" applyAlignment="1">
      <alignment horizontal="right" vertical="top" wrapText="1"/>
    </xf>
    <xf numFmtId="3" fontId="67" fillId="0" borderId="0" xfId="452" applyNumberFormat="1" applyFont="1" applyBorder="1" applyAlignment="1">
      <alignment horizontal="right" vertical="top" wrapText="1" indent="2"/>
    </xf>
    <xf numFmtId="167" fontId="139" fillId="25" borderId="0" xfId="455" applyNumberFormat="1" applyFont="1" applyFill="1" applyAlignment="1"/>
    <xf numFmtId="167" fontId="153" fillId="0" borderId="0" xfId="647" applyNumberFormat="1" applyFont="1" applyFill="1" applyAlignment="1">
      <alignment horizontal="center"/>
    </xf>
    <xf numFmtId="167" fontId="153" fillId="0" borderId="0" xfId="647" applyNumberFormat="1" applyFont="1" applyFill="1" applyBorder="1" applyAlignment="1">
      <alignment horizontal="left"/>
    </xf>
    <xf numFmtId="167" fontId="153" fillId="0" borderId="0" xfId="647" applyNumberFormat="1" applyFont="1" applyFill="1" applyAlignment="1">
      <alignment horizontal="left" indent="1"/>
    </xf>
    <xf numFmtId="167" fontId="153" fillId="25" borderId="0" xfId="647" applyNumberFormat="1" applyFont="1" applyFill="1" applyAlignment="1">
      <alignment horizontal="right" vertical="center"/>
    </xf>
    <xf numFmtId="4" fontId="154" fillId="0" borderId="0" xfId="647" applyNumberFormat="1" applyFont="1" applyFill="1" applyAlignment="1">
      <alignment horizontal="right" vertical="center"/>
    </xf>
    <xf numFmtId="178" fontId="154" fillId="0" borderId="0" xfId="647" applyNumberFormat="1" applyFont="1" applyFill="1" applyAlignment="1">
      <alignment horizontal="right" vertical="center"/>
    </xf>
    <xf numFmtId="4" fontId="154" fillId="25" borderId="0" xfId="647" applyNumberFormat="1" applyFont="1" applyFill="1" applyAlignment="1">
      <alignment horizontal="right" vertical="center"/>
    </xf>
    <xf numFmtId="43" fontId="154" fillId="25" borderId="0" xfId="647" applyNumberFormat="1" applyFont="1" applyFill="1" applyAlignment="1">
      <alignment horizontal="center" vertical="center"/>
    </xf>
    <xf numFmtId="0" fontId="154" fillId="25" borderId="0" xfId="647" applyFont="1" applyFill="1" applyAlignment="1">
      <alignment horizontal="center" vertical="center"/>
    </xf>
    <xf numFmtId="0" fontId="116" fillId="0" borderId="0" xfId="456" applyFont="1" applyFill="1"/>
    <xf numFmtId="0" fontId="154" fillId="0" borderId="0" xfId="647" applyFont="1" applyFill="1"/>
    <xf numFmtId="0" fontId="157" fillId="0" borderId="0" xfId="647" applyFont="1" applyFill="1"/>
    <xf numFmtId="167" fontId="158" fillId="25" borderId="0" xfId="647" applyNumberFormat="1" applyFont="1" applyFill="1" applyBorder="1" applyAlignment="1">
      <alignment horizontal="center" wrapText="1"/>
    </xf>
    <xf numFmtId="167" fontId="153" fillId="0" borderId="0" xfId="647" applyNumberFormat="1" applyFont="1" applyFill="1" applyBorder="1" applyAlignment="1">
      <alignment horizontal="center"/>
    </xf>
    <xf numFmtId="167" fontId="153" fillId="0" borderId="0" xfId="647" applyNumberFormat="1" applyFont="1" applyFill="1" applyBorder="1" applyAlignment="1">
      <alignment horizontal="left" indent="1"/>
    </xf>
    <xf numFmtId="167" fontId="153" fillId="25" borderId="0" xfId="647" applyNumberFormat="1" applyFont="1" applyFill="1" applyBorder="1" applyAlignment="1">
      <alignment horizontal="right" vertical="center"/>
    </xf>
    <xf numFmtId="167" fontId="157" fillId="25" borderId="42" xfId="456" applyNumberFormat="1" applyFont="1" applyFill="1" applyBorder="1" applyAlignment="1">
      <alignment horizontal="center" vertical="center" wrapText="1"/>
    </xf>
    <xf numFmtId="167" fontId="157" fillId="25" borderId="42" xfId="456" applyNumberFormat="1" applyFont="1" applyFill="1" applyBorder="1" applyAlignment="1">
      <alignment horizontal="center" vertical="center"/>
    </xf>
    <xf numFmtId="4" fontId="157" fillId="0" borderId="42" xfId="456" applyNumberFormat="1" applyFont="1" applyFill="1" applyBorder="1" applyAlignment="1">
      <alignment horizontal="center" vertical="center" wrapText="1"/>
    </xf>
    <xf numFmtId="167" fontId="157" fillId="0" borderId="42" xfId="456" applyNumberFormat="1" applyFont="1" applyFill="1" applyBorder="1" applyAlignment="1">
      <alignment horizontal="center" vertical="center"/>
    </xf>
    <xf numFmtId="178" fontId="157" fillId="0" borderId="42" xfId="456" applyNumberFormat="1" applyFont="1" applyFill="1" applyBorder="1" applyAlignment="1">
      <alignment horizontal="center" vertical="center" wrapText="1"/>
    </xf>
    <xf numFmtId="20" fontId="157" fillId="25" borderId="42" xfId="456" quotePrefix="1" applyNumberFormat="1" applyFont="1" applyFill="1" applyBorder="1" applyAlignment="1">
      <alignment horizontal="center" vertical="center" wrapText="1"/>
    </xf>
    <xf numFmtId="0" fontId="157" fillId="25" borderId="75" xfId="456" quotePrefix="1" applyFont="1" applyFill="1" applyBorder="1" applyAlignment="1">
      <alignment horizontal="center" vertical="center" wrapText="1"/>
    </xf>
    <xf numFmtId="167" fontId="159" fillId="25" borderId="76" xfId="456" applyNumberFormat="1" applyFont="1" applyFill="1" applyBorder="1" applyAlignment="1">
      <alignment horizontal="center" vertical="center" wrapText="1"/>
    </xf>
    <xf numFmtId="167" fontId="159" fillId="0" borderId="15" xfId="456" applyNumberFormat="1" applyFont="1" applyFill="1" applyBorder="1" applyAlignment="1">
      <alignment horizontal="center" vertical="center" wrapText="1"/>
    </xf>
    <xf numFmtId="0" fontId="159" fillId="0" borderId="15" xfId="456" applyFont="1" applyFill="1" applyBorder="1" applyAlignment="1">
      <alignment horizontal="center" vertical="center" wrapText="1"/>
    </xf>
    <xf numFmtId="167" fontId="159" fillId="0" borderId="76" xfId="456" applyNumberFormat="1" applyFont="1" applyFill="1" applyBorder="1" applyAlignment="1">
      <alignment horizontal="center" vertical="center" wrapText="1"/>
    </xf>
    <xf numFmtId="167" fontId="159" fillId="25" borderId="15" xfId="456" applyNumberFormat="1" applyFont="1" applyFill="1" applyBorder="1" applyAlignment="1">
      <alignment horizontal="center" vertical="center" wrapText="1"/>
    </xf>
    <xf numFmtId="0" fontId="159" fillId="25" borderId="15" xfId="456" applyFont="1" applyFill="1" applyBorder="1" applyAlignment="1">
      <alignment horizontal="center" vertical="center" wrapText="1"/>
    </xf>
    <xf numFmtId="167" fontId="159" fillId="0" borderId="14" xfId="456" applyNumberFormat="1" applyFont="1" applyFill="1" applyBorder="1" applyAlignment="1">
      <alignment horizontal="center" vertical="center" wrapText="1"/>
    </xf>
    <xf numFmtId="3" fontId="159" fillId="0" borderId="15" xfId="456" applyNumberFormat="1" applyFont="1" applyFill="1" applyBorder="1" applyAlignment="1">
      <alignment horizontal="center" vertical="center" wrapText="1"/>
    </xf>
    <xf numFmtId="3" fontId="159" fillId="0" borderId="10" xfId="456" applyNumberFormat="1" applyFont="1" applyFill="1" applyBorder="1" applyAlignment="1">
      <alignment horizontal="center" vertical="center" wrapText="1"/>
    </xf>
    <xf numFmtId="0" fontId="159" fillId="25" borderId="77" xfId="456" applyFont="1" applyFill="1" applyBorder="1" applyAlignment="1">
      <alignment horizontal="center" vertical="center" wrapText="1"/>
    </xf>
    <xf numFmtId="0" fontId="116" fillId="0" borderId="0" xfId="456" applyFont="1" applyFill="1" applyAlignment="1">
      <alignment horizontal="center" vertical="center"/>
    </xf>
    <xf numFmtId="0" fontId="157" fillId="0" borderId="0" xfId="647" applyFont="1" applyFill="1" applyAlignment="1">
      <alignment horizontal="center" vertical="center"/>
    </xf>
    <xf numFmtId="167" fontId="153" fillId="25" borderId="78" xfId="647" quotePrefix="1" applyNumberFormat="1" applyFont="1" applyFill="1" applyBorder="1" applyAlignment="1">
      <alignment horizontal="center" vertical="center"/>
    </xf>
    <xf numFmtId="49" fontId="153" fillId="25" borderId="79" xfId="647" quotePrefix="1" applyNumberFormat="1" applyFont="1" applyFill="1" applyBorder="1" applyAlignment="1">
      <alignment horizontal="center" vertical="center"/>
    </xf>
    <xf numFmtId="49" fontId="153" fillId="0" borderId="79" xfId="647" applyNumberFormat="1" applyFont="1" applyFill="1" applyBorder="1" applyAlignment="1">
      <alignment horizontal="left" vertical="center"/>
    </xf>
    <xf numFmtId="0" fontId="153" fillId="0" borderId="79" xfId="647" applyFont="1" applyFill="1" applyBorder="1" applyAlignment="1">
      <alignment horizontal="left" vertical="center" wrapText="1"/>
    </xf>
    <xf numFmtId="178" fontId="153" fillId="25" borderId="79" xfId="647" applyNumberFormat="1" applyFont="1" applyFill="1" applyBorder="1" applyAlignment="1">
      <alignment horizontal="right" vertical="center"/>
    </xf>
    <xf numFmtId="178" fontId="153" fillId="0" borderId="79" xfId="456" applyNumberFormat="1" applyFont="1" applyFill="1" applyBorder="1" applyAlignment="1">
      <alignment horizontal="right" vertical="center" wrapText="1"/>
    </xf>
    <xf numFmtId="178" fontId="160" fillId="0" borderId="79" xfId="453" applyNumberFormat="1" applyFont="1" applyFill="1" applyBorder="1" applyAlignment="1">
      <alignment horizontal="right" vertical="center"/>
    </xf>
    <xf numFmtId="178" fontId="153" fillId="25" borderId="79" xfId="456" applyNumberFormat="1" applyFont="1" applyFill="1" applyBorder="1" applyAlignment="1">
      <alignment horizontal="right" vertical="center"/>
    </xf>
    <xf numFmtId="166" fontId="153" fillId="25" borderId="79" xfId="456" applyNumberFormat="1" applyFont="1" applyFill="1" applyBorder="1" applyAlignment="1">
      <alignment horizontal="right" vertical="center"/>
    </xf>
    <xf numFmtId="166" fontId="153" fillId="25" borderId="80" xfId="456" applyNumberFormat="1" applyFont="1" applyFill="1" applyBorder="1" applyAlignment="1">
      <alignment horizontal="right" vertical="center"/>
    </xf>
    <xf numFmtId="0" fontId="153" fillId="0" borderId="72" xfId="647" applyFont="1" applyFill="1" applyBorder="1" applyAlignment="1">
      <alignment horizontal="left" vertical="center" wrapText="1"/>
    </xf>
    <xf numFmtId="178" fontId="153" fillId="25" borderId="72" xfId="647" applyNumberFormat="1" applyFont="1" applyFill="1" applyBorder="1" applyAlignment="1">
      <alignment horizontal="right" vertical="center" wrapText="1"/>
    </xf>
    <xf numFmtId="178" fontId="160" fillId="0" borderId="72" xfId="453" applyNumberFormat="1" applyFont="1" applyFill="1" applyBorder="1" applyAlignment="1">
      <alignment horizontal="right" vertical="center"/>
    </xf>
    <xf numFmtId="41" fontId="160" fillId="0" borderId="72" xfId="453" applyNumberFormat="1" applyFont="1" applyFill="1" applyBorder="1" applyAlignment="1">
      <alignment horizontal="right" vertical="center"/>
    </xf>
    <xf numFmtId="189" fontId="160" fillId="25" borderId="72" xfId="453" applyNumberFormat="1" applyFont="1" applyFill="1" applyBorder="1" applyAlignment="1">
      <alignment horizontal="right" vertical="center"/>
    </xf>
    <xf numFmtId="189" fontId="160" fillId="25" borderId="73" xfId="453" applyNumberFormat="1" applyFont="1" applyFill="1" applyBorder="1" applyAlignment="1">
      <alignment horizontal="right" vertical="center"/>
    </xf>
    <xf numFmtId="41" fontId="160" fillId="25" borderId="0" xfId="453" applyNumberFormat="1" applyFont="1" applyFill="1" applyBorder="1" applyAlignment="1">
      <alignment horizontal="right" vertical="center"/>
    </xf>
    <xf numFmtId="41" fontId="153" fillId="25" borderId="0" xfId="647" applyNumberFormat="1" applyFont="1" applyFill="1" applyBorder="1" applyAlignment="1">
      <alignment horizontal="right" vertical="center"/>
    </xf>
    <xf numFmtId="0" fontId="153" fillId="0" borderId="82" xfId="647" applyFont="1" applyFill="1" applyBorder="1" applyAlignment="1">
      <alignment horizontal="left" vertical="center" wrapText="1"/>
    </xf>
    <xf numFmtId="178" fontId="153" fillId="25" borderId="82" xfId="647" applyNumberFormat="1" applyFont="1" applyFill="1" applyBorder="1" applyAlignment="1">
      <alignment horizontal="right" vertical="center" wrapText="1"/>
    </xf>
    <xf numFmtId="178" fontId="160" fillId="0" borderId="82" xfId="453" applyNumberFormat="1" applyFont="1" applyFill="1" applyBorder="1" applyAlignment="1">
      <alignment horizontal="right" vertical="center"/>
    </xf>
    <xf numFmtId="178" fontId="153" fillId="0" borderId="82" xfId="456" applyNumberFormat="1" applyFont="1" applyFill="1" applyBorder="1" applyAlignment="1">
      <alignment horizontal="right" vertical="center"/>
    </xf>
    <xf numFmtId="166" fontId="153" fillId="25" borderId="82" xfId="456" applyNumberFormat="1" applyFont="1" applyFill="1" applyBorder="1" applyAlignment="1">
      <alignment horizontal="right" vertical="center"/>
    </xf>
    <xf numFmtId="166" fontId="153" fillId="25" borderId="83" xfId="456" applyNumberFormat="1" applyFont="1" applyFill="1" applyBorder="1" applyAlignment="1">
      <alignment horizontal="right" vertical="center"/>
    </xf>
    <xf numFmtId="167" fontId="153" fillId="25" borderId="84" xfId="647" quotePrefix="1" applyNumberFormat="1" applyFont="1" applyFill="1" applyBorder="1" applyAlignment="1">
      <alignment horizontal="center" vertical="center"/>
    </xf>
    <xf numFmtId="167" fontId="153" fillId="25" borderId="20" xfId="647" quotePrefix="1" applyNumberFormat="1" applyFont="1" applyFill="1" applyBorder="1" applyAlignment="1">
      <alignment horizontal="center" vertical="center"/>
    </xf>
    <xf numFmtId="167" fontId="153" fillId="0" borderId="20" xfId="647" applyNumberFormat="1" applyFont="1" applyFill="1" applyBorder="1" applyAlignment="1">
      <alignment vertical="center" wrapText="1"/>
    </xf>
    <xf numFmtId="0" fontId="153" fillId="0" borderId="20" xfId="647" applyFont="1" applyFill="1" applyBorder="1" applyAlignment="1">
      <alignment horizontal="left" vertical="center" wrapText="1" indent="1"/>
    </xf>
    <xf numFmtId="178" fontId="153" fillId="25" borderId="20" xfId="647" applyNumberFormat="1" applyFont="1" applyFill="1" applyBorder="1" applyAlignment="1">
      <alignment horizontal="right" vertical="center"/>
    </xf>
    <xf numFmtId="178" fontId="160" fillId="0" borderId="20" xfId="453" applyNumberFormat="1" applyFont="1" applyFill="1" applyBorder="1" applyAlignment="1">
      <alignment horizontal="right" vertical="center"/>
    </xf>
    <xf numFmtId="178" fontId="153" fillId="0" borderId="20" xfId="456" applyNumberFormat="1" applyFont="1" applyFill="1" applyBorder="1" applyAlignment="1">
      <alignment horizontal="right" vertical="center"/>
    </xf>
    <xf numFmtId="178" fontId="153" fillId="25" borderId="20" xfId="456" applyNumberFormat="1" applyFont="1" applyFill="1" applyBorder="1" applyAlignment="1">
      <alignment horizontal="right" vertical="center"/>
    </xf>
    <xf numFmtId="166" fontId="153" fillId="25" borderId="20" xfId="456" applyNumberFormat="1" applyFont="1" applyFill="1" applyBorder="1" applyAlignment="1">
      <alignment horizontal="right" vertical="center"/>
    </xf>
    <xf numFmtId="166" fontId="153" fillId="25" borderId="85" xfId="456" applyNumberFormat="1" applyFont="1" applyFill="1" applyBorder="1" applyAlignment="1">
      <alignment horizontal="right" vertical="center"/>
    </xf>
    <xf numFmtId="167" fontId="153" fillId="25" borderId="72" xfId="647" applyNumberFormat="1" applyFont="1" applyFill="1" applyBorder="1" applyAlignment="1">
      <alignment horizontal="center" vertical="center" wrapText="1"/>
    </xf>
    <xf numFmtId="178" fontId="153" fillId="0" borderId="72" xfId="456" applyNumberFormat="1" applyFont="1" applyFill="1" applyBorder="1" applyAlignment="1">
      <alignment horizontal="right" vertical="center"/>
    </xf>
    <xf numFmtId="166" fontId="153" fillId="25" borderId="72" xfId="456" applyNumberFormat="1" applyFont="1" applyFill="1" applyBorder="1" applyAlignment="1">
      <alignment horizontal="right" vertical="center"/>
    </xf>
    <xf numFmtId="166" fontId="153" fillId="25" borderId="73" xfId="456" applyNumberFormat="1" applyFont="1" applyFill="1" applyBorder="1" applyAlignment="1">
      <alignment horizontal="right" vertical="center"/>
    </xf>
    <xf numFmtId="167" fontId="153" fillId="25" borderId="82" xfId="647" applyNumberFormat="1" applyFont="1" applyFill="1" applyBorder="1" applyAlignment="1">
      <alignment horizontal="center" vertical="center" wrapText="1"/>
    </xf>
    <xf numFmtId="0" fontId="153" fillId="0" borderId="23" xfId="647" applyFont="1" applyFill="1" applyBorder="1" applyAlignment="1">
      <alignment horizontal="left" vertical="center" wrapText="1"/>
    </xf>
    <xf numFmtId="178" fontId="153" fillId="25" borderId="23" xfId="647" applyNumberFormat="1" applyFont="1" applyFill="1" applyBorder="1" applyAlignment="1">
      <alignment horizontal="right" vertical="center" wrapText="1"/>
    </xf>
    <xf numFmtId="178" fontId="160" fillId="0" borderId="23" xfId="453" applyNumberFormat="1" applyFont="1" applyFill="1" applyBorder="1" applyAlignment="1">
      <alignment horizontal="right" vertical="center"/>
    </xf>
    <xf numFmtId="178" fontId="153" fillId="0" borderId="23" xfId="456" applyNumberFormat="1" applyFont="1" applyFill="1" applyBorder="1" applyAlignment="1">
      <alignment horizontal="right" vertical="center"/>
    </xf>
    <xf numFmtId="166" fontId="153" fillId="25" borderId="23" xfId="456" applyNumberFormat="1" applyFont="1" applyFill="1" applyBorder="1" applyAlignment="1">
      <alignment horizontal="right" vertical="center"/>
    </xf>
    <xf numFmtId="166" fontId="153" fillId="25" borderId="87" xfId="456" applyNumberFormat="1" applyFont="1" applyFill="1" applyBorder="1" applyAlignment="1">
      <alignment horizontal="right" vertical="center"/>
    </xf>
    <xf numFmtId="0" fontId="153" fillId="0" borderId="42" xfId="647" applyFont="1" applyFill="1" applyBorder="1" applyAlignment="1">
      <alignment horizontal="left" vertical="center" wrapText="1"/>
    </xf>
    <xf numFmtId="178" fontId="153" fillId="25" borderId="42" xfId="647" applyNumberFormat="1" applyFont="1" applyFill="1" applyBorder="1" applyAlignment="1">
      <alignment horizontal="right" vertical="center" wrapText="1"/>
    </xf>
    <xf numFmtId="178" fontId="160" fillId="0" borderId="42" xfId="453" applyNumberFormat="1" applyFont="1" applyFill="1" applyBorder="1" applyAlignment="1">
      <alignment horizontal="right" vertical="center"/>
    </xf>
    <xf numFmtId="178" fontId="153" fillId="0" borderId="42" xfId="456" applyNumberFormat="1" applyFont="1" applyFill="1" applyBorder="1" applyAlignment="1">
      <alignment horizontal="right" vertical="center"/>
    </xf>
    <xf numFmtId="166" fontId="153" fillId="25" borderId="42" xfId="456" applyNumberFormat="1" applyFont="1" applyFill="1" applyBorder="1" applyAlignment="1">
      <alignment horizontal="right" vertical="center"/>
    </xf>
    <xf numFmtId="166" fontId="153" fillId="25" borderId="75" xfId="456" applyNumberFormat="1" applyFont="1" applyFill="1" applyBorder="1" applyAlignment="1">
      <alignment horizontal="right" vertical="center"/>
    </xf>
    <xf numFmtId="0" fontId="153" fillId="0" borderId="15" xfId="647" applyFont="1" applyFill="1" applyBorder="1" applyAlignment="1">
      <alignment horizontal="left" vertical="center" wrapText="1"/>
    </xf>
    <xf numFmtId="178" fontId="153" fillId="25" borderId="15" xfId="647" applyNumberFormat="1" applyFont="1" applyFill="1" applyBorder="1" applyAlignment="1">
      <alignment horizontal="right" vertical="center" wrapText="1"/>
    </xf>
    <xf numFmtId="178" fontId="160" fillId="0" borderId="15" xfId="453" applyNumberFormat="1" applyFont="1" applyFill="1" applyBorder="1" applyAlignment="1">
      <alignment horizontal="right" vertical="center"/>
    </xf>
    <xf numFmtId="178" fontId="153" fillId="0" borderId="15" xfId="456" applyNumberFormat="1" applyFont="1" applyFill="1" applyBorder="1" applyAlignment="1">
      <alignment horizontal="right" vertical="center"/>
    </xf>
    <xf numFmtId="166" fontId="153" fillId="25" borderId="15" xfId="456" applyNumberFormat="1" applyFont="1" applyFill="1" applyBorder="1" applyAlignment="1">
      <alignment horizontal="right" vertical="center"/>
    </xf>
    <xf numFmtId="166" fontId="153" fillId="25" borderId="77" xfId="456" applyNumberFormat="1" applyFont="1" applyFill="1" applyBorder="1" applyAlignment="1">
      <alignment horizontal="right" vertical="center"/>
    </xf>
    <xf numFmtId="0" fontId="89" fillId="0" borderId="0" xfId="456" applyFont="1" applyFill="1" applyAlignment="1">
      <alignment horizontal="center" vertical="center"/>
    </xf>
    <xf numFmtId="189" fontId="160" fillId="25" borderId="42" xfId="453" applyNumberFormat="1" applyFont="1" applyFill="1" applyBorder="1" applyAlignment="1">
      <alignment horizontal="right" vertical="center"/>
    </xf>
    <xf numFmtId="167" fontId="153" fillId="25" borderId="42" xfId="647" applyNumberFormat="1" applyFont="1" applyFill="1" applyBorder="1" applyAlignment="1">
      <alignment horizontal="center" vertical="center" wrapText="1"/>
    </xf>
    <xf numFmtId="41" fontId="160" fillId="0" borderId="42" xfId="453" applyNumberFormat="1" applyFont="1" applyFill="1" applyBorder="1" applyAlignment="1">
      <alignment horizontal="right" vertical="center"/>
    </xf>
    <xf numFmtId="189" fontId="160" fillId="25" borderId="75" xfId="453" applyNumberFormat="1" applyFont="1" applyFill="1" applyBorder="1" applyAlignment="1">
      <alignment horizontal="right" vertical="center"/>
    </xf>
    <xf numFmtId="178" fontId="161" fillId="0" borderId="42" xfId="456" applyNumberFormat="1" applyFont="1" applyFill="1" applyBorder="1" applyAlignment="1">
      <alignment horizontal="right" vertical="center"/>
    </xf>
    <xf numFmtId="0" fontId="162" fillId="0" borderId="0" xfId="456" applyFont="1" applyFill="1" applyAlignment="1">
      <alignment vertical="top"/>
    </xf>
    <xf numFmtId="178" fontId="163" fillId="0" borderId="42" xfId="453" applyNumberFormat="1" applyFont="1" applyFill="1" applyBorder="1" applyAlignment="1">
      <alignment horizontal="right" vertical="center"/>
    </xf>
    <xf numFmtId="41" fontId="160" fillId="0" borderId="82" xfId="453" applyNumberFormat="1" applyFont="1" applyFill="1" applyBorder="1" applyAlignment="1">
      <alignment horizontal="right" vertical="center"/>
    </xf>
    <xf numFmtId="189" fontId="160" fillId="25" borderId="82" xfId="453" applyNumberFormat="1" applyFont="1" applyFill="1" applyBorder="1" applyAlignment="1">
      <alignment horizontal="right" vertical="center"/>
    </xf>
    <xf numFmtId="189" fontId="160" fillId="25" borderId="83" xfId="453" applyNumberFormat="1" applyFont="1" applyFill="1" applyBorder="1" applyAlignment="1">
      <alignment horizontal="right" vertical="center"/>
    </xf>
    <xf numFmtId="178" fontId="153" fillId="25" borderId="72" xfId="647" applyNumberFormat="1" applyFont="1" applyFill="1" applyBorder="1" applyAlignment="1">
      <alignment horizontal="right" vertical="center"/>
    </xf>
    <xf numFmtId="178" fontId="153" fillId="25" borderId="42" xfId="647" applyNumberFormat="1" applyFont="1" applyFill="1" applyBorder="1" applyAlignment="1">
      <alignment horizontal="right" vertical="center"/>
    </xf>
    <xf numFmtId="178" fontId="153" fillId="25" borderId="82" xfId="647" applyNumberFormat="1" applyFont="1" applyFill="1" applyBorder="1" applyAlignment="1">
      <alignment horizontal="right" vertical="center"/>
    </xf>
    <xf numFmtId="167" fontId="153" fillId="25" borderId="72" xfId="647" quotePrefix="1" applyNumberFormat="1" applyFont="1" applyFill="1" applyBorder="1" applyAlignment="1">
      <alignment horizontal="center" vertical="center" wrapText="1"/>
    </xf>
    <xf numFmtId="0" fontId="153" fillId="0" borderId="42" xfId="647" applyFont="1" applyFill="1" applyBorder="1" applyAlignment="1">
      <alignment vertical="center" wrapText="1"/>
    </xf>
    <xf numFmtId="167" fontId="153" fillId="25" borderId="84" xfId="647" quotePrefix="1" applyNumberFormat="1" applyFont="1" applyFill="1" applyBorder="1" applyAlignment="1">
      <alignment horizontal="center" vertical="center" wrapText="1"/>
    </xf>
    <xf numFmtId="0" fontId="153" fillId="0" borderId="20" xfId="647" applyFont="1" applyFill="1" applyBorder="1" applyAlignment="1">
      <alignment vertical="center" wrapText="1"/>
    </xf>
    <xf numFmtId="178" fontId="161" fillId="25" borderId="20" xfId="456" applyNumberFormat="1" applyFont="1" applyFill="1" applyBorder="1" applyAlignment="1">
      <alignment horizontal="right" vertical="center"/>
    </xf>
    <xf numFmtId="0" fontId="153" fillId="0" borderId="72" xfId="647" applyFont="1" applyFill="1" applyBorder="1" applyAlignment="1">
      <alignment vertical="center" wrapText="1"/>
    </xf>
    <xf numFmtId="190" fontId="160" fillId="0" borderId="42" xfId="647" applyNumberFormat="1" applyFont="1" applyFill="1" applyBorder="1" applyAlignment="1">
      <alignment horizontal="right" vertical="center"/>
    </xf>
    <xf numFmtId="0" fontId="153" fillId="0" borderId="23" xfId="647" applyFont="1" applyFill="1" applyBorder="1" applyAlignment="1">
      <alignment vertical="center" wrapText="1"/>
    </xf>
    <xf numFmtId="178" fontId="153" fillId="25" borderId="23" xfId="647" applyNumberFormat="1" applyFont="1" applyFill="1" applyBorder="1" applyAlignment="1">
      <alignment horizontal="right" vertical="center"/>
    </xf>
    <xf numFmtId="0" fontId="153" fillId="0" borderId="15" xfId="647" applyFont="1" applyFill="1" applyBorder="1" applyAlignment="1">
      <alignment vertical="center" wrapText="1"/>
    </xf>
    <xf numFmtId="178" fontId="153" fillId="25" borderId="15" xfId="647" applyNumberFormat="1" applyFont="1" applyFill="1" applyBorder="1" applyAlignment="1">
      <alignment horizontal="right" vertical="center"/>
    </xf>
    <xf numFmtId="167" fontId="153" fillId="25" borderId="72" xfId="647" quotePrefix="1" applyNumberFormat="1" applyFont="1" applyFill="1" applyBorder="1" applyAlignment="1">
      <alignment horizontal="center" vertical="center"/>
    </xf>
    <xf numFmtId="167" fontId="153" fillId="0" borderId="72" xfId="647" applyNumberFormat="1" applyFont="1" applyFill="1" applyBorder="1" applyAlignment="1">
      <alignment horizontal="left" vertical="center"/>
    </xf>
    <xf numFmtId="167" fontId="153" fillId="25" borderId="82" xfId="647" quotePrefix="1" applyNumberFormat="1" applyFont="1" applyFill="1" applyBorder="1" applyAlignment="1">
      <alignment horizontal="center" vertical="center"/>
    </xf>
    <xf numFmtId="167" fontId="153" fillId="0" borderId="82" xfId="647" applyNumberFormat="1" applyFont="1" applyFill="1" applyBorder="1" applyAlignment="1">
      <alignment horizontal="left" vertical="center"/>
    </xf>
    <xf numFmtId="0" fontId="153" fillId="0" borderId="82" xfId="647" applyFont="1" applyFill="1" applyBorder="1" applyAlignment="1">
      <alignment vertical="center" wrapText="1"/>
    </xf>
    <xf numFmtId="0" fontId="153" fillId="25" borderId="23" xfId="647" quotePrefix="1" applyFont="1" applyFill="1" applyBorder="1" applyAlignment="1">
      <alignment horizontal="center" vertical="center"/>
    </xf>
    <xf numFmtId="49" fontId="153" fillId="25" borderId="72" xfId="647" quotePrefix="1" applyNumberFormat="1" applyFont="1" applyFill="1" applyBorder="1" applyAlignment="1">
      <alignment horizontal="center" vertical="center"/>
    </xf>
    <xf numFmtId="49" fontId="153" fillId="0" borderId="72" xfId="647" applyNumberFormat="1" applyFont="1" applyFill="1" applyBorder="1" applyAlignment="1">
      <alignment horizontal="left" vertical="center"/>
    </xf>
    <xf numFmtId="49" fontId="153" fillId="25" borderId="15" xfId="647" quotePrefix="1" applyNumberFormat="1" applyFont="1" applyFill="1" applyBorder="1" applyAlignment="1">
      <alignment horizontal="center" vertical="center"/>
    </xf>
    <xf numFmtId="49" fontId="153" fillId="25" borderId="23" xfId="647" quotePrefix="1" applyNumberFormat="1" applyFont="1" applyFill="1" applyBorder="1" applyAlignment="1">
      <alignment horizontal="center" vertical="center"/>
    </xf>
    <xf numFmtId="49" fontId="153" fillId="0" borderId="23" xfId="647" applyNumberFormat="1" applyFont="1" applyFill="1" applyBorder="1" applyAlignment="1">
      <alignment vertical="center"/>
    </xf>
    <xf numFmtId="49" fontId="153" fillId="25" borderId="42" xfId="647" quotePrefix="1" applyNumberFormat="1" applyFont="1" applyFill="1" applyBorder="1" applyAlignment="1">
      <alignment horizontal="center" vertical="center"/>
    </xf>
    <xf numFmtId="49" fontId="153" fillId="0" borderId="42" xfId="647" applyNumberFormat="1" applyFont="1" applyFill="1" applyBorder="1" applyAlignment="1">
      <alignment horizontal="left" vertical="center"/>
    </xf>
    <xf numFmtId="49" fontId="153" fillId="0" borderId="15" xfId="647" applyNumberFormat="1" applyFont="1" applyFill="1" applyBorder="1" applyAlignment="1">
      <alignment horizontal="left" vertical="center" wrapText="1"/>
    </xf>
    <xf numFmtId="189" fontId="160" fillId="25" borderId="23" xfId="453" applyNumberFormat="1" applyFont="1" applyFill="1" applyBorder="1" applyAlignment="1">
      <alignment horizontal="right" vertical="center"/>
    </xf>
    <xf numFmtId="189" fontId="160" fillId="25" borderId="15" xfId="453" applyNumberFormat="1" applyFont="1" applyFill="1" applyBorder="1" applyAlignment="1">
      <alignment horizontal="right" vertical="center"/>
    </xf>
    <xf numFmtId="178" fontId="153" fillId="0" borderId="23" xfId="647" applyNumberFormat="1" applyFont="1" applyFill="1" applyBorder="1" applyAlignment="1">
      <alignment horizontal="right" vertical="center"/>
    </xf>
    <xf numFmtId="166" fontId="153" fillId="0" borderId="23" xfId="456" applyNumberFormat="1" applyFont="1" applyFill="1" applyBorder="1" applyAlignment="1">
      <alignment horizontal="right" vertical="center"/>
    </xf>
    <xf numFmtId="166" fontId="153" fillId="0" borderId="87" xfId="456" applyNumberFormat="1" applyFont="1" applyFill="1" applyBorder="1" applyAlignment="1">
      <alignment horizontal="right" vertical="center"/>
    </xf>
    <xf numFmtId="41" fontId="160" fillId="0" borderId="0" xfId="453" applyNumberFormat="1" applyFont="1" applyFill="1" applyBorder="1" applyAlignment="1">
      <alignment horizontal="right" vertical="center"/>
    </xf>
    <xf numFmtId="178" fontId="153" fillId="0" borderId="42" xfId="647" applyNumberFormat="1" applyFont="1" applyFill="1" applyBorder="1" applyAlignment="1">
      <alignment horizontal="right" vertical="center"/>
    </xf>
    <xf numFmtId="166" fontId="153" fillId="0" borderId="42" xfId="456" applyNumberFormat="1" applyFont="1" applyFill="1" applyBorder="1" applyAlignment="1">
      <alignment horizontal="right" vertical="center"/>
    </xf>
    <xf numFmtId="166" fontId="153" fillId="0" borderId="75" xfId="456" applyNumberFormat="1" applyFont="1" applyFill="1" applyBorder="1" applyAlignment="1">
      <alignment horizontal="right" vertical="center"/>
    </xf>
    <xf numFmtId="178" fontId="153" fillId="0" borderId="15" xfId="647" applyNumberFormat="1" applyFont="1" applyFill="1" applyBorder="1" applyAlignment="1">
      <alignment horizontal="right" vertical="center"/>
    </xf>
    <xf numFmtId="166" fontId="153" fillId="0" borderId="15" xfId="456" applyNumberFormat="1" applyFont="1" applyFill="1" applyBorder="1" applyAlignment="1">
      <alignment horizontal="right" vertical="center"/>
    </xf>
    <xf numFmtId="166" fontId="153" fillId="0" borderId="77" xfId="456" applyNumberFormat="1" applyFont="1" applyFill="1" applyBorder="1" applyAlignment="1">
      <alignment horizontal="right" vertical="center"/>
    </xf>
    <xf numFmtId="167" fontId="153" fillId="25" borderId="79" xfId="647" quotePrefix="1" applyNumberFormat="1" applyFont="1" applyFill="1" applyBorder="1" applyAlignment="1">
      <alignment horizontal="center" vertical="center"/>
    </xf>
    <xf numFmtId="0" fontId="153" fillId="0" borderId="79" xfId="647" applyFont="1" applyFill="1" applyBorder="1" applyAlignment="1">
      <alignment horizontal="left" vertical="center" wrapText="1" indent="1"/>
    </xf>
    <xf numFmtId="0" fontId="153" fillId="25" borderId="15" xfId="647" quotePrefix="1" applyFont="1" applyFill="1" applyBorder="1" applyAlignment="1">
      <alignment horizontal="center" vertical="center"/>
    </xf>
    <xf numFmtId="189" fontId="163" fillId="25" borderId="82" xfId="453" applyNumberFormat="1" applyFont="1" applyFill="1" applyBorder="1" applyAlignment="1">
      <alignment horizontal="right" vertical="center"/>
    </xf>
    <xf numFmtId="0" fontId="153" fillId="25" borderId="84" xfId="647" applyFont="1" applyFill="1" applyBorder="1" applyAlignment="1">
      <alignment horizontal="center" vertical="center"/>
    </xf>
    <xf numFmtId="49" fontId="153" fillId="25" borderId="20" xfId="647" quotePrefix="1" applyNumberFormat="1" applyFont="1" applyFill="1" applyBorder="1" applyAlignment="1">
      <alignment horizontal="center" vertical="center"/>
    </xf>
    <xf numFmtId="49" fontId="153" fillId="0" borderId="20" xfId="647" applyNumberFormat="1" applyFont="1" applyFill="1" applyBorder="1" applyAlignment="1">
      <alignment horizontal="left" vertical="center"/>
    </xf>
    <xf numFmtId="0" fontId="153" fillId="0" borderId="20" xfId="647" applyFont="1" applyFill="1" applyBorder="1" applyAlignment="1">
      <alignment horizontal="left" vertical="center" wrapText="1"/>
    </xf>
    <xf numFmtId="188" fontId="153" fillId="25" borderId="20" xfId="456" applyNumberFormat="1" applyFont="1" applyFill="1" applyBorder="1" applyAlignment="1">
      <alignment horizontal="right" vertical="center"/>
    </xf>
    <xf numFmtId="167" fontId="153" fillId="25" borderId="84" xfId="647" applyNumberFormat="1" applyFont="1" applyFill="1" applyBorder="1" applyAlignment="1">
      <alignment horizontal="center" vertical="center"/>
    </xf>
    <xf numFmtId="167" fontId="153" fillId="25" borderId="78" xfId="647" applyNumberFormat="1" applyFont="1" applyFill="1" applyBorder="1" applyAlignment="1">
      <alignment horizontal="center" vertical="center"/>
    </xf>
    <xf numFmtId="0" fontId="153" fillId="0" borderId="79" xfId="647" applyFont="1" applyFill="1" applyBorder="1" applyAlignment="1">
      <alignment vertical="center" wrapText="1"/>
    </xf>
    <xf numFmtId="178" fontId="153" fillId="0" borderId="79" xfId="456" applyNumberFormat="1" applyFont="1" applyFill="1" applyBorder="1" applyAlignment="1">
      <alignment horizontal="right" vertical="center"/>
    </xf>
    <xf numFmtId="188" fontId="153" fillId="25" borderId="79" xfId="456" applyNumberFormat="1" applyFont="1" applyFill="1" applyBorder="1" applyAlignment="1">
      <alignment horizontal="right" vertical="center"/>
    </xf>
    <xf numFmtId="189" fontId="163" fillId="25" borderId="79" xfId="453" applyNumberFormat="1" applyFont="1" applyFill="1" applyBorder="1" applyAlignment="1">
      <alignment horizontal="right" vertical="center"/>
    </xf>
    <xf numFmtId="0" fontId="153" fillId="0" borderId="23" xfId="647" quotePrefix="1" applyFont="1" applyFill="1" applyBorder="1" applyAlignment="1">
      <alignment horizontal="left" vertical="center" wrapText="1" indent="1"/>
    </xf>
    <xf numFmtId="178" fontId="161" fillId="25" borderId="23" xfId="647" applyNumberFormat="1" applyFont="1" applyFill="1" applyBorder="1" applyAlignment="1">
      <alignment horizontal="right" vertical="center"/>
    </xf>
    <xf numFmtId="178" fontId="163" fillId="0" borderId="23" xfId="453" applyNumberFormat="1" applyFont="1" applyFill="1" applyBorder="1" applyAlignment="1">
      <alignment horizontal="right" vertical="center"/>
    </xf>
    <xf numFmtId="41" fontId="160" fillId="0" borderId="23" xfId="453" applyNumberFormat="1" applyFont="1" applyFill="1" applyBorder="1" applyAlignment="1">
      <alignment horizontal="right" vertical="center"/>
    </xf>
    <xf numFmtId="189" fontId="163" fillId="25" borderId="23" xfId="453" applyNumberFormat="1" applyFont="1" applyFill="1" applyBorder="1" applyAlignment="1">
      <alignment horizontal="right" vertical="center"/>
    </xf>
    <xf numFmtId="189" fontId="163" fillId="25" borderId="87" xfId="453" applyNumberFormat="1" applyFont="1" applyFill="1" applyBorder="1" applyAlignment="1">
      <alignment horizontal="right" vertical="center"/>
    </xf>
    <xf numFmtId="0" fontId="153" fillId="0" borderId="15" xfId="647" applyFont="1" applyFill="1" applyBorder="1" applyAlignment="1">
      <alignment horizontal="left" vertical="center" wrapText="1" indent="1"/>
    </xf>
    <xf numFmtId="178" fontId="161" fillId="25" borderId="15" xfId="647" applyNumberFormat="1" applyFont="1" applyFill="1" applyBorder="1" applyAlignment="1">
      <alignment horizontal="right" vertical="center"/>
    </xf>
    <xf numFmtId="178" fontId="163" fillId="0" borderId="15" xfId="453" applyNumberFormat="1" applyFont="1" applyFill="1" applyBorder="1" applyAlignment="1">
      <alignment horizontal="right" vertical="center"/>
    </xf>
    <xf numFmtId="41" fontId="160" fillId="0" borderId="15" xfId="453" applyNumberFormat="1" applyFont="1" applyFill="1" applyBorder="1" applyAlignment="1">
      <alignment horizontal="right" vertical="center"/>
    </xf>
    <xf numFmtId="189" fontId="163" fillId="25" borderId="15" xfId="453" applyNumberFormat="1" applyFont="1" applyFill="1" applyBorder="1" applyAlignment="1">
      <alignment horizontal="right" vertical="center"/>
    </xf>
    <xf numFmtId="189" fontId="163" fillId="25" borderId="77" xfId="453" applyNumberFormat="1" applyFont="1" applyFill="1" applyBorder="1" applyAlignment="1">
      <alignment horizontal="right" vertical="center"/>
    </xf>
    <xf numFmtId="166" fontId="160" fillId="25" borderId="73" xfId="648" applyNumberFormat="1" applyFont="1" applyFill="1" applyBorder="1" applyAlignment="1">
      <alignment horizontal="right" vertical="center"/>
    </xf>
    <xf numFmtId="49" fontId="153" fillId="25" borderId="82" xfId="647" quotePrefix="1" applyNumberFormat="1" applyFont="1" applyFill="1" applyBorder="1" applyAlignment="1">
      <alignment horizontal="center" vertical="center"/>
    </xf>
    <xf numFmtId="49" fontId="153" fillId="0" borderId="82" xfId="647" applyNumberFormat="1" applyFont="1" applyFill="1" applyBorder="1" applyAlignment="1">
      <alignment horizontal="left" vertical="center"/>
    </xf>
    <xf numFmtId="167" fontId="153" fillId="25" borderId="90" xfId="647" quotePrefix="1" applyNumberFormat="1" applyFont="1" applyFill="1" applyBorder="1" applyAlignment="1">
      <alignment horizontal="center" vertical="center"/>
    </xf>
    <xf numFmtId="49" fontId="153" fillId="25" borderId="89" xfId="647" quotePrefix="1" applyNumberFormat="1" applyFont="1" applyFill="1" applyBorder="1" applyAlignment="1">
      <alignment horizontal="center" vertical="center"/>
    </xf>
    <xf numFmtId="49" fontId="153" fillId="0" borderId="89" xfId="647" applyNumberFormat="1" applyFont="1" applyFill="1" applyBorder="1" applyAlignment="1">
      <alignment horizontal="left" vertical="center" wrapText="1"/>
    </xf>
    <xf numFmtId="0" fontId="153" fillId="0" borderId="89" xfId="647" applyFont="1" applyFill="1" applyBorder="1" applyAlignment="1">
      <alignment horizontal="left" vertical="center" wrapText="1"/>
    </xf>
    <xf numFmtId="178" fontId="153" fillId="25" borderId="89" xfId="647" applyNumberFormat="1" applyFont="1" applyFill="1" applyBorder="1" applyAlignment="1">
      <alignment horizontal="right" vertical="center"/>
    </xf>
    <xf numFmtId="178" fontId="160" fillId="0" borderId="89" xfId="453" applyNumberFormat="1" applyFont="1" applyFill="1" applyBorder="1" applyAlignment="1">
      <alignment horizontal="right" vertical="center"/>
    </xf>
    <xf numFmtId="188" fontId="153" fillId="25" borderId="89" xfId="456" applyNumberFormat="1" applyFont="1" applyFill="1" applyBorder="1" applyAlignment="1">
      <alignment horizontal="right" vertical="center"/>
    </xf>
    <xf numFmtId="49" fontId="153" fillId="0" borderId="79" xfId="647" applyNumberFormat="1" applyFont="1" applyFill="1" applyBorder="1" applyAlignment="1">
      <alignment horizontal="left" vertical="center" wrapText="1"/>
    </xf>
    <xf numFmtId="41" fontId="160" fillId="0" borderId="20" xfId="453" applyNumberFormat="1" applyFont="1" applyFill="1" applyBorder="1" applyAlignment="1">
      <alignment horizontal="right" vertical="center"/>
    </xf>
    <xf numFmtId="49" fontId="153" fillId="0" borderId="23" xfId="647" applyNumberFormat="1" applyFont="1" applyFill="1" applyBorder="1" applyAlignment="1">
      <alignment horizontal="left" vertical="center"/>
    </xf>
    <xf numFmtId="189" fontId="160" fillId="25" borderId="87" xfId="453" applyNumberFormat="1" applyFont="1" applyFill="1" applyBorder="1" applyAlignment="1">
      <alignment horizontal="right" vertical="center"/>
    </xf>
    <xf numFmtId="49" fontId="153" fillId="0" borderId="82" xfId="647" applyNumberFormat="1" applyFont="1" applyFill="1" applyBorder="1" applyAlignment="1">
      <alignment horizontal="left" vertical="center" wrapText="1"/>
    </xf>
    <xf numFmtId="189" fontId="160" fillId="25" borderId="77" xfId="453" applyNumberFormat="1" applyFont="1" applyFill="1" applyBorder="1" applyAlignment="1">
      <alignment horizontal="right" vertical="center"/>
    </xf>
    <xf numFmtId="49" fontId="153" fillId="0" borderId="42" xfId="647" applyNumberFormat="1" applyFont="1" applyFill="1" applyBorder="1" applyAlignment="1">
      <alignment horizontal="left" vertical="center" wrapText="1"/>
    </xf>
    <xf numFmtId="49" fontId="153" fillId="0" borderId="15" xfId="647" applyNumberFormat="1" applyFont="1" applyFill="1" applyBorder="1" applyAlignment="1">
      <alignment horizontal="left" vertical="center"/>
    </xf>
    <xf numFmtId="189" fontId="160" fillId="25" borderId="79" xfId="453" applyNumberFormat="1" applyFont="1" applyFill="1" applyBorder="1" applyAlignment="1">
      <alignment horizontal="right" vertical="center"/>
    </xf>
    <xf numFmtId="167" fontId="153" fillId="25" borderId="90" xfId="647" applyNumberFormat="1" applyFont="1" applyFill="1" applyBorder="1" applyAlignment="1">
      <alignment horizontal="center"/>
    </xf>
    <xf numFmtId="167" fontId="153" fillId="0" borderId="89" xfId="647" applyNumberFormat="1" applyFont="1" applyFill="1" applyBorder="1" applyAlignment="1">
      <alignment horizontal="center"/>
    </xf>
    <xf numFmtId="167" fontId="153" fillId="0" borderId="89" xfId="647" applyNumberFormat="1" applyFont="1" applyFill="1" applyBorder="1" applyAlignment="1">
      <alignment horizontal="left"/>
    </xf>
    <xf numFmtId="167" fontId="158" fillId="0" borderId="89" xfId="647" applyNumberFormat="1" applyFont="1" applyFill="1" applyBorder="1" applyAlignment="1">
      <alignment horizontal="left" vertical="center" indent="1"/>
    </xf>
    <xf numFmtId="178" fontId="158" fillId="25" borderId="89" xfId="647" applyNumberFormat="1" applyFont="1" applyFill="1" applyBorder="1" applyAlignment="1">
      <alignment horizontal="right" vertical="center"/>
    </xf>
    <xf numFmtId="178" fontId="158" fillId="0" borderId="89" xfId="647" applyNumberFormat="1" applyFont="1" applyFill="1" applyBorder="1" applyAlignment="1">
      <alignment horizontal="right" vertical="center"/>
    </xf>
    <xf numFmtId="167" fontId="153" fillId="25" borderId="0" xfId="647" applyNumberFormat="1" applyFont="1" applyFill="1" applyBorder="1" applyAlignment="1">
      <alignment horizontal="center"/>
    </xf>
    <xf numFmtId="167" fontId="158" fillId="0" borderId="0" xfId="647" applyNumberFormat="1" applyFont="1" applyFill="1" applyBorder="1" applyAlignment="1">
      <alignment horizontal="left" vertical="center" indent="1"/>
    </xf>
    <xf numFmtId="188" fontId="158" fillId="25" borderId="0" xfId="647" applyNumberFormat="1" applyFont="1" applyFill="1" applyBorder="1" applyAlignment="1">
      <alignment horizontal="right" vertical="center"/>
    </xf>
    <xf numFmtId="189" fontId="160" fillId="0" borderId="0" xfId="453" applyNumberFormat="1" applyFont="1" applyFill="1" applyBorder="1" applyAlignment="1">
      <alignment horizontal="right" vertical="center"/>
    </xf>
    <xf numFmtId="188" fontId="158" fillId="0" borderId="0" xfId="647" applyNumberFormat="1" applyFont="1" applyFill="1" applyBorder="1" applyAlignment="1">
      <alignment horizontal="right" vertical="center"/>
    </xf>
    <xf numFmtId="166" fontId="158" fillId="25" borderId="0" xfId="456" applyNumberFormat="1" applyFont="1" applyFill="1" applyBorder="1" applyAlignment="1">
      <alignment horizontal="right" vertical="center"/>
    </xf>
    <xf numFmtId="189" fontId="160" fillId="25" borderId="0" xfId="453" applyNumberFormat="1" applyFont="1" applyFill="1" applyBorder="1" applyAlignment="1">
      <alignment horizontal="right" vertical="center"/>
    </xf>
    <xf numFmtId="0" fontId="147" fillId="0" borderId="0" xfId="456" applyFont="1" applyFill="1" applyAlignment="1">
      <alignment horizontal="right" vertical="top"/>
    </xf>
    <xf numFmtId="0" fontId="89" fillId="0" borderId="0" xfId="456" applyFont="1" applyFill="1" applyAlignment="1">
      <alignment horizontal="right" vertical="top"/>
    </xf>
    <xf numFmtId="0" fontId="116" fillId="0" borderId="0" xfId="456" applyFont="1" applyFill="1" applyAlignment="1">
      <alignment vertical="center"/>
    </xf>
    <xf numFmtId="167" fontId="116" fillId="25" borderId="0" xfId="647" applyNumberFormat="1" applyFont="1" applyFill="1" applyBorder="1" applyAlignment="1">
      <alignment vertical="center" wrapText="1"/>
    </xf>
    <xf numFmtId="167" fontId="116" fillId="0" borderId="0" xfId="647" applyNumberFormat="1" applyFont="1" applyFill="1" applyBorder="1" applyAlignment="1">
      <alignment vertical="center" wrapText="1"/>
    </xf>
    <xf numFmtId="4" fontId="116" fillId="0" borderId="0" xfId="647" applyNumberFormat="1" applyFont="1" applyFill="1" applyBorder="1" applyAlignment="1">
      <alignment vertical="center" wrapText="1"/>
    </xf>
    <xf numFmtId="4" fontId="116" fillId="25" borderId="0" xfId="647" applyNumberFormat="1" applyFont="1" applyFill="1" applyBorder="1" applyAlignment="1">
      <alignment vertical="center" wrapText="1"/>
    </xf>
    <xf numFmtId="0" fontId="116" fillId="25" borderId="0" xfId="456" applyFont="1" applyFill="1" applyAlignment="1">
      <alignment horizontal="center"/>
    </xf>
    <xf numFmtId="0" fontId="116" fillId="25" borderId="0" xfId="456" applyFont="1" applyFill="1" applyAlignment="1">
      <alignment horizontal="right"/>
    </xf>
    <xf numFmtId="43" fontId="27" fillId="25" borderId="0" xfId="456" applyNumberFormat="1" applyFont="1" applyFill="1" applyAlignment="1">
      <alignment horizontal="right" vertical="center"/>
    </xf>
    <xf numFmtId="43" fontId="116" fillId="0" borderId="0" xfId="456" applyNumberFormat="1" applyFont="1" applyFill="1" applyAlignment="1">
      <alignment horizontal="right"/>
    </xf>
    <xf numFmtId="178" fontId="116" fillId="0" borderId="0" xfId="456" applyNumberFormat="1" applyFont="1" applyFill="1" applyAlignment="1">
      <alignment horizontal="right"/>
    </xf>
    <xf numFmtId="43" fontId="116" fillId="25" borderId="0" xfId="456" applyNumberFormat="1" applyFont="1" applyFill="1" applyAlignment="1">
      <alignment horizontal="right"/>
    </xf>
    <xf numFmtId="0" fontId="116" fillId="25" borderId="0" xfId="456" applyFont="1" applyFill="1"/>
    <xf numFmtId="43" fontId="116" fillId="25" borderId="0" xfId="456" applyNumberFormat="1" applyFont="1" applyFill="1" applyAlignment="1">
      <alignment horizontal="right" vertical="center"/>
    </xf>
    <xf numFmtId="43" fontId="27" fillId="25" borderId="0" xfId="456" applyNumberFormat="1" applyFont="1" applyFill="1" applyAlignment="1">
      <alignment horizontal="right"/>
    </xf>
    <xf numFmtId="4" fontId="154" fillId="0" borderId="0" xfId="647" applyNumberFormat="1" applyFont="1" applyFill="1"/>
    <xf numFmtId="188" fontId="116" fillId="25" borderId="0" xfId="456" applyNumberFormat="1" applyFont="1" applyFill="1"/>
    <xf numFmtId="191" fontId="116" fillId="25" borderId="0" xfId="456" applyNumberFormat="1" applyFont="1" applyFill="1" applyAlignment="1">
      <alignment horizontal="right"/>
    </xf>
    <xf numFmtId="167" fontId="154" fillId="0" borderId="0" xfId="647" applyNumberFormat="1" applyFont="1" applyFill="1"/>
    <xf numFmtId="167" fontId="116" fillId="25" borderId="0" xfId="456" applyNumberFormat="1" applyFont="1" applyFill="1" applyAlignment="1">
      <alignment horizontal="center"/>
    </xf>
    <xf numFmtId="167" fontId="116" fillId="0" borderId="0" xfId="456" applyNumberFormat="1" applyFont="1" applyFill="1" applyAlignment="1">
      <alignment horizontal="center"/>
    </xf>
    <xf numFmtId="167" fontId="116" fillId="0" borderId="0" xfId="456" applyNumberFormat="1" applyFont="1" applyFill="1" applyBorder="1" applyAlignment="1">
      <alignment horizontal="left"/>
    </xf>
    <xf numFmtId="167" fontId="116" fillId="0" borderId="0" xfId="456" applyNumberFormat="1" applyFont="1" applyFill="1" applyAlignment="1">
      <alignment horizontal="left" indent="1"/>
    </xf>
    <xf numFmtId="167" fontId="116" fillId="25" borderId="0" xfId="456" applyNumberFormat="1" applyFont="1" applyFill="1" applyAlignment="1">
      <alignment horizontal="right" vertical="center"/>
    </xf>
    <xf numFmtId="167" fontId="66" fillId="0" borderId="0" xfId="452" applyNumberFormat="1" applyFont="1" applyFill="1"/>
    <xf numFmtId="167" fontId="157" fillId="0" borderId="0" xfId="452" applyNumberFormat="1" applyFont="1" applyFill="1" applyAlignment="1">
      <alignment horizontal="center"/>
    </xf>
    <xf numFmtId="167" fontId="154" fillId="0" borderId="0" xfId="452" applyNumberFormat="1" applyFont="1" applyFill="1" applyBorder="1" applyAlignment="1">
      <alignment horizontal="center" vertical="center"/>
    </xf>
    <xf numFmtId="167" fontId="154" fillId="0" borderId="0" xfId="452" applyNumberFormat="1" applyFont="1" applyFill="1" applyAlignment="1">
      <alignment horizontal="center" vertical="center" wrapText="1"/>
    </xf>
    <xf numFmtId="41" fontId="154" fillId="0" borderId="0" xfId="452" applyNumberFormat="1" applyFont="1" applyFill="1" applyAlignment="1">
      <alignment horizontal="right" vertical="center"/>
    </xf>
    <xf numFmtId="4" fontId="154" fillId="0" borderId="0" xfId="452" applyNumberFormat="1" applyFont="1" applyFill="1" applyAlignment="1">
      <alignment horizontal="right" vertical="center"/>
    </xf>
    <xf numFmtId="43" fontId="154" fillId="0" borderId="0" xfId="452" applyNumberFormat="1" applyFont="1" applyFill="1" applyAlignment="1">
      <alignment horizontal="right" vertical="center"/>
    </xf>
    <xf numFmtId="0" fontId="154" fillId="0" borderId="0" xfId="452" applyFont="1" applyFill="1"/>
    <xf numFmtId="0" fontId="89" fillId="0" borderId="0" xfId="452" applyFont="1" applyFill="1" applyBorder="1" applyAlignment="1">
      <alignment horizontal="center"/>
    </xf>
    <xf numFmtId="0" fontId="89" fillId="0" borderId="0" xfId="452" applyFont="1" applyFill="1" applyBorder="1" applyAlignment="1"/>
    <xf numFmtId="0" fontId="157" fillId="0" borderId="0" xfId="452" applyFont="1" applyFill="1"/>
    <xf numFmtId="0" fontId="83" fillId="0" borderId="0" xfId="452" applyFont="1" applyFill="1" applyBorder="1"/>
    <xf numFmtId="0" fontId="83" fillId="0" borderId="0" xfId="452" applyFont="1" applyFill="1" applyBorder="1" applyAlignment="1">
      <alignment horizontal="right"/>
    </xf>
    <xf numFmtId="0" fontId="107" fillId="0" borderId="0" xfId="452" applyFont="1" applyFill="1" applyBorder="1" applyAlignment="1">
      <alignment horizontal="right"/>
    </xf>
    <xf numFmtId="0" fontId="83" fillId="0" borderId="0" xfId="452" applyFont="1" applyFill="1"/>
    <xf numFmtId="0" fontId="55" fillId="0" borderId="42" xfId="452" applyFont="1" applyFill="1" applyBorder="1" applyAlignment="1">
      <alignment horizontal="center" vertical="center"/>
    </xf>
    <xf numFmtId="0" fontId="55" fillId="0" borderId="45" xfId="452" applyFont="1" applyFill="1" applyBorder="1" applyAlignment="1">
      <alignment horizontal="center" vertical="center"/>
    </xf>
    <xf numFmtId="0" fontId="55" fillId="0" borderId="14" xfId="452" applyFont="1" applyFill="1" applyBorder="1" applyAlignment="1">
      <alignment horizontal="center" vertical="center"/>
    </xf>
    <xf numFmtId="0" fontId="87" fillId="0" borderId="0" xfId="452" applyFont="1" applyFill="1" applyAlignment="1">
      <alignment horizontal="center" vertical="center"/>
    </xf>
    <xf numFmtId="0" fontId="55" fillId="0" borderId="27" xfId="452" applyFont="1" applyFill="1" applyBorder="1" applyAlignment="1">
      <alignment horizontal="left" vertical="center" wrapText="1"/>
    </xf>
    <xf numFmtId="178" fontId="55" fillId="0" borderId="27" xfId="452" applyNumberFormat="1" applyFont="1" applyFill="1" applyBorder="1" applyAlignment="1">
      <alignment vertical="center" wrapText="1"/>
    </xf>
    <xf numFmtId="178" fontId="55" fillId="0" borderId="42" xfId="452" applyNumberFormat="1" applyFont="1" applyFill="1" applyBorder="1" applyAlignment="1">
      <alignment horizontal="right" vertical="center"/>
    </xf>
    <xf numFmtId="190" fontId="55" fillId="0" borderId="42" xfId="452" applyNumberFormat="1" applyFont="1" applyFill="1" applyBorder="1" applyAlignment="1">
      <alignment horizontal="right" vertical="center"/>
    </xf>
    <xf numFmtId="41" fontId="135" fillId="0" borderId="42" xfId="452" applyNumberFormat="1" applyFont="1" applyFill="1" applyBorder="1" applyAlignment="1">
      <alignment horizontal="right" vertical="center"/>
    </xf>
    <xf numFmtId="0" fontId="83" fillId="0" borderId="42" xfId="452" applyFont="1" applyFill="1" applyBorder="1" applyAlignment="1">
      <alignment horizontal="center" vertical="center"/>
    </xf>
    <xf numFmtId="0" fontId="87" fillId="0" borderId="0" xfId="452" applyFont="1" applyFill="1" applyAlignment="1">
      <alignment vertical="center"/>
    </xf>
    <xf numFmtId="0" fontId="55" fillId="0" borderId="15" xfId="452" applyFont="1" applyFill="1" applyBorder="1" applyAlignment="1">
      <alignment horizontal="center" vertical="center"/>
    </xf>
    <xf numFmtId="41" fontId="135" fillId="0" borderId="27" xfId="452" applyNumberFormat="1" applyFont="1" applyFill="1" applyBorder="1" applyAlignment="1">
      <alignment horizontal="right" vertical="center"/>
    </xf>
    <xf numFmtId="178" fontId="135" fillId="0" borderId="42" xfId="452" applyNumberFormat="1" applyFont="1" applyFill="1" applyBorder="1" applyAlignment="1">
      <alignment horizontal="right" vertical="center"/>
    </xf>
    <xf numFmtId="0" fontId="55" fillId="0" borderId="42" xfId="452" applyFont="1" applyFill="1" applyBorder="1" applyAlignment="1">
      <alignment horizontal="left" vertical="center" wrapText="1"/>
    </xf>
    <xf numFmtId="190" fontId="55" fillId="0" borderId="42" xfId="452" applyNumberFormat="1" applyFont="1" applyFill="1" applyBorder="1" applyAlignment="1">
      <alignment vertical="center" wrapText="1"/>
    </xf>
    <xf numFmtId="0" fontId="55" fillId="0" borderId="23" xfId="452" applyFont="1" applyFill="1" applyBorder="1" applyAlignment="1">
      <alignment horizontal="center" vertical="center"/>
    </xf>
    <xf numFmtId="41" fontId="55" fillId="0" borderId="42" xfId="452" applyNumberFormat="1" applyFont="1" applyFill="1" applyBorder="1" applyAlignment="1">
      <alignment horizontal="right" vertical="center"/>
    </xf>
    <xf numFmtId="178" fontId="55" fillId="0" borderId="42" xfId="452" applyNumberFormat="1" applyFont="1" applyFill="1" applyBorder="1" applyAlignment="1">
      <alignment vertical="center"/>
    </xf>
    <xf numFmtId="41" fontId="55" fillId="0" borderId="27" xfId="452" applyNumberFormat="1" applyFont="1" applyFill="1" applyBorder="1" applyAlignment="1">
      <alignment vertical="center" wrapText="1"/>
    </xf>
    <xf numFmtId="190" fontId="135" fillId="0" borderId="42" xfId="452" applyNumberFormat="1" applyFont="1" applyFill="1" applyBorder="1" applyAlignment="1">
      <alignment horizontal="right" vertical="center"/>
    </xf>
    <xf numFmtId="0" fontId="83" fillId="0" borderId="23" xfId="452" applyFont="1" applyFill="1" applyBorder="1" applyAlignment="1">
      <alignment horizontal="center" vertical="center"/>
    </xf>
    <xf numFmtId="49" fontId="55" fillId="0" borderId="15" xfId="452" applyNumberFormat="1" applyFont="1" applyFill="1" applyBorder="1" applyAlignment="1">
      <alignment horizontal="center" vertical="center"/>
    </xf>
    <xf numFmtId="0" fontId="83" fillId="0" borderId="20" xfId="452" applyFont="1" applyFill="1" applyBorder="1" applyAlignment="1">
      <alignment horizontal="center" vertical="center"/>
    </xf>
    <xf numFmtId="190" fontId="55" fillId="0" borderId="27" xfId="452" applyNumberFormat="1" applyFont="1" applyFill="1" applyBorder="1" applyAlignment="1">
      <alignment vertical="center" wrapText="1"/>
    </xf>
    <xf numFmtId="0" fontId="87" fillId="0" borderId="0" xfId="452" applyFont="1" applyFill="1" applyBorder="1" applyAlignment="1">
      <alignment vertical="center"/>
    </xf>
    <xf numFmtId="0" fontId="55" fillId="0" borderId="36" xfId="452" applyFont="1" applyFill="1" applyBorder="1" applyAlignment="1">
      <alignment horizontal="left" vertical="center" wrapText="1"/>
    </xf>
    <xf numFmtId="192" fontId="55" fillId="0" borderId="42" xfId="452" applyNumberFormat="1" applyFont="1" applyFill="1" applyBorder="1" applyAlignment="1">
      <alignment horizontal="center" vertical="center"/>
    </xf>
    <xf numFmtId="0" fontId="55" fillId="0" borderId="0" xfId="452" applyFont="1" applyFill="1" applyBorder="1" applyAlignment="1">
      <alignment vertical="center"/>
    </xf>
    <xf numFmtId="0" fontId="55" fillId="0" borderId="0" xfId="452" applyFont="1" applyFill="1" applyBorder="1" applyAlignment="1">
      <alignment horizontal="right" vertical="center"/>
    </xf>
    <xf numFmtId="178" fontId="73" fillId="0" borderId="23" xfId="452" applyNumberFormat="1" applyFont="1" applyFill="1" applyBorder="1" applyAlignment="1">
      <alignment horizontal="right" vertical="center"/>
    </xf>
    <xf numFmtId="0" fontId="55" fillId="0" borderId="0" xfId="452" applyFont="1" applyFill="1" applyAlignment="1">
      <alignment vertical="center"/>
    </xf>
    <xf numFmtId="0" fontId="118" fillId="0" borderId="0" xfId="452" applyFont="1" applyFill="1" applyBorder="1"/>
    <xf numFmtId="0" fontId="118" fillId="0" borderId="11" xfId="452" applyFont="1" applyFill="1" applyBorder="1" applyAlignment="1">
      <alignment horizontal="right"/>
    </xf>
    <xf numFmtId="0" fontId="118" fillId="0" borderId="0" xfId="452" applyFont="1" applyFill="1" applyAlignment="1">
      <alignment horizontal="right"/>
    </xf>
    <xf numFmtId="0" fontId="118" fillId="0" borderId="0" xfId="452" applyFont="1" applyFill="1"/>
    <xf numFmtId="0" fontId="83" fillId="0" borderId="0" xfId="452" applyFont="1" applyFill="1" applyBorder="1" applyAlignment="1">
      <alignment wrapText="1"/>
    </xf>
    <xf numFmtId="0" fontId="100" fillId="0" borderId="0" xfId="452" applyFill="1" applyBorder="1"/>
    <xf numFmtId="4" fontId="146" fillId="0" borderId="0" xfId="452" applyNumberFormat="1" applyFont="1" applyFill="1" applyBorder="1"/>
    <xf numFmtId="0" fontId="83" fillId="0" borderId="0" xfId="452" applyFont="1" applyFill="1" applyBorder="1" applyAlignment="1">
      <alignment horizontal="left" wrapText="1"/>
    </xf>
    <xf numFmtId="4" fontId="100" fillId="0" borderId="0" xfId="452" applyNumberFormat="1" applyFill="1" applyBorder="1"/>
    <xf numFmtId="0" fontId="83" fillId="0" borderId="0" xfId="452" applyFont="1" applyFill="1" applyBorder="1" applyAlignment="1">
      <alignment horizontal="left"/>
    </xf>
    <xf numFmtId="3" fontId="100" fillId="0" borderId="0" xfId="452" applyNumberFormat="1" applyFill="1" applyBorder="1"/>
    <xf numFmtId="0" fontId="118" fillId="0" borderId="0" xfId="452" applyFont="1" applyFill="1" applyBorder="1" applyAlignment="1">
      <alignment horizontal="left"/>
    </xf>
    <xf numFmtId="0" fontId="164" fillId="0" borderId="0" xfId="452" applyFont="1" applyFill="1"/>
    <xf numFmtId="0" fontId="164" fillId="0" borderId="0" xfId="452" applyFont="1" applyFill="1" applyAlignment="1">
      <alignment horizontal="right"/>
    </xf>
    <xf numFmtId="4" fontId="122" fillId="0" borderId="0" xfId="0" applyNumberFormat="1" applyFont="1" applyProtection="1">
      <protection locked="0" hidden="1"/>
    </xf>
    <xf numFmtId="4" fontId="125" fillId="0" borderId="0" xfId="0" applyNumberFormat="1" applyFont="1" applyProtection="1">
      <protection locked="0" hidden="1"/>
    </xf>
    <xf numFmtId="4" fontId="136" fillId="0" borderId="0" xfId="0" applyNumberFormat="1" applyFont="1" applyProtection="1">
      <protection locked="0" hidden="1"/>
    </xf>
    <xf numFmtId="0" fontId="115" fillId="0" borderId="0" xfId="0" applyFont="1" applyFill="1" applyAlignment="1" applyProtection="1">
      <alignment horizontal="right"/>
    </xf>
    <xf numFmtId="0" fontId="115" fillId="0" borderId="0" xfId="0" applyFont="1" applyFill="1" applyAlignment="1" applyProtection="1">
      <alignment horizontal="left"/>
    </xf>
    <xf numFmtId="0" fontId="115" fillId="0" borderId="0" xfId="0" applyFont="1" applyFill="1"/>
    <xf numFmtId="0" fontId="138" fillId="0" borderId="0" xfId="0" applyFont="1" applyFill="1" applyAlignment="1" applyProtection="1">
      <alignment horizontal="right"/>
    </xf>
    <xf numFmtId="184" fontId="67" fillId="0" borderId="35" xfId="449" applyNumberFormat="1" applyFont="1" applyFill="1" applyBorder="1" applyAlignment="1">
      <alignment horizontal="right"/>
    </xf>
    <xf numFmtId="3" fontId="67" fillId="0" borderId="37" xfId="449" applyNumberFormat="1" applyFont="1" applyFill="1" applyBorder="1"/>
    <xf numFmtId="167" fontId="67" fillId="0" borderId="23" xfId="449" applyNumberFormat="1" applyFont="1" applyFill="1" applyBorder="1"/>
    <xf numFmtId="184" fontId="67" fillId="0" borderId="35" xfId="449" applyNumberFormat="1" applyFont="1" applyFill="1" applyBorder="1"/>
    <xf numFmtId="184" fontId="67" fillId="0" borderId="20" xfId="449" applyNumberFormat="1" applyFont="1" applyFill="1" applyBorder="1"/>
    <xf numFmtId="184" fontId="67" fillId="0" borderId="37" xfId="449" applyNumberFormat="1" applyFont="1" applyFill="1" applyBorder="1"/>
    <xf numFmtId="184" fontId="67" fillId="0" borderId="23" xfId="449" applyNumberFormat="1" applyFont="1" applyFill="1" applyBorder="1"/>
    <xf numFmtId="167" fontId="66" fillId="0" borderId="37" xfId="449" applyNumberFormat="1" applyFont="1" applyFill="1" applyBorder="1"/>
    <xf numFmtId="167" fontId="67" fillId="0" borderId="35" xfId="449" applyNumberFormat="1" applyFont="1" applyFill="1" applyBorder="1"/>
    <xf numFmtId="167" fontId="67" fillId="0" borderId="20" xfId="449" applyNumberFormat="1" applyFont="1" applyFill="1" applyBorder="1"/>
    <xf numFmtId="167" fontId="66" fillId="0" borderId="20" xfId="449" applyNumberFormat="1" applyFont="1" applyFill="1" applyBorder="1"/>
    <xf numFmtId="167" fontId="66" fillId="0" borderId="23" xfId="449" applyNumberFormat="1" applyFont="1" applyFill="1" applyBorder="1"/>
    <xf numFmtId="167" fontId="66" fillId="0" borderId="42" xfId="449" applyNumberFormat="1" applyFont="1" applyFill="1" applyBorder="1"/>
    <xf numFmtId="167" fontId="66" fillId="0" borderId="14" xfId="449" applyNumberFormat="1" applyFont="1" applyFill="1" applyBorder="1"/>
    <xf numFmtId="167" fontId="66" fillId="0" borderId="35" xfId="449" applyNumberFormat="1" applyFont="1" applyFill="1" applyBorder="1"/>
    <xf numFmtId="184" fontId="66" fillId="0" borderId="37" xfId="449" applyNumberFormat="1" applyFont="1" applyFill="1" applyBorder="1"/>
    <xf numFmtId="184" fontId="66" fillId="0" borderId="14" xfId="449" applyNumberFormat="1" applyFont="1" applyFill="1" applyBorder="1"/>
    <xf numFmtId="184" fontId="66" fillId="0" borderId="35" xfId="449" applyNumberFormat="1" applyFont="1" applyFill="1" applyBorder="1"/>
    <xf numFmtId="184" fontId="66" fillId="0" borderId="10" xfId="449" applyNumberFormat="1" applyFont="1" applyFill="1" applyBorder="1"/>
    <xf numFmtId="184" fontId="66" fillId="0" borderId="15" xfId="449" applyNumberFormat="1" applyFont="1" applyFill="1" applyBorder="1"/>
    <xf numFmtId="184" fontId="66" fillId="0" borderId="42" xfId="449" applyNumberFormat="1" applyFont="1" applyFill="1" applyBorder="1"/>
    <xf numFmtId="184" fontId="67" fillId="0" borderId="20" xfId="449" applyNumberFormat="1" applyFont="1" applyFill="1" applyBorder="1" applyAlignment="1">
      <alignment horizontal="right"/>
    </xf>
    <xf numFmtId="184" fontId="67" fillId="0" borderId="20" xfId="449" applyNumberFormat="1" applyFont="1" applyFill="1" applyBorder="1"/>
    <xf numFmtId="184" fontId="67" fillId="0" borderId="20" xfId="339" applyNumberFormat="1" applyFont="1" applyFill="1" applyBorder="1" applyProtection="1"/>
    <xf numFmtId="184" fontId="67" fillId="0" borderId="38" xfId="339" applyNumberFormat="1" applyFont="1" applyFill="1" applyBorder="1" applyProtection="1"/>
    <xf numFmtId="167" fontId="67" fillId="0" borderId="20" xfId="339" applyNumberFormat="1" applyFont="1" applyFill="1" applyBorder="1" applyProtection="1"/>
    <xf numFmtId="167" fontId="67" fillId="0" borderId="10" xfId="450" applyNumberFormat="1" applyFont="1" applyBorder="1" applyAlignment="1" applyProtection="1"/>
    <xf numFmtId="167" fontId="67" fillId="0" borderId="20" xfId="450" applyNumberFormat="1" applyFont="1" applyFill="1" applyBorder="1" applyProtection="1"/>
    <xf numFmtId="167" fontId="67" fillId="0" borderId="35" xfId="339" applyNumberFormat="1" applyFont="1" applyFill="1" applyBorder="1" applyProtection="1"/>
    <xf numFmtId="0" fontId="165" fillId="0" borderId="0" xfId="0" applyFont="1" applyBorder="1" applyAlignment="1" applyProtection="1">
      <alignment horizontal="left"/>
    </xf>
    <xf numFmtId="0" fontId="165" fillId="0" borderId="0" xfId="0" applyFont="1"/>
    <xf numFmtId="178" fontId="153" fillId="25" borderId="72" xfId="647" applyNumberFormat="1" applyFont="1" applyFill="1" applyBorder="1" applyAlignment="1">
      <alignment horizontal="right" vertical="center"/>
    </xf>
    <xf numFmtId="178" fontId="153" fillId="25" borderId="82" xfId="647" applyNumberFormat="1" applyFont="1" applyFill="1" applyBorder="1" applyAlignment="1">
      <alignment horizontal="right" vertical="center"/>
    </xf>
    <xf numFmtId="178" fontId="160" fillId="0" borderId="72" xfId="453" applyNumberFormat="1" applyFont="1" applyFill="1" applyBorder="1" applyAlignment="1">
      <alignment horizontal="right" vertical="center"/>
    </xf>
    <xf numFmtId="178" fontId="160" fillId="0" borderId="82" xfId="453" applyNumberFormat="1" applyFont="1" applyFill="1" applyBorder="1" applyAlignment="1">
      <alignment horizontal="right" vertical="center"/>
    </xf>
    <xf numFmtId="0" fontId="153" fillId="0" borderId="42" xfId="647" applyFont="1" applyFill="1" applyBorder="1" applyAlignment="1">
      <alignment horizontal="left" vertical="center" wrapText="1"/>
    </xf>
    <xf numFmtId="178" fontId="153" fillId="25" borderId="42" xfId="647" applyNumberFormat="1" applyFont="1" applyFill="1" applyBorder="1" applyAlignment="1">
      <alignment horizontal="right" vertical="center"/>
    </xf>
    <xf numFmtId="178" fontId="160" fillId="0" borderId="42" xfId="453" applyNumberFormat="1" applyFont="1" applyFill="1" applyBorder="1" applyAlignment="1">
      <alignment horizontal="right" vertical="center"/>
    </xf>
    <xf numFmtId="178" fontId="153" fillId="0" borderId="42" xfId="456" applyNumberFormat="1" applyFont="1" applyFill="1" applyBorder="1" applyAlignment="1">
      <alignment horizontal="right" vertical="center"/>
    </xf>
    <xf numFmtId="0" fontId="153" fillId="0" borderId="72" xfId="647" applyFont="1" applyFill="1" applyBorder="1" applyAlignment="1">
      <alignment vertical="center" wrapText="1"/>
    </xf>
    <xf numFmtId="0" fontId="153" fillId="0" borderId="82" xfId="647" applyFont="1" applyFill="1" applyBorder="1" applyAlignment="1">
      <alignment vertical="center" wrapText="1"/>
    </xf>
    <xf numFmtId="0" fontId="95" fillId="0" borderId="0" xfId="0" applyFont="1" applyAlignment="1">
      <alignment horizontal="center" vertical="center" wrapText="1"/>
    </xf>
    <xf numFmtId="0" fontId="95" fillId="25" borderId="0" xfId="0" applyFont="1" applyFill="1" applyAlignment="1">
      <alignment horizontal="center" vertical="center" wrapText="1"/>
    </xf>
    <xf numFmtId="0" fontId="96" fillId="0" borderId="0" xfId="0" applyFont="1" applyAlignment="1">
      <alignment horizontal="center"/>
    </xf>
    <xf numFmtId="165" fontId="66" fillId="0" borderId="0" xfId="451" applyFont="1" applyAlignment="1">
      <alignment horizontal="center"/>
    </xf>
    <xf numFmtId="165" fontId="69" fillId="0" borderId="54" xfId="339" applyFont="1" applyBorder="1" applyAlignment="1" applyProtection="1">
      <alignment horizontal="center" vertical="center"/>
    </xf>
    <xf numFmtId="165" fontId="69" fillId="0" borderId="64" xfId="339" applyFont="1" applyBorder="1" applyAlignment="1" applyProtection="1">
      <alignment horizontal="center" vertical="center"/>
    </xf>
    <xf numFmtId="165" fontId="69" fillId="0" borderId="65" xfId="339" applyFont="1" applyBorder="1" applyAlignment="1" applyProtection="1">
      <alignment horizontal="center" vertical="center"/>
    </xf>
    <xf numFmtId="165" fontId="69" fillId="0" borderId="49" xfId="339" applyFont="1" applyBorder="1" applyAlignment="1" applyProtection="1">
      <alignment horizontal="center" vertical="center"/>
    </xf>
    <xf numFmtId="165" fontId="69" fillId="0" borderId="28" xfId="339" applyFont="1" applyBorder="1" applyAlignment="1" applyProtection="1">
      <alignment horizontal="center" vertical="center"/>
    </xf>
    <xf numFmtId="165" fontId="69" fillId="0" borderId="45" xfId="339" applyFont="1" applyBorder="1" applyAlignment="1" applyProtection="1">
      <alignment horizontal="center" vertical="center"/>
    </xf>
    <xf numFmtId="165" fontId="72" fillId="0" borderId="0" xfId="340" quotePrefix="1" applyFont="1" applyAlignment="1">
      <alignment vertical="top"/>
    </xf>
    <xf numFmtId="0" fontId="55" fillId="0" borderId="0" xfId="0" applyFont="1" applyAlignment="1"/>
    <xf numFmtId="0" fontId="66" fillId="0" borderId="27" xfId="313" applyFont="1" applyFill="1" applyBorder="1" applyAlignment="1">
      <alignment horizontal="center" vertical="center"/>
    </xf>
    <xf numFmtId="0" fontId="66" fillId="0" borderId="28" xfId="313" applyFont="1" applyFill="1" applyBorder="1" applyAlignment="1">
      <alignment horizontal="center" vertical="center"/>
    </xf>
    <xf numFmtId="0" fontId="66" fillId="0" borderId="45" xfId="313" applyFont="1" applyFill="1" applyBorder="1" applyAlignment="1">
      <alignment horizontal="center" vertical="center"/>
    </xf>
    <xf numFmtId="0" fontId="66" fillId="0" borderId="10" xfId="313" applyFont="1" applyFill="1" applyBorder="1" applyAlignment="1">
      <alignment horizontal="center" vertical="center"/>
    </xf>
    <xf numFmtId="0" fontId="66" fillId="0" borderId="11" xfId="313" applyFont="1" applyFill="1" applyBorder="1" applyAlignment="1">
      <alignment horizontal="center" vertical="center"/>
    </xf>
    <xf numFmtId="0" fontId="66" fillId="0" borderId="14" xfId="313" applyFont="1" applyFill="1" applyBorder="1" applyAlignment="1">
      <alignment horizontal="center" vertical="center"/>
    </xf>
    <xf numFmtId="0" fontId="66" fillId="0" borderId="0" xfId="313" applyFont="1" applyFill="1" applyAlignment="1">
      <alignment horizontal="center"/>
    </xf>
    <xf numFmtId="165" fontId="66" fillId="0" borderId="0" xfId="340" applyFont="1" applyAlignment="1" applyProtection="1">
      <alignment horizontal="center"/>
    </xf>
    <xf numFmtId="165" fontId="69" fillId="0" borderId="10" xfId="340" applyFont="1" applyBorder="1" applyAlignment="1" applyProtection="1">
      <alignment horizontal="center" vertical="center"/>
    </xf>
    <xf numFmtId="165" fontId="69" fillId="0" borderId="14" xfId="340" applyFont="1" applyBorder="1" applyAlignment="1" applyProtection="1">
      <alignment horizontal="center" vertical="center"/>
    </xf>
    <xf numFmtId="165" fontId="69" fillId="0" borderId="18" xfId="340" applyFont="1" applyBorder="1" applyAlignment="1" applyProtection="1">
      <alignment horizontal="center" vertical="center"/>
    </xf>
    <xf numFmtId="165" fontId="69" fillId="0" borderId="35" xfId="340" applyFont="1" applyBorder="1" applyAlignment="1" applyProtection="1">
      <alignment horizontal="center" vertical="center"/>
    </xf>
    <xf numFmtId="165" fontId="87" fillId="0" borderId="27" xfId="340" applyFont="1" applyBorder="1" applyAlignment="1" applyProtection="1">
      <alignment horizontal="center" vertical="center"/>
    </xf>
    <xf numFmtId="165" fontId="87" fillId="0" borderId="45" xfId="340" applyFont="1" applyBorder="1" applyAlignment="1" applyProtection="1">
      <alignment horizontal="center" vertical="center"/>
    </xf>
    <xf numFmtId="0" fontId="123" fillId="0" borderId="0" xfId="0" applyFont="1" applyAlignment="1" applyProtection="1">
      <alignment horizontal="center"/>
      <protection locked="0" hidden="1"/>
    </xf>
    <xf numFmtId="0" fontId="127" fillId="0" borderId="27" xfId="0" applyFont="1" applyBorder="1" applyAlignment="1" applyProtection="1">
      <alignment horizontal="center"/>
      <protection locked="0" hidden="1"/>
    </xf>
    <xf numFmtId="0" fontId="0" fillId="0" borderId="28" xfId="0" applyBorder="1" applyAlignment="1">
      <alignment horizontal="center"/>
    </xf>
    <xf numFmtId="0" fontId="0" fillId="0" borderId="45" xfId="0" applyBorder="1" applyAlignment="1">
      <alignment horizontal="center"/>
    </xf>
    <xf numFmtId="0" fontId="126" fillId="0" borderId="27" xfId="0" applyFont="1" applyBorder="1" applyAlignment="1" applyProtection="1">
      <alignment horizontal="center" vertical="center"/>
      <protection locked="0" hidden="1"/>
    </xf>
    <xf numFmtId="0" fontId="126" fillId="0" borderId="28" xfId="0" applyFont="1" applyBorder="1" applyAlignment="1" applyProtection="1">
      <alignment horizontal="center" vertical="center"/>
      <protection locked="0" hidden="1"/>
    </xf>
    <xf numFmtId="165" fontId="72" fillId="0" borderId="0" xfId="340" quotePrefix="1" applyFont="1" applyBorder="1" applyAlignment="1"/>
    <xf numFmtId="0" fontId="72" fillId="0" borderId="0" xfId="0" applyFont="1" applyBorder="1" applyAlignment="1"/>
    <xf numFmtId="0" fontId="92" fillId="0" borderId="0" xfId="0" applyFont="1" applyBorder="1" applyAlignment="1"/>
    <xf numFmtId="0" fontId="92" fillId="0" borderId="0" xfId="0" applyFont="1" applyAlignment="1"/>
    <xf numFmtId="0" fontId="79" fillId="0" borderId="0" xfId="0" applyFont="1" applyFill="1" applyAlignment="1">
      <alignment vertical="center"/>
    </xf>
    <xf numFmtId="0" fontId="82" fillId="0" borderId="0" xfId="0" applyFont="1"/>
    <xf numFmtId="0" fontId="75" fillId="0" borderId="60" xfId="343" applyFont="1" applyFill="1" applyBorder="1" applyAlignment="1">
      <alignment horizontal="center" vertical="center"/>
    </xf>
    <xf numFmtId="0" fontId="75" fillId="0" borderId="41" xfId="343" applyFont="1" applyFill="1" applyBorder="1" applyAlignment="1">
      <alignment horizontal="center" vertical="center"/>
    </xf>
    <xf numFmtId="165" fontId="143" fillId="0" borderId="11" xfId="340" quotePrefix="1" applyFont="1" applyFill="1" applyBorder="1" applyAlignment="1"/>
    <xf numFmtId="0" fontId="143" fillId="0" borderId="11" xfId="0" applyFont="1" applyFill="1" applyBorder="1" applyAlignment="1"/>
    <xf numFmtId="0" fontId="142" fillId="0" borderId="11" xfId="0" applyFont="1" applyFill="1" applyBorder="1" applyAlignment="1"/>
    <xf numFmtId="0" fontId="108" fillId="24" borderId="0" xfId="299" applyFont="1" applyFill="1" applyBorder="1" applyAlignment="1">
      <alignment horizontal="left" vertical="center" wrapText="1"/>
    </xf>
    <xf numFmtId="0" fontId="108" fillId="24" borderId="0" xfId="299" applyFont="1" applyFill="1" applyBorder="1" applyAlignment="1">
      <alignment horizontal="left" vertical="top" wrapText="1"/>
    </xf>
    <xf numFmtId="165" fontId="76" fillId="25" borderId="18" xfId="483" applyNumberFormat="1" applyFont="1" applyFill="1" applyBorder="1" applyAlignment="1" applyProtection="1">
      <alignment horizontal="center"/>
    </xf>
    <xf numFmtId="165" fontId="76" fillId="25" borderId="0" xfId="483" applyNumberFormat="1" applyFont="1" applyFill="1" applyBorder="1" applyAlignment="1" applyProtection="1">
      <alignment horizontal="center"/>
    </xf>
    <xf numFmtId="165" fontId="76" fillId="25" borderId="35" xfId="483" applyNumberFormat="1" applyFont="1" applyFill="1" applyBorder="1" applyAlignment="1" applyProtection="1">
      <alignment horizontal="center"/>
    </xf>
    <xf numFmtId="165" fontId="66" fillId="25" borderId="0" xfId="483" applyNumberFormat="1" applyFont="1" applyFill="1" applyAlignment="1">
      <alignment horizontal="left"/>
    </xf>
    <xf numFmtId="165" fontId="66" fillId="25" borderId="10" xfId="483" applyNumberFormat="1" applyFont="1" applyFill="1" applyBorder="1" applyAlignment="1" applyProtection="1">
      <alignment horizontal="center" vertical="top"/>
    </xf>
    <xf numFmtId="165" fontId="66" fillId="25" borderId="11" xfId="483" applyNumberFormat="1" applyFont="1" applyFill="1" applyBorder="1" applyAlignment="1" applyProtection="1">
      <alignment horizontal="center" vertical="top"/>
    </xf>
    <xf numFmtId="165" fontId="66" fillId="25" borderId="14" xfId="483" applyNumberFormat="1" applyFont="1" applyFill="1" applyBorder="1" applyAlignment="1" applyProtection="1">
      <alignment horizontal="center" vertical="top"/>
    </xf>
    <xf numFmtId="165" fontId="66" fillId="25" borderId="10" xfId="483" applyNumberFormat="1" applyFont="1" applyFill="1" applyBorder="1" applyAlignment="1">
      <alignment horizontal="center" vertical="top"/>
    </xf>
    <xf numFmtId="165" fontId="66" fillId="25" borderId="14" xfId="483" applyNumberFormat="1" applyFont="1" applyFill="1" applyBorder="1" applyAlignment="1">
      <alignment horizontal="center" vertical="top"/>
    </xf>
    <xf numFmtId="165" fontId="76" fillId="25" borderId="36" xfId="483" applyNumberFormat="1" applyFont="1" applyFill="1" applyBorder="1" applyAlignment="1" applyProtection="1">
      <alignment horizontal="center"/>
      <protection locked="0"/>
    </xf>
    <xf numFmtId="165" fontId="76" fillId="25" borderId="29" xfId="483" applyNumberFormat="1" applyFont="1" applyFill="1" applyBorder="1" applyAlignment="1" applyProtection="1">
      <alignment horizontal="center"/>
      <protection locked="0"/>
    </xf>
    <xf numFmtId="165" fontId="76" fillId="25" borderId="37" xfId="483" applyNumberFormat="1" applyFont="1" applyFill="1" applyBorder="1" applyAlignment="1" applyProtection="1">
      <alignment horizontal="center"/>
      <protection locked="0"/>
    </xf>
    <xf numFmtId="165" fontId="66" fillId="0" borderId="10" xfId="485" applyNumberFormat="1" applyFont="1" applyBorder="1" applyAlignment="1" applyProtection="1">
      <alignment horizontal="center" vertical="top"/>
    </xf>
    <xf numFmtId="165" fontId="66" fillId="0" borderId="11" xfId="485" applyNumberFormat="1" applyFont="1" applyBorder="1" applyAlignment="1" applyProtection="1">
      <alignment horizontal="center" vertical="top"/>
    </xf>
    <xf numFmtId="165" fontId="66" fillId="0" borderId="14" xfId="485" applyNumberFormat="1" applyFont="1" applyBorder="1" applyAlignment="1" applyProtection="1">
      <alignment horizontal="center" vertical="top"/>
    </xf>
    <xf numFmtId="165" fontId="66" fillId="0" borderId="10" xfId="485" applyNumberFormat="1" applyFont="1" applyBorder="1" applyAlignment="1">
      <alignment horizontal="center" vertical="top"/>
    </xf>
    <xf numFmtId="165" fontId="66" fillId="0" borderId="14" xfId="485" applyNumberFormat="1" applyFont="1" applyBorder="1" applyAlignment="1">
      <alignment horizontal="center" vertical="top"/>
    </xf>
    <xf numFmtId="165" fontId="76" fillId="25" borderId="18" xfId="310" applyNumberFormat="1" applyFont="1" applyFill="1" applyBorder="1" applyAlignment="1" applyProtection="1">
      <alignment horizontal="center"/>
    </xf>
    <xf numFmtId="165" fontId="76" fillId="25" borderId="0" xfId="310" applyNumberFormat="1" applyFont="1" applyFill="1" applyBorder="1" applyAlignment="1" applyProtection="1">
      <alignment horizontal="center"/>
    </xf>
    <xf numFmtId="165" fontId="76" fillId="25" borderId="35" xfId="310" applyNumberFormat="1" applyFont="1" applyFill="1" applyBorder="1" applyAlignment="1" applyProtection="1">
      <alignment horizontal="center"/>
    </xf>
    <xf numFmtId="165" fontId="102" fillId="25" borderId="0" xfId="310" applyNumberFormat="1" applyFont="1" applyFill="1" applyAlignment="1">
      <alignment horizontal="left"/>
    </xf>
    <xf numFmtId="165" fontId="66" fillId="25" borderId="0" xfId="310" applyNumberFormat="1" applyFont="1" applyFill="1" applyAlignment="1">
      <alignment horizontal="left"/>
    </xf>
    <xf numFmtId="165" fontId="66" fillId="25" borderId="0" xfId="310" applyNumberFormat="1" applyFont="1" applyFill="1" applyAlignment="1" applyProtection="1">
      <alignment horizontal="center"/>
    </xf>
    <xf numFmtId="165" fontId="66" fillId="25" borderId="10" xfId="310" applyNumberFormat="1" applyFont="1" applyFill="1" applyBorder="1" applyAlignment="1" applyProtection="1">
      <alignment horizontal="center" vertical="top"/>
    </xf>
    <xf numFmtId="165" fontId="66" fillId="25" borderId="11" xfId="310" applyNumberFormat="1" applyFont="1" applyFill="1" applyBorder="1" applyAlignment="1" applyProtection="1">
      <alignment horizontal="center" vertical="top"/>
    </xf>
    <xf numFmtId="165" fontId="66" fillId="25" borderId="14" xfId="310" applyNumberFormat="1" applyFont="1" applyFill="1" applyBorder="1" applyAlignment="1" applyProtection="1">
      <alignment horizontal="center" vertical="top"/>
    </xf>
    <xf numFmtId="165" fontId="66" fillId="25" borderId="10" xfId="310" applyNumberFormat="1" applyFont="1" applyFill="1" applyBorder="1" applyAlignment="1">
      <alignment horizontal="center" vertical="top"/>
    </xf>
    <xf numFmtId="165" fontId="66" fillId="25" borderId="14" xfId="310" applyNumberFormat="1" applyFont="1" applyFill="1" applyBorder="1" applyAlignment="1">
      <alignment horizontal="center" vertical="top"/>
    </xf>
    <xf numFmtId="165" fontId="66" fillId="25" borderId="36" xfId="315" applyNumberFormat="1" applyFont="1" applyFill="1" applyBorder="1" applyAlignment="1">
      <alignment horizontal="center" vertical="top"/>
    </xf>
    <xf numFmtId="165" fontId="66" fillId="25" borderId="29" xfId="315" applyNumberFormat="1" applyFont="1" applyFill="1" applyBorder="1" applyAlignment="1">
      <alignment horizontal="center" vertical="top"/>
    </xf>
    <xf numFmtId="165" fontId="66" fillId="25" borderId="37" xfId="315" applyNumberFormat="1" applyFont="1" applyFill="1" applyBorder="1" applyAlignment="1">
      <alignment horizontal="center" vertical="top"/>
    </xf>
    <xf numFmtId="165" fontId="76" fillId="25" borderId="18" xfId="315" applyNumberFormat="1" applyFont="1" applyFill="1" applyBorder="1" applyAlignment="1" applyProtection="1">
      <alignment horizontal="center"/>
    </xf>
    <xf numFmtId="165" fontId="76" fillId="25" borderId="0" xfId="315" applyNumberFormat="1" applyFont="1" applyFill="1" applyBorder="1" applyAlignment="1" applyProtection="1">
      <alignment horizontal="center"/>
    </xf>
    <xf numFmtId="165" fontId="76" fillId="25" borderId="35" xfId="315" applyNumberFormat="1" applyFont="1" applyFill="1" applyBorder="1" applyAlignment="1" applyProtection="1">
      <alignment horizontal="center"/>
    </xf>
    <xf numFmtId="165" fontId="72" fillId="25" borderId="0" xfId="315" applyNumberFormat="1" applyFont="1" applyFill="1" applyAlignment="1">
      <alignment horizontal="left"/>
    </xf>
    <xf numFmtId="165" fontId="66" fillId="25" borderId="0" xfId="315" applyNumberFormat="1" applyFont="1" applyFill="1" applyAlignment="1">
      <alignment horizontal="left"/>
    </xf>
    <xf numFmtId="165" fontId="66" fillId="25" borderId="0" xfId="315" applyNumberFormat="1" applyFont="1" applyFill="1" applyAlignment="1" applyProtection="1">
      <alignment horizontal="center"/>
    </xf>
    <xf numFmtId="165" fontId="66" fillId="25" borderId="10" xfId="315" applyNumberFormat="1" applyFont="1" applyFill="1" applyBorder="1" applyAlignment="1" applyProtection="1">
      <alignment horizontal="center" vertical="top"/>
    </xf>
    <xf numFmtId="165" fontId="66" fillId="25" borderId="11" xfId="315" applyNumberFormat="1" applyFont="1" applyFill="1" applyBorder="1" applyAlignment="1" applyProtection="1">
      <alignment horizontal="center" vertical="top"/>
    </xf>
    <xf numFmtId="165" fontId="66" fillId="25" borderId="14" xfId="315" applyNumberFormat="1" applyFont="1" applyFill="1" applyBorder="1" applyAlignment="1" applyProtection="1">
      <alignment horizontal="center" vertical="top"/>
    </xf>
    <xf numFmtId="165" fontId="66" fillId="25" borderId="10" xfId="315" applyNumberFormat="1" applyFont="1" applyFill="1" applyBorder="1" applyAlignment="1">
      <alignment horizontal="center" vertical="top"/>
    </xf>
    <xf numFmtId="165" fontId="66" fillId="25" borderId="14" xfId="315" applyNumberFormat="1" applyFont="1" applyFill="1" applyBorder="1" applyAlignment="1">
      <alignment horizontal="center" vertical="top"/>
    </xf>
    <xf numFmtId="165" fontId="66" fillId="0" borderId="0" xfId="466" applyFont="1" applyAlignment="1">
      <alignment horizontal="left"/>
    </xf>
    <xf numFmtId="165" fontId="121" fillId="0" borderId="0" xfId="467" applyFont="1" applyAlignment="1">
      <alignment horizontal="center"/>
    </xf>
    <xf numFmtId="165" fontId="71" fillId="0" borderId="54" xfId="467" applyFont="1" applyBorder="1" applyAlignment="1" applyProtection="1">
      <alignment horizontal="center" vertical="center"/>
    </xf>
    <xf numFmtId="165" fontId="71" fillId="0" borderId="59" xfId="467" applyFont="1" applyBorder="1" applyAlignment="1" applyProtection="1">
      <alignment horizontal="center" vertical="center"/>
    </xf>
    <xf numFmtId="165" fontId="66" fillId="0" borderId="13" xfId="467" quotePrefix="1" applyFont="1" applyBorder="1" applyAlignment="1" applyProtection="1">
      <alignment horizontal="left"/>
    </xf>
    <xf numFmtId="165" fontId="66" fillId="0" borderId="12" xfId="467" quotePrefix="1" applyFont="1" applyBorder="1" applyAlignment="1" applyProtection="1">
      <alignment horizontal="left"/>
    </xf>
    <xf numFmtId="165" fontId="66" fillId="0" borderId="19" xfId="467" quotePrefix="1" applyFont="1" applyBorder="1" applyAlignment="1" applyProtection="1">
      <alignment horizontal="left"/>
    </xf>
    <xf numFmtId="165" fontId="66" fillId="0" borderId="0" xfId="467" quotePrefix="1" applyFont="1" applyBorder="1" applyAlignment="1" applyProtection="1">
      <alignment horizontal="left"/>
    </xf>
    <xf numFmtId="165" fontId="67" fillId="0" borderId="60" xfId="467" applyFont="1" applyBorder="1" applyAlignment="1" applyProtection="1">
      <alignment horizontal="left"/>
    </xf>
    <xf numFmtId="165" fontId="67" fillId="0" borderId="29" xfId="467" quotePrefix="1" applyFont="1" applyBorder="1" applyAlignment="1" applyProtection="1">
      <alignment horizontal="left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0" fontId="66" fillId="0" borderId="0" xfId="449" applyFont="1" applyAlignment="1">
      <alignment horizontal="center" vertical="center"/>
    </xf>
    <xf numFmtId="3" fontId="66" fillId="0" borderId="15" xfId="449" applyNumberFormat="1" applyFont="1" applyBorder="1" applyAlignment="1">
      <alignment horizontal="center" vertical="center"/>
    </xf>
    <xf numFmtId="3" fontId="66" fillId="0" borderId="20" xfId="449" applyNumberFormat="1" applyFont="1" applyBorder="1" applyAlignment="1">
      <alignment horizontal="center" vertical="center"/>
    </xf>
    <xf numFmtId="3" fontId="66" fillId="0" borderId="23" xfId="449" applyNumberFormat="1" applyFont="1" applyBorder="1" applyAlignment="1">
      <alignment horizontal="center" vertical="center"/>
    </xf>
    <xf numFmtId="165" fontId="66" fillId="0" borderId="17" xfId="341" applyFont="1" applyBorder="1" applyAlignment="1">
      <alignment horizontal="center" vertical="center" wrapText="1"/>
    </xf>
    <xf numFmtId="165" fontId="66" fillId="0" borderId="20" xfId="341" applyFont="1" applyBorder="1" applyAlignment="1">
      <alignment horizontal="center" vertical="center" wrapText="1"/>
    </xf>
    <xf numFmtId="165" fontId="66" fillId="0" borderId="23" xfId="341" applyFont="1" applyBorder="1" applyAlignment="1">
      <alignment horizontal="center" vertical="center" wrapText="1"/>
    </xf>
    <xf numFmtId="3" fontId="93" fillId="0" borderId="0" xfId="452" applyNumberFormat="1" applyFont="1" applyAlignment="1">
      <alignment horizontal="right" vertical="top" wrapText="1"/>
    </xf>
    <xf numFmtId="0" fontId="93" fillId="24" borderId="0" xfId="452" applyFont="1" applyFill="1" applyBorder="1" applyAlignment="1">
      <alignment horizontal="center" vertical="center" wrapText="1"/>
    </xf>
    <xf numFmtId="3" fontId="93" fillId="0" borderId="29" xfId="452" applyNumberFormat="1" applyFont="1" applyBorder="1" applyAlignment="1">
      <alignment horizontal="right" vertical="top" wrapText="1"/>
    </xf>
    <xf numFmtId="0" fontId="93" fillId="0" borderId="15" xfId="452" applyFont="1" applyBorder="1" applyAlignment="1">
      <alignment horizontal="center" vertical="center" wrapText="1"/>
    </xf>
    <xf numFmtId="0" fontId="93" fillId="0" borderId="23" xfId="452" applyFont="1" applyBorder="1" applyAlignment="1">
      <alignment horizontal="center" vertical="center" wrapText="1"/>
    </xf>
    <xf numFmtId="3" fontId="93" fillId="0" borderId="15" xfId="452" applyNumberFormat="1" applyFont="1" applyBorder="1" applyAlignment="1">
      <alignment horizontal="center" vertical="center" wrapText="1"/>
    </xf>
    <xf numFmtId="3" fontId="93" fillId="0" borderId="23" xfId="452" applyNumberFormat="1" applyFont="1" applyBorder="1" applyAlignment="1">
      <alignment horizontal="center" vertical="center" wrapText="1"/>
    </xf>
    <xf numFmtId="167" fontId="153" fillId="25" borderId="86" xfId="647" quotePrefix="1" applyNumberFormat="1" applyFont="1" applyFill="1" applyBorder="1" applyAlignment="1">
      <alignment horizontal="center" vertical="center"/>
    </xf>
    <xf numFmtId="167" fontId="153" fillId="25" borderId="74" xfId="647" quotePrefix="1" applyNumberFormat="1" applyFont="1" applyFill="1" applyBorder="1" applyAlignment="1">
      <alignment horizontal="center" vertical="center"/>
    </xf>
    <xf numFmtId="167" fontId="153" fillId="25" borderId="76" xfId="647" quotePrefix="1" applyNumberFormat="1" applyFont="1" applyFill="1" applyBorder="1" applyAlignment="1">
      <alignment horizontal="center" vertical="center"/>
    </xf>
    <xf numFmtId="178" fontId="160" fillId="25" borderId="23" xfId="453" applyNumberFormat="1" applyFont="1" applyFill="1" applyBorder="1" applyAlignment="1">
      <alignment horizontal="right" vertical="center"/>
    </xf>
    <xf numFmtId="178" fontId="160" fillId="25" borderId="42" xfId="453" applyNumberFormat="1" applyFont="1" applyFill="1" applyBorder="1" applyAlignment="1">
      <alignment horizontal="right" vertical="center"/>
    </xf>
    <xf numFmtId="178" fontId="160" fillId="25" borderId="15" xfId="453" applyNumberFormat="1" applyFont="1" applyFill="1" applyBorder="1" applyAlignment="1">
      <alignment horizontal="right" vertical="center"/>
    </xf>
    <xf numFmtId="178" fontId="160" fillId="0" borderId="23" xfId="453" applyNumberFormat="1" applyFont="1" applyFill="1" applyBorder="1" applyAlignment="1">
      <alignment horizontal="right" vertical="center"/>
    </xf>
    <xf numFmtId="178" fontId="160" fillId="0" borderId="42" xfId="453" applyNumberFormat="1" applyFont="1" applyFill="1" applyBorder="1" applyAlignment="1">
      <alignment horizontal="right" vertical="center"/>
    </xf>
    <xf numFmtId="178" fontId="160" fillId="0" borderId="15" xfId="453" applyNumberFormat="1" applyFont="1" applyFill="1" applyBorder="1" applyAlignment="1">
      <alignment horizontal="right" vertical="center"/>
    </xf>
    <xf numFmtId="167" fontId="153" fillId="25" borderId="71" xfId="647" quotePrefix="1" applyNumberFormat="1" applyFont="1" applyFill="1" applyBorder="1" applyAlignment="1">
      <alignment horizontal="center" vertical="center"/>
    </xf>
    <xf numFmtId="167" fontId="153" fillId="25" borderId="81" xfId="647" quotePrefix="1" applyNumberFormat="1" applyFont="1" applyFill="1" applyBorder="1" applyAlignment="1">
      <alignment horizontal="center" vertical="center"/>
    </xf>
    <xf numFmtId="178" fontId="153" fillId="25" borderId="72" xfId="647" applyNumberFormat="1" applyFont="1" applyFill="1" applyBorder="1" applyAlignment="1">
      <alignment horizontal="center" vertical="center"/>
    </xf>
    <xf numFmtId="178" fontId="153" fillId="25" borderId="82" xfId="647" applyNumberFormat="1" applyFont="1" applyFill="1" applyBorder="1" applyAlignment="1">
      <alignment horizontal="center" vertical="center"/>
    </xf>
    <xf numFmtId="178" fontId="160" fillId="0" borderId="72" xfId="453" applyNumberFormat="1" applyFont="1" applyFill="1" applyBorder="1" applyAlignment="1">
      <alignment horizontal="right" vertical="center"/>
    </xf>
    <xf numFmtId="178" fontId="160" fillId="0" borderId="82" xfId="453" applyNumberFormat="1" applyFont="1" applyFill="1" applyBorder="1" applyAlignment="1">
      <alignment horizontal="right" vertical="center"/>
    </xf>
    <xf numFmtId="188" fontId="153" fillId="25" borderId="72" xfId="456" applyNumberFormat="1" applyFont="1" applyFill="1" applyBorder="1" applyAlignment="1">
      <alignment horizontal="right" vertical="center"/>
    </xf>
    <xf numFmtId="188" fontId="153" fillId="25" borderId="82" xfId="456" applyNumberFormat="1" applyFont="1" applyFill="1" applyBorder="1" applyAlignment="1">
      <alignment horizontal="right" vertical="center"/>
    </xf>
    <xf numFmtId="178" fontId="153" fillId="25" borderId="23" xfId="647" applyNumberFormat="1" applyFont="1" applyFill="1" applyBorder="1" applyAlignment="1">
      <alignment horizontal="right" vertical="center"/>
    </xf>
    <xf numFmtId="178" fontId="153" fillId="25" borderId="15" xfId="647" applyNumberFormat="1" applyFont="1" applyFill="1" applyBorder="1" applyAlignment="1">
      <alignment horizontal="right" vertical="center"/>
    </xf>
    <xf numFmtId="41" fontId="160" fillId="25" borderId="23" xfId="453" applyNumberFormat="1" applyFont="1" applyFill="1" applyBorder="1" applyAlignment="1">
      <alignment horizontal="right" vertical="center"/>
    </xf>
    <xf numFmtId="41" fontId="160" fillId="25" borderId="15" xfId="453" applyNumberFormat="1" applyFont="1" applyFill="1" applyBorder="1" applyAlignment="1">
      <alignment horizontal="right" vertical="center"/>
    </xf>
    <xf numFmtId="178" fontId="153" fillId="25" borderId="72" xfId="647" applyNumberFormat="1" applyFont="1" applyFill="1" applyBorder="1" applyAlignment="1">
      <alignment horizontal="right" vertical="center"/>
    </xf>
    <xf numFmtId="178" fontId="153" fillId="25" borderId="42" xfId="647" applyNumberFormat="1" applyFont="1" applyFill="1" applyBorder="1" applyAlignment="1">
      <alignment horizontal="right" vertical="center"/>
    </xf>
    <xf numFmtId="178" fontId="153" fillId="25" borderId="82" xfId="647" applyNumberFormat="1" applyFont="1" applyFill="1" applyBorder="1" applyAlignment="1">
      <alignment horizontal="right" vertical="center"/>
    </xf>
    <xf numFmtId="188" fontId="153" fillId="25" borderId="42" xfId="456" applyNumberFormat="1" applyFont="1" applyFill="1" applyBorder="1" applyAlignment="1">
      <alignment horizontal="right" vertical="center"/>
    </xf>
    <xf numFmtId="49" fontId="153" fillId="25" borderId="42" xfId="647" quotePrefix="1" applyNumberFormat="1" applyFont="1" applyFill="1" applyBorder="1" applyAlignment="1">
      <alignment horizontal="center" vertical="center"/>
    </xf>
    <xf numFmtId="49" fontId="153" fillId="0" borderId="42" xfId="647" applyNumberFormat="1" applyFont="1" applyFill="1" applyBorder="1" applyAlignment="1">
      <alignment horizontal="left" vertical="center"/>
    </xf>
    <xf numFmtId="167" fontId="153" fillId="25" borderId="91" xfId="647" quotePrefix="1" applyNumberFormat="1" applyFont="1" applyFill="1" applyBorder="1" applyAlignment="1">
      <alignment horizontal="center" vertical="center"/>
    </xf>
    <xf numFmtId="167" fontId="153" fillId="25" borderId="84" xfId="647" quotePrefix="1" applyNumberFormat="1" applyFont="1" applyFill="1" applyBorder="1" applyAlignment="1">
      <alignment horizontal="center" vertical="center"/>
    </xf>
    <xf numFmtId="167" fontId="153" fillId="25" borderId="90" xfId="647" quotePrefix="1" applyNumberFormat="1" applyFont="1" applyFill="1" applyBorder="1" applyAlignment="1">
      <alignment horizontal="center" vertical="center"/>
    </xf>
    <xf numFmtId="178" fontId="153" fillId="25" borderId="88" xfId="647" applyNumberFormat="1" applyFont="1" applyFill="1" applyBorder="1" applyAlignment="1">
      <alignment horizontal="right" vertical="center"/>
    </xf>
    <xf numFmtId="178" fontId="153" fillId="25" borderId="20" xfId="647" applyNumberFormat="1" applyFont="1" applyFill="1" applyBorder="1" applyAlignment="1">
      <alignment horizontal="right" vertical="center"/>
    </xf>
    <xf numFmtId="178" fontId="153" fillId="25" borderId="89" xfId="647" applyNumberFormat="1" applyFont="1" applyFill="1" applyBorder="1" applyAlignment="1">
      <alignment horizontal="right" vertical="center"/>
    </xf>
    <xf numFmtId="178" fontId="160" fillId="0" borderId="88" xfId="453" applyNumberFormat="1" applyFont="1" applyFill="1" applyBorder="1" applyAlignment="1">
      <alignment horizontal="right" vertical="center"/>
    </xf>
    <xf numFmtId="178" fontId="160" fillId="0" borderId="20" xfId="453" applyNumberFormat="1" applyFont="1" applyFill="1" applyBorder="1" applyAlignment="1">
      <alignment horizontal="right" vertical="center"/>
    </xf>
    <xf numFmtId="178" fontId="160" fillId="0" borderId="89" xfId="453" applyNumberFormat="1" applyFont="1" applyFill="1" applyBorder="1" applyAlignment="1">
      <alignment horizontal="right" vertical="center"/>
    </xf>
    <xf numFmtId="188" fontId="153" fillId="25" borderId="23" xfId="456" applyNumberFormat="1" applyFont="1" applyFill="1" applyBorder="1" applyAlignment="1">
      <alignment horizontal="right" vertical="center"/>
    </xf>
    <xf numFmtId="49" fontId="153" fillId="25" borderId="72" xfId="647" quotePrefix="1" applyNumberFormat="1" applyFont="1" applyFill="1" applyBorder="1" applyAlignment="1">
      <alignment horizontal="center" vertical="center"/>
    </xf>
    <xf numFmtId="49" fontId="153" fillId="0" borderId="72" xfId="647" applyNumberFormat="1" applyFont="1" applyFill="1" applyBorder="1" applyAlignment="1">
      <alignment horizontal="left" vertical="center" wrapText="1"/>
    </xf>
    <xf numFmtId="49" fontId="153" fillId="0" borderId="42" xfId="647" applyNumberFormat="1" applyFont="1" applyFill="1" applyBorder="1" applyAlignment="1">
      <alignment horizontal="left" vertical="center" wrapText="1"/>
    </xf>
    <xf numFmtId="167" fontId="153" fillId="25" borderId="71" xfId="647" applyNumberFormat="1" applyFont="1" applyFill="1" applyBorder="1" applyAlignment="1">
      <alignment horizontal="center" vertical="center"/>
    </xf>
    <xf numFmtId="167" fontId="153" fillId="25" borderId="74" xfId="647" applyNumberFormat="1" applyFont="1" applyFill="1" applyBorder="1" applyAlignment="1">
      <alignment horizontal="center" vertical="center"/>
    </xf>
    <xf numFmtId="167" fontId="153" fillId="25" borderId="76" xfId="647" applyNumberFormat="1" applyFont="1" applyFill="1" applyBorder="1" applyAlignment="1">
      <alignment horizontal="center" vertical="center"/>
    </xf>
    <xf numFmtId="49" fontId="153" fillId="25" borderId="15" xfId="647" quotePrefix="1" applyNumberFormat="1" applyFont="1" applyFill="1" applyBorder="1" applyAlignment="1">
      <alignment horizontal="center" vertical="center"/>
    </xf>
    <xf numFmtId="49" fontId="153" fillId="0" borderId="72" xfId="647" applyNumberFormat="1" applyFont="1" applyFill="1" applyBorder="1" applyAlignment="1">
      <alignment horizontal="left" vertical="center"/>
    </xf>
    <xf numFmtId="49" fontId="153" fillId="0" borderId="15" xfId="647" applyNumberFormat="1" applyFont="1" applyFill="1" applyBorder="1" applyAlignment="1">
      <alignment horizontal="left" vertical="center"/>
    </xf>
    <xf numFmtId="188" fontId="153" fillId="25" borderId="15" xfId="456" applyNumberFormat="1" applyFont="1" applyFill="1" applyBorder="1" applyAlignment="1">
      <alignment horizontal="right" vertical="center"/>
    </xf>
    <xf numFmtId="167" fontId="161" fillId="25" borderId="86" xfId="647" quotePrefix="1" applyNumberFormat="1" applyFont="1" applyFill="1" applyBorder="1" applyAlignment="1">
      <alignment horizontal="center" vertical="center"/>
    </xf>
    <xf numFmtId="167" fontId="161" fillId="25" borderId="76" xfId="647" quotePrefix="1" applyNumberFormat="1" applyFont="1" applyFill="1" applyBorder="1" applyAlignment="1">
      <alignment horizontal="center" vertical="center"/>
    </xf>
    <xf numFmtId="167" fontId="161" fillId="25" borderId="23" xfId="647" quotePrefix="1" applyNumberFormat="1" applyFont="1" applyFill="1" applyBorder="1" applyAlignment="1">
      <alignment horizontal="center" vertical="center"/>
    </xf>
    <xf numFmtId="167" fontId="161" fillId="25" borderId="15" xfId="647" quotePrefix="1" applyNumberFormat="1" applyFont="1" applyFill="1" applyBorder="1" applyAlignment="1">
      <alignment horizontal="center" vertical="center"/>
    </xf>
    <xf numFmtId="167" fontId="153" fillId="0" borderId="23" xfId="647" applyNumberFormat="1" applyFont="1" applyFill="1" applyBorder="1" applyAlignment="1">
      <alignment horizontal="left" vertical="center"/>
    </xf>
    <xf numFmtId="167" fontId="153" fillId="0" borderId="15" xfId="647" applyNumberFormat="1" applyFont="1" applyFill="1" applyBorder="1" applyAlignment="1">
      <alignment horizontal="left" vertical="center"/>
    </xf>
    <xf numFmtId="178" fontId="161" fillId="25" borderId="23" xfId="647" applyNumberFormat="1" applyFont="1" applyFill="1" applyBorder="1" applyAlignment="1">
      <alignment horizontal="right" vertical="center"/>
    </xf>
    <xf numFmtId="178" fontId="161" fillId="25" borderId="15" xfId="647" applyNumberFormat="1" applyFont="1" applyFill="1" applyBorder="1" applyAlignment="1">
      <alignment horizontal="right" vertical="center"/>
    </xf>
    <xf numFmtId="178" fontId="161" fillId="0" borderId="23" xfId="647" applyNumberFormat="1" applyFont="1" applyFill="1" applyBorder="1" applyAlignment="1">
      <alignment horizontal="right" vertical="center"/>
    </xf>
    <xf numFmtId="178" fontId="161" fillId="0" borderId="15" xfId="647" applyNumberFormat="1" applyFont="1" applyFill="1" applyBorder="1" applyAlignment="1">
      <alignment horizontal="right" vertical="center"/>
    </xf>
    <xf numFmtId="167" fontId="153" fillId="25" borderId="81" xfId="647" applyNumberFormat="1" applyFont="1" applyFill="1" applyBorder="1" applyAlignment="1">
      <alignment horizontal="center" vertical="center"/>
    </xf>
    <xf numFmtId="49" fontId="153" fillId="25" borderId="82" xfId="647" quotePrefix="1" applyNumberFormat="1" applyFont="1" applyFill="1" applyBorder="1" applyAlignment="1">
      <alignment horizontal="center" vertical="center"/>
    </xf>
    <xf numFmtId="49" fontId="153" fillId="0" borderId="82" xfId="647" applyNumberFormat="1" applyFont="1" applyFill="1" applyBorder="1" applyAlignment="1">
      <alignment horizontal="left" vertical="center"/>
    </xf>
    <xf numFmtId="178" fontId="153" fillId="25" borderId="72" xfId="456" applyNumberFormat="1" applyFont="1" applyFill="1" applyBorder="1" applyAlignment="1">
      <alignment horizontal="right" vertical="center"/>
    </xf>
    <xf numFmtId="178" fontId="153" fillId="25" borderId="82" xfId="456" applyNumberFormat="1" applyFont="1" applyFill="1" applyBorder="1" applyAlignment="1">
      <alignment horizontal="right" vertical="center"/>
    </xf>
    <xf numFmtId="0" fontId="153" fillId="25" borderId="86" xfId="647" applyFont="1" applyFill="1" applyBorder="1" applyAlignment="1">
      <alignment horizontal="center" vertical="center"/>
    </xf>
    <xf numFmtId="0" fontId="153" fillId="25" borderId="76" xfId="647" applyFont="1" applyFill="1" applyBorder="1" applyAlignment="1">
      <alignment horizontal="center" vertical="center"/>
    </xf>
    <xf numFmtId="0" fontId="153" fillId="25" borderId="71" xfId="647" applyFont="1" applyFill="1" applyBorder="1" applyAlignment="1">
      <alignment horizontal="center" vertical="center"/>
    </xf>
    <xf numFmtId="0" fontId="153" fillId="25" borderId="81" xfId="647" applyFont="1" applyFill="1" applyBorder="1" applyAlignment="1">
      <alignment horizontal="center" vertical="center"/>
    </xf>
    <xf numFmtId="0" fontId="153" fillId="25" borderId="72" xfId="647" quotePrefix="1" applyFont="1" applyFill="1" applyBorder="1" applyAlignment="1">
      <alignment horizontal="center" vertical="center"/>
    </xf>
    <xf numFmtId="0" fontId="153" fillId="25" borderId="82" xfId="647" quotePrefix="1" applyFont="1" applyFill="1" applyBorder="1" applyAlignment="1">
      <alignment horizontal="center" vertical="center"/>
    </xf>
    <xf numFmtId="0" fontId="153" fillId="0" borderId="72" xfId="647" applyFont="1" applyFill="1" applyBorder="1" applyAlignment="1">
      <alignment vertical="center" wrapText="1"/>
    </xf>
    <xf numFmtId="0" fontId="153" fillId="0" borderId="82" xfId="647" applyFont="1" applyFill="1" applyBorder="1" applyAlignment="1">
      <alignment vertical="center" wrapText="1"/>
    </xf>
    <xf numFmtId="178" fontId="153" fillId="0" borderId="72" xfId="647" applyNumberFormat="1" applyFont="1" applyFill="1" applyBorder="1" applyAlignment="1">
      <alignment horizontal="right" vertical="center"/>
    </xf>
    <xf numFmtId="178" fontId="153" fillId="0" borderId="82" xfId="647" applyNumberFormat="1" applyFont="1" applyFill="1" applyBorder="1" applyAlignment="1">
      <alignment horizontal="right" vertical="center"/>
    </xf>
    <xf numFmtId="0" fontId="153" fillId="25" borderId="74" xfId="647" applyFont="1" applyFill="1" applyBorder="1" applyAlignment="1">
      <alignment horizontal="center" vertical="center"/>
    </xf>
    <xf numFmtId="0" fontId="153" fillId="0" borderId="86" xfId="647" applyFont="1" applyFill="1" applyBorder="1" applyAlignment="1">
      <alignment horizontal="center" vertical="center"/>
    </xf>
    <xf numFmtId="0" fontId="153" fillId="0" borderId="74" xfId="647" applyFont="1" applyFill="1" applyBorder="1" applyAlignment="1">
      <alignment horizontal="center" vertical="center"/>
    </xf>
    <xf numFmtId="0" fontId="153" fillId="0" borderId="76" xfId="647" applyFont="1" applyFill="1" applyBorder="1" applyAlignment="1">
      <alignment horizontal="center" vertical="center"/>
    </xf>
    <xf numFmtId="0" fontId="153" fillId="0" borderId="23" xfId="647" quotePrefix="1" applyFont="1" applyFill="1" applyBorder="1" applyAlignment="1">
      <alignment horizontal="center" vertical="center"/>
    </xf>
    <xf numFmtId="0" fontId="153" fillId="0" borderId="42" xfId="647" quotePrefix="1" applyFont="1" applyFill="1" applyBorder="1" applyAlignment="1">
      <alignment horizontal="center" vertical="center"/>
    </xf>
    <xf numFmtId="0" fontId="153" fillId="0" borderId="23" xfId="647" applyFont="1" applyFill="1" applyBorder="1" applyAlignment="1">
      <alignment horizontal="left" vertical="center" wrapText="1"/>
    </xf>
    <xf numFmtId="0" fontId="153" fillId="0" borderId="42" xfId="647" applyFont="1" applyFill="1" applyBorder="1" applyAlignment="1">
      <alignment horizontal="left" vertical="center" wrapText="1"/>
    </xf>
    <xf numFmtId="178" fontId="153" fillId="0" borderId="23" xfId="647" applyNumberFormat="1" applyFont="1" applyFill="1" applyBorder="1" applyAlignment="1">
      <alignment horizontal="right" vertical="center"/>
    </xf>
    <xf numFmtId="178" fontId="153" fillId="0" borderId="42" xfId="647" applyNumberFormat="1" applyFont="1" applyFill="1" applyBorder="1" applyAlignment="1">
      <alignment horizontal="right" vertical="center"/>
    </xf>
    <xf numFmtId="178" fontId="153" fillId="0" borderId="15" xfId="647" applyNumberFormat="1" applyFont="1" applyFill="1" applyBorder="1" applyAlignment="1">
      <alignment horizontal="right" vertical="center"/>
    </xf>
    <xf numFmtId="178" fontId="153" fillId="0" borderId="23" xfId="456" applyNumberFormat="1" applyFont="1" applyFill="1" applyBorder="1" applyAlignment="1">
      <alignment horizontal="right" vertical="center"/>
    </xf>
    <xf numFmtId="178" fontId="153" fillId="0" borderId="42" xfId="456" applyNumberFormat="1" applyFont="1" applyFill="1" applyBorder="1" applyAlignment="1">
      <alignment horizontal="right" vertical="center"/>
    </xf>
    <xf numFmtId="178" fontId="153" fillId="0" borderId="15" xfId="456" applyNumberFormat="1" applyFont="1" applyFill="1" applyBorder="1" applyAlignment="1">
      <alignment horizontal="right" vertical="center"/>
    </xf>
    <xf numFmtId="0" fontId="153" fillId="0" borderId="15" xfId="647" quotePrefix="1" applyFont="1" applyFill="1" applyBorder="1" applyAlignment="1">
      <alignment horizontal="center" vertical="center"/>
    </xf>
    <xf numFmtId="0" fontId="153" fillId="0" borderId="15" xfId="647" applyFont="1" applyFill="1" applyBorder="1" applyAlignment="1">
      <alignment horizontal="left" vertical="center" wrapText="1"/>
    </xf>
    <xf numFmtId="49" fontId="153" fillId="25" borderId="71" xfId="647" quotePrefix="1" applyNumberFormat="1" applyFont="1" applyFill="1" applyBorder="1" applyAlignment="1">
      <alignment horizontal="center" vertical="center"/>
    </xf>
    <xf numFmtId="49" fontId="153" fillId="25" borderId="74" xfId="647" quotePrefix="1" applyNumberFormat="1" applyFont="1" applyFill="1" applyBorder="1" applyAlignment="1">
      <alignment horizontal="center" vertical="center"/>
    </xf>
    <xf numFmtId="49" fontId="153" fillId="25" borderId="81" xfId="647" quotePrefix="1" applyNumberFormat="1" applyFont="1" applyFill="1" applyBorder="1" applyAlignment="1">
      <alignment horizontal="center" vertical="center"/>
    </xf>
    <xf numFmtId="49" fontId="153" fillId="0" borderId="82" xfId="647" applyNumberFormat="1" applyFont="1" applyFill="1" applyBorder="1" applyAlignment="1">
      <alignment horizontal="left" vertical="center" wrapText="1"/>
    </xf>
    <xf numFmtId="178" fontId="153" fillId="25" borderId="23" xfId="647" applyNumberFormat="1" applyFont="1" applyFill="1" applyBorder="1" applyAlignment="1">
      <alignment horizontal="center" vertical="center"/>
    </xf>
    <xf numFmtId="178" fontId="153" fillId="25" borderId="42" xfId="647" applyNumberFormat="1" applyFont="1" applyFill="1" applyBorder="1" applyAlignment="1">
      <alignment horizontal="center" vertical="center"/>
    </xf>
    <xf numFmtId="178" fontId="153" fillId="25" borderId="15" xfId="647" applyNumberFormat="1" applyFont="1" applyFill="1" applyBorder="1" applyAlignment="1">
      <alignment horizontal="center" vertical="center"/>
    </xf>
    <xf numFmtId="49" fontId="153" fillId="0" borderId="15" xfId="647" applyNumberFormat="1" applyFont="1" applyFill="1" applyBorder="1" applyAlignment="1">
      <alignment horizontal="left" vertical="center" wrapText="1"/>
    </xf>
    <xf numFmtId="178" fontId="153" fillId="25" borderId="23" xfId="456" applyNumberFormat="1" applyFont="1" applyFill="1" applyBorder="1" applyAlignment="1">
      <alignment horizontal="right" vertical="center"/>
    </xf>
    <xf numFmtId="178" fontId="153" fillId="25" borderId="42" xfId="456" applyNumberFormat="1" applyFont="1" applyFill="1" applyBorder="1" applyAlignment="1">
      <alignment horizontal="right" vertical="center"/>
    </xf>
    <xf numFmtId="178" fontId="153" fillId="25" borderId="15" xfId="456" applyNumberFormat="1" applyFont="1" applyFill="1" applyBorder="1" applyAlignment="1">
      <alignment horizontal="right" vertical="center"/>
    </xf>
    <xf numFmtId="0" fontId="153" fillId="25" borderId="42" xfId="647" quotePrefix="1" applyFont="1" applyFill="1" applyBorder="1" applyAlignment="1">
      <alignment horizontal="center" vertical="center"/>
    </xf>
    <xf numFmtId="167" fontId="153" fillId="25" borderId="42" xfId="647" quotePrefix="1" applyNumberFormat="1" applyFont="1" applyFill="1" applyBorder="1" applyAlignment="1">
      <alignment horizontal="center" vertical="center"/>
    </xf>
    <xf numFmtId="167" fontId="153" fillId="0" borderId="42" xfId="647" applyNumberFormat="1" applyFont="1" applyFill="1" applyBorder="1" applyAlignment="1">
      <alignment horizontal="left" vertical="center"/>
    </xf>
    <xf numFmtId="167" fontId="153" fillId="25" borderId="82" xfId="647" quotePrefix="1" applyNumberFormat="1" applyFont="1" applyFill="1" applyBorder="1" applyAlignment="1">
      <alignment horizontal="center" vertical="center"/>
    </xf>
    <xf numFmtId="167" fontId="153" fillId="0" borderId="82" xfId="647" applyNumberFormat="1" applyFont="1" applyFill="1" applyBorder="1" applyAlignment="1">
      <alignment horizontal="left" vertical="center"/>
    </xf>
    <xf numFmtId="167" fontId="153" fillId="25" borderId="71" xfId="647" quotePrefix="1" applyNumberFormat="1" applyFont="1" applyFill="1" applyBorder="1" applyAlignment="1">
      <alignment horizontal="center" vertical="center" wrapText="1"/>
    </xf>
    <xf numFmtId="167" fontId="153" fillId="25" borderId="74" xfId="647" quotePrefix="1" applyNumberFormat="1" applyFont="1" applyFill="1" applyBorder="1" applyAlignment="1">
      <alignment horizontal="center" vertical="center" wrapText="1"/>
    </xf>
    <xf numFmtId="167" fontId="153" fillId="25" borderId="81" xfId="647" quotePrefix="1" applyNumberFormat="1" applyFont="1" applyFill="1" applyBorder="1" applyAlignment="1">
      <alignment horizontal="center" vertical="center" wrapText="1"/>
    </xf>
    <xf numFmtId="167" fontId="153" fillId="25" borderId="72" xfId="647" applyNumberFormat="1" applyFont="1" applyFill="1" applyBorder="1" applyAlignment="1">
      <alignment horizontal="center" vertical="center" wrapText="1"/>
    </xf>
    <xf numFmtId="167" fontId="153" fillId="25" borderId="42" xfId="647" applyNumberFormat="1" applyFont="1" applyFill="1" applyBorder="1" applyAlignment="1">
      <alignment horizontal="center" vertical="center" wrapText="1"/>
    </xf>
    <xf numFmtId="0" fontId="153" fillId="0" borderId="72" xfId="647" applyFont="1" applyFill="1" applyBorder="1" applyAlignment="1">
      <alignment horizontal="left" vertical="center" wrapText="1"/>
    </xf>
    <xf numFmtId="167" fontId="153" fillId="25" borderId="76" xfId="647" quotePrefix="1" applyNumberFormat="1" applyFont="1" applyFill="1" applyBorder="1" applyAlignment="1">
      <alignment horizontal="center" vertical="center" wrapText="1"/>
    </xf>
    <xf numFmtId="167" fontId="153" fillId="25" borderId="72" xfId="647" quotePrefix="1" applyNumberFormat="1" applyFont="1" applyFill="1" applyBorder="1" applyAlignment="1">
      <alignment horizontal="center" vertical="center"/>
    </xf>
    <xf numFmtId="167" fontId="153" fillId="0" borderId="72" xfId="647" applyNumberFormat="1" applyFont="1" applyFill="1" applyBorder="1" applyAlignment="1">
      <alignment horizontal="left" vertical="center"/>
    </xf>
    <xf numFmtId="167" fontId="153" fillId="25" borderId="86" xfId="647" quotePrefix="1" applyNumberFormat="1" applyFont="1" applyFill="1" applyBorder="1" applyAlignment="1">
      <alignment horizontal="center" vertical="center" wrapText="1"/>
    </xf>
    <xf numFmtId="167" fontId="153" fillId="25" borderId="23" xfId="647" applyNumberFormat="1" applyFont="1" applyFill="1" applyBorder="1" applyAlignment="1">
      <alignment horizontal="center" vertical="center" wrapText="1"/>
    </xf>
    <xf numFmtId="167" fontId="153" fillId="25" borderId="15" xfId="647" applyNumberFormat="1" applyFont="1" applyFill="1" applyBorder="1" applyAlignment="1">
      <alignment horizontal="center" vertical="center" wrapText="1"/>
    </xf>
    <xf numFmtId="167" fontId="153" fillId="25" borderId="82" xfId="647" applyNumberFormat="1" applyFont="1" applyFill="1" applyBorder="1" applyAlignment="1">
      <alignment horizontal="center" vertical="center" wrapText="1"/>
    </xf>
    <xf numFmtId="0" fontId="153" fillId="0" borderId="82" xfId="647" applyFont="1" applyFill="1" applyBorder="1" applyAlignment="1">
      <alignment horizontal="left" vertical="center" wrapText="1"/>
    </xf>
    <xf numFmtId="0" fontId="155" fillId="0" borderId="0" xfId="647" applyFont="1" applyFill="1" applyBorder="1" applyAlignment="1">
      <alignment horizontal="center"/>
    </xf>
    <xf numFmtId="0" fontId="155" fillId="0" borderId="0" xfId="647" applyFont="1" applyFill="1" applyAlignment="1">
      <alignment horizontal="center"/>
    </xf>
    <xf numFmtId="0" fontId="156" fillId="0" borderId="0" xfId="647" applyFont="1" applyFill="1" applyAlignment="1">
      <alignment horizontal="center"/>
    </xf>
    <xf numFmtId="167" fontId="158" fillId="25" borderId="0" xfId="647" applyNumberFormat="1" applyFont="1" applyFill="1" applyBorder="1" applyAlignment="1">
      <alignment horizontal="center" vertical="center"/>
    </xf>
    <xf numFmtId="167" fontId="157" fillId="25" borderId="71" xfId="456" applyNumberFormat="1" applyFont="1" applyFill="1" applyBorder="1" applyAlignment="1">
      <alignment horizontal="center" vertical="center" wrapText="1"/>
    </xf>
    <xf numFmtId="167" fontId="157" fillId="25" borderId="74" xfId="456" applyNumberFormat="1" applyFont="1" applyFill="1" applyBorder="1" applyAlignment="1">
      <alignment horizontal="center" vertical="center" wrapText="1"/>
    </xf>
    <xf numFmtId="167" fontId="157" fillId="0" borderId="72" xfId="456" applyNumberFormat="1" applyFont="1" applyFill="1" applyBorder="1" applyAlignment="1">
      <alignment horizontal="center" vertical="center" wrapText="1"/>
    </xf>
    <xf numFmtId="167" fontId="157" fillId="0" borderId="42" xfId="456" applyNumberFormat="1" applyFont="1" applyFill="1" applyBorder="1" applyAlignment="1">
      <alignment horizontal="center" vertical="center" wrapText="1"/>
    </xf>
    <xf numFmtId="167" fontId="157" fillId="25" borderId="72" xfId="456" applyNumberFormat="1" applyFont="1" applyFill="1" applyBorder="1" applyAlignment="1">
      <alignment horizontal="center" vertical="center" wrapText="1"/>
    </xf>
    <xf numFmtId="0" fontId="154" fillId="25" borderId="72" xfId="456" applyFont="1" applyFill="1" applyBorder="1" applyAlignment="1">
      <alignment horizontal="center"/>
    </xf>
    <xf numFmtId="4" fontId="157" fillId="0" borderId="72" xfId="456" applyNumberFormat="1" applyFont="1" applyFill="1" applyBorder="1" applyAlignment="1">
      <alignment horizontal="center" vertical="center"/>
    </xf>
    <xf numFmtId="4" fontId="154" fillId="0" borderId="72" xfId="456" applyNumberFormat="1" applyFont="1" applyFill="1" applyBorder="1" applyAlignment="1">
      <alignment horizontal="center" vertical="center"/>
    </xf>
    <xf numFmtId="41" fontId="157" fillId="25" borderId="72" xfId="456" applyNumberFormat="1" applyFont="1" applyFill="1" applyBorder="1" applyAlignment="1">
      <alignment horizontal="center" vertical="center"/>
    </xf>
    <xf numFmtId="41" fontId="154" fillId="25" borderId="72" xfId="456" applyNumberFormat="1" applyFont="1" applyFill="1" applyBorder="1" applyAlignment="1">
      <alignment horizontal="center" vertical="center"/>
    </xf>
    <xf numFmtId="43" fontId="157" fillId="25" borderId="72" xfId="456" applyNumberFormat="1" applyFont="1" applyFill="1" applyBorder="1" applyAlignment="1">
      <alignment horizontal="center" vertical="center"/>
    </xf>
    <xf numFmtId="43" fontId="157" fillId="25" borderId="73" xfId="456" applyNumberFormat="1" applyFont="1" applyFill="1" applyBorder="1" applyAlignment="1">
      <alignment horizontal="center" vertical="center"/>
    </xf>
    <xf numFmtId="0" fontId="83" fillId="0" borderId="15" xfId="452" applyFont="1" applyFill="1" applyBorder="1" applyAlignment="1">
      <alignment horizontal="center" vertical="center"/>
    </xf>
    <xf numFmtId="0" fontId="83" fillId="0" borderId="23" xfId="452" applyFont="1" applyFill="1" applyBorder="1" applyAlignment="1">
      <alignment horizontal="center" vertical="center"/>
    </xf>
    <xf numFmtId="0" fontId="55" fillId="0" borderId="15" xfId="452" applyFont="1" applyFill="1" applyBorder="1" applyAlignment="1">
      <alignment horizontal="center" vertical="center"/>
    </xf>
    <xf numFmtId="0" fontId="55" fillId="0" borderId="23" xfId="452" applyFont="1" applyFill="1" applyBorder="1" applyAlignment="1">
      <alignment horizontal="center" vertical="center"/>
    </xf>
    <xf numFmtId="192" fontId="55" fillId="0" borderId="15" xfId="452" applyNumberFormat="1" applyFont="1" applyFill="1" applyBorder="1" applyAlignment="1">
      <alignment horizontal="center" vertical="center"/>
    </xf>
    <xf numFmtId="192" fontId="55" fillId="0" borderId="23" xfId="452" applyNumberFormat="1" applyFont="1" applyFill="1" applyBorder="1" applyAlignment="1">
      <alignment horizontal="center" vertical="center"/>
    </xf>
    <xf numFmtId="0" fontId="83" fillId="0" borderId="20" xfId="452" applyFont="1" applyFill="1" applyBorder="1" applyAlignment="1">
      <alignment horizontal="center" vertical="center"/>
    </xf>
    <xf numFmtId="0" fontId="55" fillId="0" borderId="20" xfId="452" applyFont="1" applyFill="1" applyBorder="1" applyAlignment="1">
      <alignment horizontal="center" vertical="center"/>
    </xf>
    <xf numFmtId="0" fontId="83" fillId="0" borderId="15" xfId="452" applyFont="1" applyFill="1" applyBorder="1" applyAlignment="1">
      <alignment horizontal="center" vertical="top" wrapText="1"/>
    </xf>
    <xf numFmtId="0" fontId="83" fillId="0" borderId="20" xfId="452" applyFont="1" applyFill="1" applyBorder="1" applyAlignment="1">
      <alignment horizontal="center" vertical="top"/>
    </xf>
    <xf numFmtId="0" fontId="83" fillId="0" borderId="23" xfId="452" applyFont="1" applyFill="1" applyBorder="1" applyAlignment="1">
      <alignment horizontal="center" vertical="top"/>
    </xf>
    <xf numFmtId="0" fontId="89" fillId="0" borderId="0" xfId="452" applyFont="1" applyFill="1" applyBorder="1" applyAlignment="1">
      <alignment horizontal="center"/>
    </xf>
    <xf numFmtId="0" fontId="55" fillId="0" borderId="42" xfId="452" applyFont="1" applyFill="1" applyBorder="1" applyAlignment="1">
      <alignment horizontal="center" vertical="center"/>
    </xf>
    <xf numFmtId="0" fontId="55" fillId="0" borderId="20" xfId="452" applyFont="1" applyFill="1" applyBorder="1" applyAlignment="1">
      <alignment horizontal="center" vertical="center" wrapText="1"/>
    </xf>
    <xf numFmtId="0" fontId="55" fillId="0" borderId="23" xfId="452" applyFont="1" applyFill="1" applyBorder="1" applyAlignment="1">
      <alignment horizontal="center" vertical="center" wrapText="1"/>
    </xf>
    <xf numFmtId="0" fontId="112" fillId="0" borderId="15" xfId="452" applyFont="1" applyFill="1" applyBorder="1" applyAlignment="1">
      <alignment horizontal="center" vertical="center" wrapText="1"/>
    </xf>
    <xf numFmtId="0" fontId="112" fillId="0" borderId="20" xfId="452" applyFont="1" applyFill="1" applyBorder="1" applyAlignment="1">
      <alignment horizontal="center" vertical="center" wrapText="1"/>
    </xf>
    <xf numFmtId="0" fontId="112" fillId="0" borderId="23" xfId="452" applyFont="1" applyFill="1" applyBorder="1" applyAlignment="1">
      <alignment horizontal="center" vertical="center" wrapText="1"/>
    </xf>
    <xf numFmtId="0" fontId="55" fillId="0" borderId="14" xfId="452" applyFont="1" applyFill="1" applyBorder="1" applyAlignment="1">
      <alignment horizontal="center" vertical="center"/>
    </xf>
    <xf numFmtId="0" fontId="55" fillId="0" borderId="35" xfId="452" applyFont="1" applyFill="1" applyBorder="1" applyAlignment="1">
      <alignment horizontal="center" vertical="center"/>
    </xf>
    <xf numFmtId="0" fontId="55" fillId="0" borderId="37" xfId="452" applyFont="1" applyFill="1" applyBorder="1" applyAlignment="1">
      <alignment horizontal="center" vertical="center"/>
    </xf>
    <xf numFmtId="166" fontId="67" fillId="0" borderId="67" xfId="453" applyNumberFormat="1" applyFont="1" applyBorder="1" applyAlignment="1">
      <alignment horizontal="center" vertical="center"/>
    </xf>
  </cellXfs>
  <cellStyles count="100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2" xfId="500"/>
    <cellStyle name="Normalny 16 2 2" xfId="570"/>
    <cellStyle name="Normalny 16 2 2 2" xfId="750"/>
    <cellStyle name="Normalny 16 2 2 3" xfId="930"/>
    <cellStyle name="Normalny 16 2 3" xfId="639"/>
    <cellStyle name="Normalny 16 2 3 2" xfId="819"/>
    <cellStyle name="Normalny 16 2 3 3" xfId="999"/>
    <cellStyle name="Normalny 16 2 4" xfId="682"/>
    <cellStyle name="Normalny 16 2 5" xfId="862"/>
    <cellStyle name="Normalny 16 3" xfId="516"/>
    <cellStyle name="Normalny 16 3 2" xfId="584"/>
    <cellStyle name="Normalny 16 3 2 2" xfId="764"/>
    <cellStyle name="Normalny 16 3 2 3" xfId="944"/>
    <cellStyle name="Normalny 16 3 3" xfId="696"/>
    <cellStyle name="Normalny 16 3 4" xfId="876"/>
    <cellStyle name="Normalny 16 4" xfId="539"/>
    <cellStyle name="Normalny 16 4 2" xfId="719"/>
    <cellStyle name="Normalny 16 4 3" xfId="899"/>
    <cellStyle name="Normalny 16 5" xfId="608"/>
    <cellStyle name="Normalny 16 5 2" xfId="788"/>
    <cellStyle name="Normalny 16 5 3" xfId="968"/>
    <cellStyle name="Normalny 16 6" xfId="651"/>
    <cellStyle name="Normalny 16 7" xfId="831"/>
    <cellStyle name="Normalny 17" xfId="459"/>
    <cellStyle name="Normalny 17 2" xfId="502"/>
    <cellStyle name="Normalny 17 2 2" xfId="571"/>
    <cellStyle name="Normalny 17 2 2 2" xfId="751"/>
    <cellStyle name="Normalny 17 2 2 3" xfId="931"/>
    <cellStyle name="Normalny 17 2 3" xfId="640"/>
    <cellStyle name="Normalny 17 2 3 2" xfId="820"/>
    <cellStyle name="Normalny 17 2 3 3" xfId="1000"/>
    <cellStyle name="Normalny 17 2 4" xfId="683"/>
    <cellStyle name="Normalny 17 2 5" xfId="863"/>
    <cellStyle name="Normalny 17 3" xfId="517"/>
    <cellStyle name="Normalny 17 3 2" xfId="585"/>
    <cellStyle name="Normalny 17 3 2 2" xfId="765"/>
    <cellStyle name="Normalny 17 3 2 3" xfId="945"/>
    <cellStyle name="Normalny 17 3 3" xfId="697"/>
    <cellStyle name="Normalny 17 3 4" xfId="877"/>
    <cellStyle name="Normalny 17 4" xfId="540"/>
    <cellStyle name="Normalny 17 4 2" xfId="720"/>
    <cellStyle name="Normalny 17 4 3" xfId="900"/>
    <cellStyle name="Normalny 17 5" xfId="609"/>
    <cellStyle name="Normalny 17 5 2" xfId="789"/>
    <cellStyle name="Normalny 17 5 3" xfId="969"/>
    <cellStyle name="Normalny 17 6" xfId="652"/>
    <cellStyle name="Normalny 17 7" xfId="832"/>
    <cellStyle name="Normalny 18" xfId="457"/>
    <cellStyle name="Normalny 18 2" xfId="501"/>
    <cellStyle name="Normalny 19" xfId="462"/>
    <cellStyle name="Normalny 19 2" xfId="504"/>
    <cellStyle name="Normalny 19 2 2" xfId="573"/>
    <cellStyle name="Normalny 19 2 2 2" xfId="753"/>
    <cellStyle name="Normalny 19 2 2 3" xfId="933"/>
    <cellStyle name="Normalny 19 2 3" xfId="642"/>
    <cellStyle name="Normalny 19 2 3 2" xfId="822"/>
    <cellStyle name="Normalny 19 2 3 3" xfId="1002"/>
    <cellStyle name="Normalny 19 2 4" xfId="685"/>
    <cellStyle name="Normalny 19 2 5" xfId="865"/>
    <cellStyle name="Normalny 19 3" xfId="519"/>
    <cellStyle name="Normalny 19 3 2" xfId="587"/>
    <cellStyle name="Normalny 19 3 2 2" xfId="767"/>
    <cellStyle name="Normalny 19 3 2 3" xfId="947"/>
    <cellStyle name="Normalny 19 3 3" xfId="699"/>
    <cellStyle name="Normalny 19 3 4" xfId="879"/>
    <cellStyle name="Normalny 19 4" xfId="542"/>
    <cellStyle name="Normalny 19 4 2" xfId="722"/>
    <cellStyle name="Normalny 19 4 3" xfId="902"/>
    <cellStyle name="Normalny 19 5" xfId="611"/>
    <cellStyle name="Normalny 19 5 2" xfId="791"/>
    <cellStyle name="Normalny 19 5 3" xfId="971"/>
    <cellStyle name="Normalny 19 6" xfId="654"/>
    <cellStyle name="Normalny 19 7" xfId="834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772"/>
    <cellStyle name="Normalny 22 2 2 3" xfId="952"/>
    <cellStyle name="Normalny 22 2 3" xfId="704"/>
    <cellStyle name="Normalny 22 2 4" xfId="884"/>
    <cellStyle name="Normalny 22 3" xfId="547"/>
    <cellStyle name="Normalny 22 3 2" xfId="727"/>
    <cellStyle name="Normalny 22 3 3" xfId="907"/>
    <cellStyle name="Normalny 22 4" xfId="616"/>
    <cellStyle name="Normalny 22 4 2" xfId="796"/>
    <cellStyle name="Normalny 22 4 3" xfId="976"/>
    <cellStyle name="Normalny 22 5" xfId="659"/>
    <cellStyle name="Normalny 22 6" xfId="839"/>
    <cellStyle name="Normalny 23" xfId="480"/>
    <cellStyle name="Normalny 23 2" xfId="556"/>
    <cellStyle name="Normalny 23 2 2" xfId="736"/>
    <cellStyle name="Normalny 23 2 3" xfId="916"/>
    <cellStyle name="Normalny 23 3" xfId="625"/>
    <cellStyle name="Normalny 23 3 2" xfId="805"/>
    <cellStyle name="Normalny 23 3 3" xfId="985"/>
    <cellStyle name="Normalny 23 4" xfId="668"/>
    <cellStyle name="Normalny 23 5" xfId="848"/>
    <cellStyle name="Normalny 24" xfId="489"/>
    <cellStyle name="Normalny 24 2" xfId="559"/>
    <cellStyle name="Normalny 24 2 2" xfId="739"/>
    <cellStyle name="Normalny 24 2 3" xfId="919"/>
    <cellStyle name="Normalny 24 3" xfId="628"/>
    <cellStyle name="Normalny 24 3 2" xfId="808"/>
    <cellStyle name="Normalny 24 3 3" xfId="988"/>
    <cellStyle name="Normalny 24 4" xfId="671"/>
    <cellStyle name="Normalny 24 5" xfId="851"/>
    <cellStyle name="Normalny 25" xfId="492"/>
    <cellStyle name="Normalny 25 2" xfId="493"/>
    <cellStyle name="Normalny 25 2 2" xfId="563"/>
    <cellStyle name="Normalny 25 2 2 2" xfId="743"/>
    <cellStyle name="Normalny 25 2 2 3" xfId="923"/>
    <cellStyle name="Normalny 25 2 3" xfId="632"/>
    <cellStyle name="Normalny 25 2 3 2" xfId="812"/>
    <cellStyle name="Normalny 25 2 3 3" xfId="992"/>
    <cellStyle name="Normalny 25 2 4" xfId="675"/>
    <cellStyle name="Normalny 25 2 5" xfId="855"/>
    <cellStyle name="Normalny 25 3" xfId="562"/>
    <cellStyle name="Normalny 25 3 2" xfId="742"/>
    <cellStyle name="Normalny 25 3 3" xfId="922"/>
    <cellStyle name="Normalny 25 4" xfId="631"/>
    <cellStyle name="Normalny 25 4 2" xfId="811"/>
    <cellStyle name="Normalny 25 4 3" xfId="991"/>
    <cellStyle name="Normalny 25 5" xfId="674"/>
    <cellStyle name="Normalny 25 6" xfId="854"/>
    <cellStyle name="Normalny 26" xfId="494"/>
    <cellStyle name="Normalny 26 2" xfId="564"/>
    <cellStyle name="Normalny 26 2 2" xfId="744"/>
    <cellStyle name="Normalny 26 2 3" xfId="924"/>
    <cellStyle name="Normalny 26 3" xfId="633"/>
    <cellStyle name="Normalny 26 3 2" xfId="813"/>
    <cellStyle name="Normalny 26 3 3" xfId="993"/>
    <cellStyle name="Normalny 26 4" xfId="676"/>
    <cellStyle name="Normalny 26 5" xfId="856"/>
    <cellStyle name="Normalny 27" xfId="495"/>
    <cellStyle name="Normalny 27 2" xfId="565"/>
    <cellStyle name="Normalny 27 2 2" xfId="745"/>
    <cellStyle name="Normalny 27 2 3" xfId="925"/>
    <cellStyle name="Normalny 27 3" xfId="634"/>
    <cellStyle name="Normalny 27 3 2" xfId="814"/>
    <cellStyle name="Normalny 27 3 3" xfId="994"/>
    <cellStyle name="Normalny 27 4" xfId="677"/>
    <cellStyle name="Normalny 27 5" xfId="857"/>
    <cellStyle name="Normalny 28" xfId="496"/>
    <cellStyle name="Normalny 28 2" xfId="566"/>
    <cellStyle name="Normalny 28 2 2" xfId="746"/>
    <cellStyle name="Normalny 28 2 3" xfId="926"/>
    <cellStyle name="Normalny 28 3" xfId="635"/>
    <cellStyle name="Normalny 28 3 2" xfId="815"/>
    <cellStyle name="Normalny 28 3 3" xfId="995"/>
    <cellStyle name="Normalny 28 4" xfId="678"/>
    <cellStyle name="Normalny 28 5" xfId="858"/>
    <cellStyle name="Normalny 29" xfId="507"/>
    <cellStyle name="Normalny 29 2" xfId="576"/>
    <cellStyle name="Normalny 29 2 2" xfId="756"/>
    <cellStyle name="Normalny 29 2 3" xfId="936"/>
    <cellStyle name="Normalny 29 3" xfId="645"/>
    <cellStyle name="Normalny 29 3 2" xfId="825"/>
    <cellStyle name="Normalny 29 3 3" xfId="1005"/>
    <cellStyle name="Normalny 29 4" xfId="688"/>
    <cellStyle name="Normalny 29 5" xfId="868"/>
    <cellStyle name="Normalny 3" xfId="313"/>
    <cellStyle name="Normalny 3 10" xfId="469"/>
    <cellStyle name="Normalny 3 10 2" xfId="522"/>
    <cellStyle name="Normalny 3 10 2 2" xfId="590"/>
    <cellStyle name="Normalny 3 10 2 2 2" xfId="770"/>
    <cellStyle name="Normalny 3 10 2 2 3" xfId="950"/>
    <cellStyle name="Normalny 3 10 2 3" xfId="702"/>
    <cellStyle name="Normalny 3 10 2 4" xfId="882"/>
    <cellStyle name="Normalny 3 10 3" xfId="545"/>
    <cellStyle name="Normalny 3 10 3 2" xfId="725"/>
    <cellStyle name="Normalny 3 10 3 3" xfId="905"/>
    <cellStyle name="Normalny 3 10 4" xfId="614"/>
    <cellStyle name="Normalny 3 10 4 2" xfId="794"/>
    <cellStyle name="Normalny 3 10 4 3" xfId="974"/>
    <cellStyle name="Normalny 3 10 5" xfId="657"/>
    <cellStyle name="Normalny 3 10 6" xfId="837"/>
    <cellStyle name="Normalny 3 11" xfId="472"/>
    <cellStyle name="Normalny 3 11 2" xfId="525"/>
    <cellStyle name="Normalny 3 11 2 2" xfId="593"/>
    <cellStyle name="Normalny 3 11 2 2 2" xfId="773"/>
    <cellStyle name="Normalny 3 11 2 2 3" xfId="953"/>
    <cellStyle name="Normalny 3 11 2 3" xfId="705"/>
    <cellStyle name="Normalny 3 11 2 4" xfId="885"/>
    <cellStyle name="Normalny 3 11 3" xfId="548"/>
    <cellStyle name="Normalny 3 11 3 2" xfId="728"/>
    <cellStyle name="Normalny 3 11 3 3" xfId="908"/>
    <cellStyle name="Normalny 3 11 4" xfId="617"/>
    <cellStyle name="Normalny 3 11 4 2" xfId="797"/>
    <cellStyle name="Normalny 3 11 4 3" xfId="977"/>
    <cellStyle name="Normalny 3 11 5" xfId="660"/>
    <cellStyle name="Normalny 3 11 6" xfId="840"/>
    <cellStyle name="Normalny 3 12" xfId="474"/>
    <cellStyle name="Normalny 3 12 2" xfId="527"/>
    <cellStyle name="Normalny 3 12 2 2" xfId="595"/>
    <cellStyle name="Normalny 3 12 2 2 2" xfId="775"/>
    <cellStyle name="Normalny 3 12 2 2 3" xfId="955"/>
    <cellStyle name="Normalny 3 12 2 3" xfId="707"/>
    <cellStyle name="Normalny 3 12 2 4" xfId="887"/>
    <cellStyle name="Normalny 3 12 3" xfId="550"/>
    <cellStyle name="Normalny 3 12 3 2" xfId="730"/>
    <cellStyle name="Normalny 3 12 3 3" xfId="910"/>
    <cellStyle name="Normalny 3 12 4" xfId="619"/>
    <cellStyle name="Normalny 3 12 4 2" xfId="799"/>
    <cellStyle name="Normalny 3 12 4 3" xfId="979"/>
    <cellStyle name="Normalny 3 12 5" xfId="662"/>
    <cellStyle name="Normalny 3 12 6" xfId="842"/>
    <cellStyle name="Normalny 3 13" xfId="476"/>
    <cellStyle name="Normalny 3 13 2" xfId="529"/>
    <cellStyle name="Normalny 3 13 2 2" xfId="597"/>
    <cellStyle name="Normalny 3 13 2 2 2" xfId="777"/>
    <cellStyle name="Normalny 3 13 2 2 3" xfId="957"/>
    <cellStyle name="Normalny 3 13 2 3" xfId="709"/>
    <cellStyle name="Normalny 3 13 2 4" xfId="889"/>
    <cellStyle name="Normalny 3 13 3" xfId="552"/>
    <cellStyle name="Normalny 3 13 3 2" xfId="732"/>
    <cellStyle name="Normalny 3 13 3 3" xfId="912"/>
    <cellStyle name="Normalny 3 13 4" xfId="621"/>
    <cellStyle name="Normalny 3 13 4 2" xfId="801"/>
    <cellStyle name="Normalny 3 13 4 3" xfId="981"/>
    <cellStyle name="Normalny 3 13 5" xfId="664"/>
    <cellStyle name="Normalny 3 13 6" xfId="844"/>
    <cellStyle name="Normalny 3 14" xfId="478"/>
    <cellStyle name="Normalny 3 14 2" xfId="531"/>
    <cellStyle name="Normalny 3 14 2 2" xfId="599"/>
    <cellStyle name="Normalny 3 14 2 2 2" xfId="779"/>
    <cellStyle name="Normalny 3 14 2 2 3" xfId="959"/>
    <cellStyle name="Normalny 3 14 2 3" xfId="711"/>
    <cellStyle name="Normalny 3 14 2 4" xfId="891"/>
    <cellStyle name="Normalny 3 14 3" xfId="554"/>
    <cellStyle name="Normalny 3 14 3 2" xfId="734"/>
    <cellStyle name="Normalny 3 14 3 3" xfId="914"/>
    <cellStyle name="Normalny 3 14 4" xfId="623"/>
    <cellStyle name="Normalny 3 14 4 2" xfId="803"/>
    <cellStyle name="Normalny 3 14 4 3" xfId="983"/>
    <cellStyle name="Normalny 3 14 5" xfId="666"/>
    <cellStyle name="Normalny 3 14 6" xfId="846"/>
    <cellStyle name="Normalny 3 15" xfId="481"/>
    <cellStyle name="Normalny 3 15 2" xfId="557"/>
    <cellStyle name="Normalny 3 15 2 2" xfId="737"/>
    <cellStyle name="Normalny 3 15 2 3" xfId="917"/>
    <cellStyle name="Normalny 3 15 3" xfId="626"/>
    <cellStyle name="Normalny 3 15 3 2" xfId="806"/>
    <cellStyle name="Normalny 3 15 3 3" xfId="986"/>
    <cellStyle name="Normalny 3 15 4" xfId="669"/>
    <cellStyle name="Normalny 3 15 5" xfId="849"/>
    <cellStyle name="Normalny 3 16" xfId="490"/>
    <cellStyle name="Normalny 3 16 2" xfId="560"/>
    <cellStyle name="Normalny 3 16 2 2" xfId="740"/>
    <cellStyle name="Normalny 3 16 2 3" xfId="920"/>
    <cellStyle name="Normalny 3 16 3" xfId="629"/>
    <cellStyle name="Normalny 3 16 3 2" xfId="809"/>
    <cellStyle name="Normalny 3 16 3 3" xfId="989"/>
    <cellStyle name="Normalny 3 16 4" xfId="672"/>
    <cellStyle name="Normalny 3 16 5" xfId="852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2" xfId="505"/>
    <cellStyle name="Normalny 3 9 2 2" xfId="574"/>
    <cellStyle name="Normalny 3 9 2 2 2" xfId="754"/>
    <cellStyle name="Normalny 3 9 2 2 3" xfId="934"/>
    <cellStyle name="Normalny 3 9 2 3" xfId="643"/>
    <cellStyle name="Normalny 3 9 2 3 2" xfId="823"/>
    <cellStyle name="Normalny 3 9 2 3 3" xfId="1003"/>
    <cellStyle name="Normalny 3 9 2 4" xfId="686"/>
    <cellStyle name="Normalny 3 9 2 5" xfId="866"/>
    <cellStyle name="Normalny 3 9 3" xfId="520"/>
    <cellStyle name="Normalny 3 9 3 2" xfId="588"/>
    <cellStyle name="Normalny 3 9 3 2 2" xfId="768"/>
    <cellStyle name="Normalny 3 9 3 2 3" xfId="948"/>
    <cellStyle name="Normalny 3 9 3 3" xfId="700"/>
    <cellStyle name="Normalny 3 9 3 4" xfId="880"/>
    <cellStyle name="Normalny 3 9 4" xfId="543"/>
    <cellStyle name="Normalny 3 9 4 2" xfId="723"/>
    <cellStyle name="Normalny 3 9 4 3" xfId="903"/>
    <cellStyle name="Normalny 3 9 5" xfId="612"/>
    <cellStyle name="Normalny 3 9 5 2" xfId="792"/>
    <cellStyle name="Normalny 3 9 5 3" xfId="972"/>
    <cellStyle name="Normalny 3 9 6" xfId="655"/>
    <cellStyle name="Normalny 3 9 7" xfId="835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758"/>
    <cellStyle name="Normalny 31 2 3" xfId="938"/>
    <cellStyle name="Normalny 31 3" xfId="690"/>
    <cellStyle name="Normalny 31 4" xfId="870"/>
    <cellStyle name="Normalny 32" xfId="512"/>
    <cellStyle name="Normalny 32 2" xfId="580"/>
    <cellStyle name="Normalny 32 2 2" xfId="760"/>
    <cellStyle name="Normalny 32 2 3" xfId="940"/>
    <cellStyle name="Normalny 32 3" xfId="692"/>
    <cellStyle name="Normalny 32 4" xfId="872"/>
    <cellStyle name="Normalny 33" xfId="533"/>
    <cellStyle name="Normalny 33 2" xfId="601"/>
    <cellStyle name="Normalny 33 2 2" xfId="781"/>
    <cellStyle name="Normalny 33 2 3" xfId="961"/>
    <cellStyle name="Normalny 33 3" xfId="713"/>
    <cellStyle name="Normalny 33 4" xfId="893"/>
    <cellStyle name="Normalny 34" xfId="534"/>
    <cellStyle name="Normalny 34 2" xfId="602"/>
    <cellStyle name="Normalny 34 2 2" xfId="782"/>
    <cellStyle name="Normalny 34 2 3" xfId="962"/>
    <cellStyle name="Normalny 34 3" xfId="714"/>
    <cellStyle name="Normalny 34 4" xfId="894"/>
    <cellStyle name="Normalny 35" xfId="535"/>
    <cellStyle name="Normalny 35 2" xfId="603"/>
    <cellStyle name="Normalny 35 2 2" xfId="783"/>
    <cellStyle name="Normalny 35 2 3" xfId="963"/>
    <cellStyle name="Normalny 35 3" xfId="715"/>
    <cellStyle name="Normalny 35 4" xfId="895"/>
    <cellStyle name="Normalny 36" xfId="536"/>
    <cellStyle name="Normalny 36 2" xfId="604"/>
    <cellStyle name="Normalny 36 2 2" xfId="784"/>
    <cellStyle name="Normalny 36 2 3" xfId="964"/>
    <cellStyle name="Normalny 36 3" xfId="716"/>
    <cellStyle name="Normalny 36 4" xfId="896"/>
    <cellStyle name="Normalny 37" xfId="605"/>
    <cellStyle name="Normalny 37 2" xfId="785"/>
    <cellStyle name="Normalny 37 3" xfId="965"/>
    <cellStyle name="Normalny 38" xfId="647"/>
    <cellStyle name="Normalny 38 2" xfId="827"/>
    <cellStyle name="Normalny 38 3" xfId="1007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2 2 2" xfId="778"/>
    <cellStyle name="Procentowy 10 2 2 3" xfId="958"/>
    <cellStyle name="Procentowy 10 2 3" xfId="710"/>
    <cellStyle name="Procentowy 10 2 4" xfId="890"/>
    <cellStyle name="Procentowy 10 3" xfId="553"/>
    <cellStyle name="Procentowy 10 3 2" xfId="733"/>
    <cellStyle name="Procentowy 10 3 3" xfId="913"/>
    <cellStyle name="Procentowy 10 4" xfId="622"/>
    <cellStyle name="Procentowy 10 4 2" xfId="802"/>
    <cellStyle name="Procentowy 10 4 3" xfId="982"/>
    <cellStyle name="Procentowy 10 5" xfId="665"/>
    <cellStyle name="Procentowy 10 6" xfId="845"/>
    <cellStyle name="Procentowy 11" xfId="479"/>
    <cellStyle name="Procentowy 11 2" xfId="532"/>
    <cellStyle name="Procentowy 11 2 2" xfId="600"/>
    <cellStyle name="Procentowy 11 2 2 2" xfId="780"/>
    <cellStyle name="Procentowy 11 2 2 3" xfId="960"/>
    <cellStyle name="Procentowy 11 2 3" xfId="712"/>
    <cellStyle name="Procentowy 11 2 4" xfId="892"/>
    <cellStyle name="Procentowy 11 3" xfId="555"/>
    <cellStyle name="Procentowy 11 3 2" xfId="735"/>
    <cellStyle name="Procentowy 11 3 3" xfId="915"/>
    <cellStyle name="Procentowy 11 4" xfId="624"/>
    <cellStyle name="Procentowy 11 4 2" xfId="804"/>
    <cellStyle name="Procentowy 11 4 3" xfId="984"/>
    <cellStyle name="Procentowy 11 5" xfId="667"/>
    <cellStyle name="Procentowy 11 6" xfId="847"/>
    <cellStyle name="Procentowy 12" xfId="482"/>
    <cellStyle name="Procentowy 12 2" xfId="558"/>
    <cellStyle name="Procentowy 12 2 2" xfId="738"/>
    <cellStyle name="Procentowy 12 2 3" xfId="918"/>
    <cellStyle name="Procentowy 12 3" xfId="627"/>
    <cellStyle name="Procentowy 12 3 2" xfId="807"/>
    <cellStyle name="Procentowy 12 3 3" xfId="987"/>
    <cellStyle name="Procentowy 12 4" xfId="670"/>
    <cellStyle name="Procentowy 12 5" xfId="850"/>
    <cellStyle name="Procentowy 13" xfId="491"/>
    <cellStyle name="Procentowy 13 2" xfId="561"/>
    <cellStyle name="Procentowy 13 2 2" xfId="741"/>
    <cellStyle name="Procentowy 13 2 3" xfId="921"/>
    <cellStyle name="Procentowy 13 3" xfId="630"/>
    <cellStyle name="Procentowy 13 3 2" xfId="810"/>
    <cellStyle name="Procentowy 13 3 3" xfId="990"/>
    <cellStyle name="Procentowy 13 4" xfId="673"/>
    <cellStyle name="Procentowy 13 5" xfId="853"/>
    <cellStyle name="Procentowy 14" xfId="497"/>
    <cellStyle name="Procentowy 14 2" xfId="567"/>
    <cellStyle name="Procentowy 14 2 2" xfId="747"/>
    <cellStyle name="Procentowy 14 2 3" xfId="927"/>
    <cellStyle name="Procentowy 14 3" xfId="636"/>
    <cellStyle name="Procentowy 14 3 2" xfId="816"/>
    <cellStyle name="Procentowy 14 3 3" xfId="996"/>
    <cellStyle name="Procentowy 14 4" xfId="679"/>
    <cellStyle name="Procentowy 14 5" xfId="859"/>
    <cellStyle name="Procentowy 15" xfId="508"/>
    <cellStyle name="Procentowy 15 2" xfId="577"/>
    <cellStyle name="Procentowy 15 2 2" xfId="757"/>
    <cellStyle name="Procentowy 15 2 3" xfId="937"/>
    <cellStyle name="Procentowy 15 3" xfId="646"/>
    <cellStyle name="Procentowy 15 3 2" xfId="826"/>
    <cellStyle name="Procentowy 15 3 3" xfId="1006"/>
    <cellStyle name="Procentowy 15 4" xfId="689"/>
    <cellStyle name="Procentowy 15 5" xfId="869"/>
    <cellStyle name="Procentowy 16" xfId="511"/>
    <cellStyle name="Procentowy 16 2" xfId="579"/>
    <cellStyle name="Procentowy 16 2 2" xfId="759"/>
    <cellStyle name="Procentowy 16 2 3" xfId="939"/>
    <cellStyle name="Procentowy 16 3" xfId="691"/>
    <cellStyle name="Procentowy 16 4" xfId="871"/>
    <cellStyle name="Procentowy 17" xfId="513"/>
    <cellStyle name="Procentowy 17 2" xfId="581"/>
    <cellStyle name="Procentowy 17 2 2" xfId="761"/>
    <cellStyle name="Procentowy 17 2 3" xfId="941"/>
    <cellStyle name="Procentowy 17 3" xfId="693"/>
    <cellStyle name="Procentowy 17 4" xfId="873"/>
    <cellStyle name="Procentowy 18" xfId="648"/>
    <cellStyle name="Procentowy 18 2" xfId="828"/>
    <cellStyle name="Procentowy 18 3" xfId="1008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2" xfId="503"/>
    <cellStyle name="Procentowy 5 2 2" xfId="572"/>
    <cellStyle name="Procentowy 5 2 2 2" xfId="752"/>
    <cellStyle name="Procentowy 5 2 2 3" xfId="932"/>
    <cellStyle name="Procentowy 5 2 3" xfId="641"/>
    <cellStyle name="Procentowy 5 2 3 2" xfId="821"/>
    <cellStyle name="Procentowy 5 2 3 3" xfId="1001"/>
    <cellStyle name="Procentowy 5 2 4" xfId="684"/>
    <cellStyle name="Procentowy 5 2 5" xfId="864"/>
    <cellStyle name="Procentowy 5 3" xfId="518"/>
    <cellStyle name="Procentowy 5 3 2" xfId="586"/>
    <cellStyle name="Procentowy 5 3 2 2" xfId="766"/>
    <cellStyle name="Procentowy 5 3 2 3" xfId="946"/>
    <cellStyle name="Procentowy 5 3 3" xfId="698"/>
    <cellStyle name="Procentowy 5 3 4" xfId="878"/>
    <cellStyle name="Procentowy 5 4" xfId="541"/>
    <cellStyle name="Procentowy 5 4 2" xfId="721"/>
    <cellStyle name="Procentowy 5 4 3" xfId="901"/>
    <cellStyle name="Procentowy 5 5" xfId="610"/>
    <cellStyle name="Procentowy 5 5 2" xfId="790"/>
    <cellStyle name="Procentowy 5 5 3" xfId="970"/>
    <cellStyle name="Procentowy 5 6" xfId="653"/>
    <cellStyle name="Procentowy 5 7" xfId="833"/>
    <cellStyle name="Procentowy 6" xfId="464"/>
    <cellStyle name="Procentowy 6 2" xfId="506"/>
    <cellStyle name="Procentowy 6 2 2" xfId="575"/>
    <cellStyle name="Procentowy 6 2 2 2" xfId="755"/>
    <cellStyle name="Procentowy 6 2 2 3" xfId="935"/>
    <cellStyle name="Procentowy 6 2 3" xfId="644"/>
    <cellStyle name="Procentowy 6 2 3 2" xfId="824"/>
    <cellStyle name="Procentowy 6 2 3 3" xfId="1004"/>
    <cellStyle name="Procentowy 6 2 4" xfId="687"/>
    <cellStyle name="Procentowy 6 2 5" xfId="867"/>
    <cellStyle name="Procentowy 6 3" xfId="521"/>
    <cellStyle name="Procentowy 6 3 2" xfId="589"/>
    <cellStyle name="Procentowy 6 3 2 2" xfId="769"/>
    <cellStyle name="Procentowy 6 3 2 3" xfId="949"/>
    <cellStyle name="Procentowy 6 3 3" xfId="701"/>
    <cellStyle name="Procentowy 6 3 4" xfId="881"/>
    <cellStyle name="Procentowy 6 4" xfId="544"/>
    <cellStyle name="Procentowy 6 4 2" xfId="724"/>
    <cellStyle name="Procentowy 6 4 3" xfId="904"/>
    <cellStyle name="Procentowy 6 5" xfId="613"/>
    <cellStyle name="Procentowy 6 5 2" xfId="793"/>
    <cellStyle name="Procentowy 6 5 3" xfId="973"/>
    <cellStyle name="Procentowy 6 6" xfId="656"/>
    <cellStyle name="Procentowy 6 7" xfId="836"/>
    <cellStyle name="Procentowy 7" xfId="470"/>
    <cellStyle name="Procentowy 7 2" xfId="523"/>
    <cellStyle name="Procentowy 7 2 2" xfId="591"/>
    <cellStyle name="Procentowy 7 2 2 2" xfId="771"/>
    <cellStyle name="Procentowy 7 2 2 3" xfId="951"/>
    <cellStyle name="Procentowy 7 2 3" xfId="703"/>
    <cellStyle name="Procentowy 7 2 4" xfId="883"/>
    <cellStyle name="Procentowy 7 3" xfId="546"/>
    <cellStyle name="Procentowy 7 3 2" xfId="726"/>
    <cellStyle name="Procentowy 7 3 3" xfId="906"/>
    <cellStyle name="Procentowy 7 4" xfId="615"/>
    <cellStyle name="Procentowy 7 4 2" xfId="795"/>
    <cellStyle name="Procentowy 7 4 3" xfId="975"/>
    <cellStyle name="Procentowy 7 5" xfId="658"/>
    <cellStyle name="Procentowy 7 6" xfId="838"/>
    <cellStyle name="Procentowy 8" xfId="473"/>
    <cellStyle name="Procentowy 8 2" xfId="526"/>
    <cellStyle name="Procentowy 8 2 2" xfId="594"/>
    <cellStyle name="Procentowy 8 2 2 2" xfId="774"/>
    <cellStyle name="Procentowy 8 2 2 3" xfId="954"/>
    <cellStyle name="Procentowy 8 2 3" xfId="706"/>
    <cellStyle name="Procentowy 8 2 4" xfId="886"/>
    <cellStyle name="Procentowy 8 3" xfId="549"/>
    <cellStyle name="Procentowy 8 3 2" xfId="729"/>
    <cellStyle name="Procentowy 8 3 3" xfId="909"/>
    <cellStyle name="Procentowy 8 4" xfId="618"/>
    <cellStyle name="Procentowy 8 4 2" xfId="798"/>
    <cellStyle name="Procentowy 8 4 3" xfId="978"/>
    <cellStyle name="Procentowy 8 5" xfId="661"/>
    <cellStyle name="Procentowy 8 6" xfId="841"/>
    <cellStyle name="Procentowy 9" xfId="475"/>
    <cellStyle name="Procentowy 9 2" xfId="528"/>
    <cellStyle name="Procentowy 9 2 2" xfId="596"/>
    <cellStyle name="Procentowy 9 2 2 2" xfId="776"/>
    <cellStyle name="Procentowy 9 2 2 3" xfId="956"/>
    <cellStyle name="Procentowy 9 2 3" xfId="708"/>
    <cellStyle name="Procentowy 9 2 4" xfId="888"/>
    <cellStyle name="Procentowy 9 3" xfId="551"/>
    <cellStyle name="Procentowy 9 3 2" xfId="731"/>
    <cellStyle name="Procentowy 9 3 3" xfId="911"/>
    <cellStyle name="Procentowy 9 4" xfId="620"/>
    <cellStyle name="Procentowy 9 4 2" xfId="800"/>
    <cellStyle name="Procentowy 9 4 3" xfId="980"/>
    <cellStyle name="Procentowy 9 5" xfId="663"/>
    <cellStyle name="Procentowy 9 6" xfId="843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2" xfId="498"/>
    <cellStyle name="Walutowy 2 2 2" xfId="568"/>
    <cellStyle name="Walutowy 2 2 2 2" xfId="748"/>
    <cellStyle name="Walutowy 2 2 2 3" xfId="928"/>
    <cellStyle name="Walutowy 2 2 3" xfId="637"/>
    <cellStyle name="Walutowy 2 2 3 2" xfId="817"/>
    <cellStyle name="Walutowy 2 2 3 3" xfId="997"/>
    <cellStyle name="Walutowy 2 2 4" xfId="680"/>
    <cellStyle name="Walutowy 2 2 5" xfId="860"/>
    <cellStyle name="Walutowy 2 3" xfId="514"/>
    <cellStyle name="Walutowy 2 3 2" xfId="582"/>
    <cellStyle name="Walutowy 2 3 2 2" xfId="762"/>
    <cellStyle name="Walutowy 2 3 2 3" xfId="942"/>
    <cellStyle name="Walutowy 2 3 3" xfId="694"/>
    <cellStyle name="Walutowy 2 3 4" xfId="874"/>
    <cellStyle name="Walutowy 2 4" xfId="537"/>
    <cellStyle name="Walutowy 2 4 2" xfId="717"/>
    <cellStyle name="Walutowy 2 4 3" xfId="897"/>
    <cellStyle name="Walutowy 2 5" xfId="606"/>
    <cellStyle name="Walutowy 2 5 2" xfId="786"/>
    <cellStyle name="Walutowy 2 5 3" xfId="966"/>
    <cellStyle name="Walutowy 2 6" xfId="649"/>
    <cellStyle name="Walutowy 2 7" xfId="829"/>
    <cellStyle name="Waluty [0]" xfId="440"/>
    <cellStyle name="Waluty [0] 2" xfId="499"/>
    <cellStyle name="Waluty [0] 2 2" xfId="569"/>
    <cellStyle name="Waluty [0] 2 2 2" xfId="749"/>
    <cellStyle name="Waluty [0] 2 2 3" xfId="929"/>
    <cellStyle name="Waluty [0] 2 3" xfId="638"/>
    <cellStyle name="Waluty [0] 2 3 2" xfId="818"/>
    <cellStyle name="Waluty [0] 2 3 3" xfId="998"/>
    <cellStyle name="Waluty [0] 2 4" xfId="681"/>
    <cellStyle name="Waluty [0] 2 5" xfId="861"/>
    <cellStyle name="Waluty [0] 3" xfId="515"/>
    <cellStyle name="Waluty [0] 3 2" xfId="583"/>
    <cellStyle name="Waluty [0] 3 2 2" xfId="763"/>
    <cellStyle name="Waluty [0] 3 2 3" xfId="943"/>
    <cellStyle name="Waluty [0] 3 3" xfId="695"/>
    <cellStyle name="Waluty [0] 3 4" xfId="875"/>
    <cellStyle name="Waluty [0] 4" xfId="538"/>
    <cellStyle name="Waluty [0] 4 2" xfId="718"/>
    <cellStyle name="Waluty [0] 4 3" xfId="898"/>
    <cellStyle name="Waluty [0] 5" xfId="607"/>
    <cellStyle name="Waluty [0] 5 2" xfId="787"/>
    <cellStyle name="Waluty [0] 5 3" xfId="967"/>
    <cellStyle name="Waluty [0] 6" xfId="650"/>
    <cellStyle name="Waluty [0] 7" xfId="830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I-V 2020 r.</a:t>
            </a:r>
          </a:p>
        </c:rich>
      </c:tx>
      <c:layout>
        <c:manualLayout>
          <c:xMode val="edge"/>
          <c:yMode val="edge"/>
          <c:x val="0.2451737451737451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6821431803783145E-4"/>
                  <c:y val="2.590249989243148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  <c:pt idx="4">
                <c:v>27429.724348849515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785488672"/>
        <c:axId val="785489064"/>
      </c:barChart>
      <c:catAx>
        <c:axId val="78548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785489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785489064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46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532818532815E-2"/>
              <c:y val="0.5190318684212915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85488672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 2020 r.</a:t>
            </a:r>
          </a:p>
        </c:rich>
      </c:tx>
      <c:layout>
        <c:manualLayout>
          <c:xMode val="edge"/>
          <c:yMode val="edge"/>
          <c:x val="0.12698438044894739"/>
          <c:y val="4.844290657439446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66715990.008130006</c:v>
              </c:pt>
              <c:pt idx="1">
                <c:v>26264729.53895</c:v>
              </c:pt>
              <c:pt idx="2">
                <c:v>16624535.73769</c:v>
              </c:pt>
              <c:pt idx="3">
                <c:v>18464276.835879996</c:v>
              </c:pt>
              <c:pt idx="4">
                <c:v>4775023.9111099998</c:v>
              </c:pt>
              <c:pt idx="5">
                <c:v>3450488.4680499732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I-V 2020 r.</a:t>
            </a:r>
          </a:p>
        </c:rich>
      </c:tx>
      <c:layout>
        <c:manualLayout>
          <c:xMode val="edge"/>
          <c:yMode val="edge"/>
          <c:x val="0.25562717843549299"/>
          <c:y val="4.152249134948096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112880.07127</c:v>
              </c:pt>
              <c:pt idx="2" formatCode="#,##0">
                <c:v>1790891.12329</c:v>
              </c:pt>
              <c:pt idx="3" formatCode="#,##0">
                <c:v>17508323.310589958</c:v>
              </c:pt>
              <c:pt idx="4" formatCode="#,##0">
                <c:v>1222711.47254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2019-2020</a:t>
            </a:r>
          </a:p>
        </c:rich>
      </c:tx>
      <c:layout>
        <c:manualLayout>
          <c:xMode val="edge"/>
          <c:yMode val="edge"/>
          <c:x val="0.23255813953488372"/>
          <c:y val="3.560830860534124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80366550566721329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
 I-V 2019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162865.625</c:v>
              </c:pt>
              <c:pt idx="1">
                <c:v>164800.90100000001</c:v>
              </c:pt>
              <c:pt idx="2">
                <c:v>-1935.2760000000001</c:v>
              </c:pt>
              <c:pt idx="3">
                <c:v>1935.2760000000001</c:v>
              </c:pt>
              <c:pt idx="4">
                <c:v>3027.3739999999998</c:v>
              </c:pt>
              <c:pt idx="5">
                <c:v>-1092.097</c:v>
              </c:pt>
            </c:numLit>
          </c:val>
        </c:ser>
        <c:ser>
          <c:idx val="1"/>
          <c:order val="1"/>
          <c:tx>
            <c:v>Wykonanie 
I-V 2020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Nadwyzka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157069.68700000001</c:v>
              </c:pt>
              <c:pt idx="1">
                <c:v>182951.41399999999</c:v>
              </c:pt>
              <c:pt idx="2">
                <c:v>-25881.725999999999</c:v>
              </c:pt>
              <c:pt idx="3">
                <c:v>25881.725999999999</c:v>
              </c:pt>
              <c:pt idx="4">
                <c:v>22596.463</c:v>
              </c:pt>
              <c:pt idx="5">
                <c:v>3285.2640000000001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3922504"/>
        <c:axId val="803924072"/>
      </c:barChart>
      <c:catAx>
        <c:axId val="803922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03924072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803924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1.6767542611390445E-2"/>
              <c:y val="0.31750767069609259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03922504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0" i="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I-V 2020 r.</a:t>
            </a:r>
          </a:p>
        </c:rich>
      </c:tx>
      <c:layout>
        <c:manualLayout>
          <c:xMode val="edge"/>
          <c:yMode val="edge"/>
          <c:x val="0.21063012792692251"/>
          <c:y val="3.303303303303303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106977.26121358994</c:v>
              </c:pt>
              <c:pt idx="1">
                <c:v>10882.135659899986</c:v>
              </c:pt>
              <c:pt idx="2">
                <c:v>32716.639759479793</c:v>
              </c:pt>
              <c:pt idx="3">
                <c:v>4718.1725881299944</c:v>
              </c:pt>
              <c:pt idx="4">
                <c:v>12556.873439969999</c:v>
              </c:pt>
              <c:pt idx="5">
                <c:v>11712.421185179999</c:v>
              </c:pt>
              <c:pt idx="6">
                <c:v>3387.9097621800074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I-V 2020 r.</a:t>
            </a:r>
          </a:p>
        </c:rich>
      </c:tx>
      <c:layout>
        <c:manualLayout>
          <c:xMode val="edge"/>
          <c:yMode val="edge"/>
          <c:x val="0.26510762178119546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 formatCode="#\ ##0&quot; &quot;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  <c:pt idx="4">
                <c:v>34428.599681659631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952594448"/>
        <c:axId val="952593272"/>
      </c:barChart>
      <c:catAx>
        <c:axId val="95259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259327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52593272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19298245612E-2"/>
              <c:y val="0.49827062274655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95259444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I-V 2020 r. 
(w skali miesiąca)</a:t>
            </a:r>
          </a:p>
        </c:rich>
      </c:tx>
      <c:layout>
        <c:manualLayout>
          <c:xMode val="edge"/>
          <c:yMode val="edge"/>
          <c:x val="0.19808306709265175"/>
          <c:y val="3.79310344827586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59506709491337E-3"/>
                  <c:y val="2.931027064240054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>
                <c:v>3426.7165221800169</c:v>
              </c:pt>
              <c:pt idx="1">
                <c:v>-6738.7570355295684</c:v>
              </c:pt>
              <c:pt idx="2">
                <c:v>-6042.4501782601437</c:v>
              </c:pt>
              <c:pt idx="3">
                <c:v>-9528.3603349999757</c:v>
              </c:pt>
              <c:pt idx="4">
                <c:v>-6998.8753328101157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952592488"/>
        <c:axId val="952591704"/>
      </c:barChart>
      <c:catAx>
        <c:axId val="952592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52591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52591704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47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93610223641E-2"/>
              <c:y val="0.5965517241379310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95259248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I-V 2020 r.</a:t>
            </a:r>
          </a:p>
        </c:rich>
      </c:tx>
      <c:layout>
        <c:manualLayout>
          <c:xMode val="edge"/>
          <c:yMode val="edge"/>
          <c:x val="0.12938619514665928"/>
          <c:y val="3.806228373702422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>
                <c:v>36844.986274309995</c:v>
              </c:pt>
              <c:pt idx="1">
                <c:v>36400.102276509933</c:v>
              </c:pt>
              <c:pt idx="2">
                <c:v>32307.557218199901</c:v>
              </c:pt>
              <c:pt idx="3">
                <c:v>42970.16815775026</c:v>
              </c:pt>
              <c:pt idx="4">
                <c:v>34428.599681659631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>
                <c:v>40271.702796490012</c:v>
              </c:pt>
              <c:pt idx="1">
                <c:v>29661.345240980365</c:v>
              </c:pt>
              <c:pt idx="2">
                <c:v>26265.107039939758</c:v>
              </c:pt>
              <c:pt idx="3">
                <c:v>33441.807822750285</c:v>
              </c:pt>
              <c:pt idx="4">
                <c:v>27429.724348849515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952592096"/>
        <c:axId val="805259304"/>
      </c:barChart>
      <c:catAx>
        <c:axId val="95259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8052593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805259304"/>
        <c:scaling>
          <c:orientation val="minMax"/>
          <c:max val="4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50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01754385963E-2"/>
              <c:y val="0.4775093770718106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952592096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I-V</a:t>
            </a:r>
            <a:r>
              <a:rPr lang="pl-PL" baseline="0"/>
              <a:t> </a:t>
            </a:r>
            <a:r>
              <a:rPr lang="pl-PL"/>
              <a:t>2020 r.</a:t>
            </a:r>
          </a:p>
        </c:rich>
      </c:tx>
      <c:layout>
        <c:manualLayout>
          <c:xMode val="edge"/>
          <c:yMode val="edge"/>
          <c:x val="0.31992397502036385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5.0247311697050124E-3"/>
                  <c:y val="-1.990044365915869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9395356925263551E-3"/>
                  <c:y val="5.083772333095860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6252962043864323E-3"/>
                  <c:y val="-1.126165274017243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390038.73300000001</c:v>
              </c:pt>
              <c:pt idx="1">
                <c:v>42959.550999999999</c:v>
              </c:pt>
              <c:pt idx="2">
                <c:v>2341.7159999999999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9020543560601592E-3"/>
                  <c:y val="3.411593840271461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1727282456831576E-3"/>
                  <c:y val="9.32427377431689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180843623526563E-3"/>
                  <c:y val="6.740130389538695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136295.04449980997</c:v>
              </c:pt>
              <c:pt idx="1">
                <c:v>20634.805977689954</c:v>
              </c:pt>
              <c:pt idx="2">
                <c:v>139.83677151000003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258128"/>
        <c:axId val="741714112"/>
      </c:barChart>
      <c:catAx>
        <c:axId val="80525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171411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41714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049808429116E-2"/>
              <c:y val="0.3944643943728486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80525812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441146006173E-2"/>
          <c:y val="0.79357545704710786"/>
          <c:w val="0.19157128347462316"/>
          <c:h val="0.1557097058369434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 2020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4254827056"/>
          <c:y val="1.730103806228373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252292227689762E-4"/>
                  <c:y val="1.39885963796586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076727392983948E-3"/>
                  <c:y val="5.28735636969279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3076727392983948E-3"/>
                  <c:y val="1.06773374122304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3336567709299496E-3"/>
                  <c:y val="5.295682915156873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3.420128549372147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3052160672168745E-5"/>
                  <c:y val="-3.431161222112057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chemeClr val="tx2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2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236601.24741848014</c:v>
              </c:pt>
              <c:pt idx="1">
                <c:v>26132.803909950002</c:v>
              </c:pt>
              <c:pt idx="2">
                <c:v>88756.738194569902</c:v>
              </c:pt>
              <c:pt idx="3">
                <c:v>24399.72891804</c:v>
              </c:pt>
              <c:pt idx="4">
                <c:v>27599.904999999999</c:v>
              </c:pt>
              <c:pt idx="5">
                <c:v>21357.43557596</c:v>
              </c:pt>
              <c:pt idx="6">
                <c:v>10492.140982999999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097329277643879E-2"/>
                  <c:y val="8.177292136639443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191547739752661E-2"/>
                  <c:y val="8.515974373391025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3849343494361647E-2"/>
                  <c:y val="1.13746855948473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2998738956786557E-2"/>
                  <c:y val="9.572404829146475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8340547081974908E-2"/>
                  <c:y val="1.3182378615099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5079823671997767E-2"/>
                  <c:y val="9.6760703201744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8.1896943333006258E-3"/>
                  <c:y val="1.30980723422759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106977.26121358994</c:v>
              </c:pt>
              <c:pt idx="1">
                <c:v>10882.135659899986</c:v>
              </c:pt>
              <c:pt idx="2">
                <c:v>32716.639759479793</c:v>
              </c:pt>
              <c:pt idx="3">
                <c:v>4718.1725881299944</c:v>
              </c:pt>
              <c:pt idx="4">
                <c:v>12556.873439969999</c:v>
              </c:pt>
              <c:pt idx="5">
                <c:v>11712.421185179999</c:v>
              </c:pt>
              <c:pt idx="6">
                <c:v>3387.9097621800074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713328"/>
        <c:axId val="741713720"/>
      </c:barChart>
      <c:catAx>
        <c:axId val="74171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1713720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741713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900990099011E-3"/>
              <c:y val="0.359862318248281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74171332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15503755104"/>
          <c:y val="0.21453323524870807"/>
          <c:w val="0.19050170213871787"/>
          <c:h val="0.1446766386035655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I-V 2020 r.</a:t>
            </a:r>
          </a:p>
        </c:rich>
      </c:tx>
      <c:layout>
        <c:manualLayout>
          <c:xMode val="edge"/>
          <c:yMode val="edge"/>
          <c:x val="0.26260504201680673"/>
          <c:y val="3.4129692832764506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92729725.849999994</c:v>
              </c:pt>
              <c:pt idx="1">
                <c:v>165205274.15000001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I-V 2020 r.</a:t>
            </a:r>
          </a:p>
        </c:rich>
      </c:tx>
      <c:layout>
        <c:manualLayout>
          <c:xMode val="edge"/>
          <c:yMode val="edge"/>
          <c:x val="0.26422806905234403"/>
          <c:y val="3.384615384615384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4.532616349785535E-2"/>
                  <c:y val="0.114751948314152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039220707167724E-2"/>
                  <c:y val="-0.12164360993337371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9817644593.1700001</c:v>
              </c:pt>
              <c:pt idx="1">
                <c:v>12916504406.83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I-V 2020 r.</a:t>
            </a:r>
          </a:p>
        </c:rich>
      </c:tx>
      <c:layout>
        <c:manualLayout>
          <c:xMode val="edge"/>
          <c:yMode val="edge"/>
          <c:x val="0.16598360655737704"/>
          <c:y val="4.848484848484848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136295044.49980998</c:v>
              </c:pt>
              <c:pt idx="1">
                <c:v>20634805.977689955</c:v>
              </c:pt>
              <c:pt idx="2">
                <c:v>139836.77151000002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423</xdr:row>
      <xdr:rowOff>0</xdr:rowOff>
    </xdr:from>
    <xdr:to>
      <xdr:col>13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437</xdr:row>
      <xdr:rowOff>0</xdr:rowOff>
    </xdr:from>
    <xdr:to>
      <xdr:col>13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440</xdr:row>
      <xdr:rowOff>0</xdr:rowOff>
    </xdr:from>
    <xdr:to>
      <xdr:col>5</xdr:col>
      <xdr:colOff>47625</xdr:colOff>
      <xdr:row>440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437</xdr:row>
      <xdr:rowOff>0</xdr:rowOff>
    </xdr:from>
    <xdr:to>
      <xdr:col>8</xdr:col>
      <xdr:colOff>47625</xdr:colOff>
      <xdr:row>437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429</xdr:row>
      <xdr:rowOff>0</xdr:rowOff>
    </xdr:from>
    <xdr:to>
      <xdr:col>13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425</xdr:row>
      <xdr:rowOff>0</xdr:rowOff>
    </xdr:from>
    <xdr:to>
      <xdr:col>13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428</xdr:row>
      <xdr:rowOff>0</xdr:rowOff>
    </xdr:from>
    <xdr:to>
      <xdr:col>13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431</xdr:row>
      <xdr:rowOff>0</xdr:rowOff>
    </xdr:from>
    <xdr:to>
      <xdr:col>13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427</xdr:row>
      <xdr:rowOff>0</xdr:rowOff>
    </xdr:from>
    <xdr:to>
      <xdr:col>13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13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427</xdr:row>
      <xdr:rowOff>0</xdr:rowOff>
    </xdr:from>
    <xdr:to>
      <xdr:col>0</xdr:col>
      <xdr:colOff>47625</xdr:colOff>
      <xdr:row>427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5" zoomScaleNormal="75" workbookViewId="0">
      <selection activeCell="AA26" sqref="AA26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6" t="s">
        <v>465</v>
      </c>
      <c r="B9" s="246"/>
      <c r="C9" s="246"/>
    </row>
    <row r="16" spans="1:13" ht="20.45" customHeight="1">
      <c r="B16" s="1603" t="s">
        <v>466</v>
      </c>
      <c r="C16" s="1603"/>
      <c r="D16" s="1603"/>
      <c r="E16" s="1603"/>
      <c r="F16" s="1603"/>
      <c r="G16" s="1603"/>
      <c r="H16" s="1603"/>
      <c r="I16" s="1603"/>
      <c r="J16" s="1603"/>
      <c r="K16" s="1603"/>
      <c r="L16" s="1603"/>
      <c r="M16" s="1603"/>
    </row>
    <row r="17" spans="2:13">
      <c r="B17" s="247"/>
      <c r="C17" s="247"/>
      <c r="D17" s="247"/>
      <c r="E17" s="247"/>
      <c r="F17" s="247"/>
      <c r="G17" s="247"/>
      <c r="H17" s="247"/>
      <c r="I17" s="247"/>
      <c r="J17" s="247"/>
      <c r="K17" s="247"/>
      <c r="L17" s="247"/>
      <c r="M17" s="247"/>
    </row>
    <row r="18" spans="2:13" ht="20.45" customHeight="1">
      <c r="B18" s="1604" t="s">
        <v>766</v>
      </c>
      <c r="C18" s="1604"/>
      <c r="D18" s="1604"/>
      <c r="E18" s="1604"/>
      <c r="F18" s="1604"/>
      <c r="G18" s="1604"/>
      <c r="H18" s="1604"/>
      <c r="I18" s="1604"/>
      <c r="J18" s="1604"/>
      <c r="K18" s="1604"/>
      <c r="L18" s="1604"/>
      <c r="M18" s="1604"/>
    </row>
    <row r="30" spans="2:13" ht="14.25">
      <c r="C30" s="656"/>
      <c r="D30" s="657"/>
      <c r="E30" s="657"/>
      <c r="F30" s="657"/>
      <c r="G30" s="657"/>
      <c r="H30" s="657"/>
    </row>
    <row r="34" spans="1:14" s="248" customFormat="1" ht="18">
      <c r="A34" s="1605" t="s">
        <v>768</v>
      </c>
      <c r="B34" s="1605"/>
      <c r="C34" s="1605"/>
      <c r="D34" s="1605"/>
      <c r="E34" s="1605"/>
      <c r="F34" s="1605"/>
      <c r="G34" s="1605"/>
      <c r="H34" s="1605"/>
      <c r="I34" s="1605"/>
      <c r="J34" s="1605"/>
      <c r="K34" s="1605"/>
      <c r="L34" s="1605"/>
      <c r="M34" s="1605"/>
      <c r="N34" s="1605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90"/>
  <sheetViews>
    <sheetView showGridLines="0" zoomScale="70" zoomScaleNormal="70" zoomScaleSheetLayoutView="55" workbookViewId="0">
      <selection activeCell="O29" sqref="O29"/>
    </sheetView>
  </sheetViews>
  <sheetFormatPr defaultColWidth="16.28515625" defaultRowHeight="15"/>
  <cols>
    <col min="1" max="1" width="5.42578125" style="935" customWidth="1"/>
    <col min="2" max="2" width="1.42578125" style="935" customWidth="1"/>
    <col min="3" max="3" width="42.5703125" style="935" bestFit="1" customWidth="1"/>
    <col min="4" max="4" width="3.7109375" style="935" customWidth="1"/>
    <col min="5" max="5" width="17.7109375" style="935" customWidth="1"/>
    <col min="6" max="6" width="14.7109375" style="935" customWidth="1"/>
    <col min="7" max="7" width="14.5703125" style="935" customWidth="1"/>
    <col min="8" max="9" width="14.7109375" style="935" customWidth="1"/>
    <col min="10" max="10" width="14.5703125" style="935" customWidth="1"/>
    <col min="11" max="11" width="14.7109375" style="935" customWidth="1"/>
    <col min="12" max="12" width="22.5703125" style="935" bestFit="1" customWidth="1"/>
    <col min="13" max="16384" width="16.28515625" style="935"/>
  </cols>
  <sheetData>
    <row r="1" spans="1:15" ht="16.5" customHeight="1">
      <c r="A1" s="940" t="s">
        <v>348</v>
      </c>
      <c r="B1" s="940"/>
      <c r="C1" s="929"/>
      <c r="D1" s="929"/>
      <c r="E1" s="929"/>
      <c r="F1" s="929"/>
      <c r="G1" s="929"/>
      <c r="H1" s="929"/>
      <c r="I1" s="929"/>
      <c r="J1" s="929"/>
      <c r="K1" s="929"/>
      <c r="L1" s="929"/>
    </row>
    <row r="2" spans="1:15" ht="15" customHeight="1">
      <c r="A2" s="947" t="s">
        <v>349</v>
      </c>
      <c r="B2" s="947"/>
      <c r="C2" s="947"/>
      <c r="D2" s="947"/>
      <c r="E2" s="947"/>
      <c r="F2" s="947"/>
      <c r="G2" s="948"/>
      <c r="H2" s="948"/>
      <c r="I2" s="948"/>
      <c r="J2" s="948"/>
      <c r="K2" s="948"/>
      <c r="L2" s="948"/>
    </row>
    <row r="3" spans="1:15" ht="15" customHeight="1">
      <c r="A3" s="947"/>
      <c r="B3" s="947"/>
      <c r="C3" s="947"/>
      <c r="D3" s="947"/>
      <c r="E3" s="947"/>
      <c r="F3" s="947"/>
      <c r="G3" s="948"/>
      <c r="H3" s="948"/>
      <c r="I3" s="948"/>
      <c r="J3" s="948"/>
      <c r="K3" s="948"/>
      <c r="L3" s="948"/>
    </row>
    <row r="4" spans="1:15" ht="15.2" customHeight="1">
      <c r="A4" s="929"/>
      <c r="B4" s="949"/>
      <c r="C4" s="949"/>
      <c r="D4" s="929"/>
      <c r="E4" s="929"/>
      <c r="F4" s="929"/>
      <c r="G4" s="929"/>
      <c r="H4" s="929"/>
      <c r="I4" s="929"/>
      <c r="J4" s="940"/>
      <c r="K4" s="940"/>
      <c r="L4" s="950" t="s">
        <v>2</v>
      </c>
    </row>
    <row r="5" spans="1:15" ht="15.95" customHeight="1">
      <c r="A5" s="951" t="s">
        <v>4</v>
      </c>
      <c r="B5" s="952" t="s">
        <v>4</v>
      </c>
      <c r="C5" s="952" t="s">
        <v>3</v>
      </c>
      <c r="D5" s="953"/>
      <c r="E5" s="928" t="s">
        <v>4</v>
      </c>
      <c r="F5" s="941" t="s">
        <v>4</v>
      </c>
      <c r="G5" s="926" t="s">
        <v>4</v>
      </c>
      <c r="H5" s="927" t="s">
        <v>4</v>
      </c>
      <c r="I5" s="928" t="s">
        <v>4</v>
      </c>
      <c r="J5" s="927" t="s">
        <v>4</v>
      </c>
      <c r="K5" s="928" t="s">
        <v>4</v>
      </c>
      <c r="L5" s="928" t="s">
        <v>4</v>
      </c>
    </row>
    <row r="6" spans="1:15" ht="15.95" customHeight="1">
      <c r="A6" s="954"/>
      <c r="B6" s="955"/>
      <c r="C6" s="930" t="s">
        <v>746</v>
      </c>
      <c r="D6" s="955"/>
      <c r="E6" s="942"/>
      <c r="F6" s="943" t="s">
        <v>5</v>
      </c>
      <c r="G6" s="931" t="s">
        <v>6</v>
      </c>
      <c r="H6" s="932" t="s">
        <v>7</v>
      </c>
      <c r="I6" s="933" t="s">
        <v>7</v>
      </c>
      <c r="J6" s="932" t="s">
        <v>8</v>
      </c>
      <c r="K6" s="934" t="s">
        <v>9</v>
      </c>
      <c r="L6" s="933" t="s">
        <v>10</v>
      </c>
    </row>
    <row r="7" spans="1:15" ht="15.95" customHeight="1">
      <c r="A7" s="954" t="s">
        <v>4</v>
      </c>
      <c r="B7" s="955"/>
      <c r="C7" s="930" t="s">
        <v>11</v>
      </c>
      <c r="D7" s="929"/>
      <c r="E7" s="934" t="s">
        <v>12</v>
      </c>
      <c r="F7" s="943" t="s">
        <v>13</v>
      </c>
      <c r="G7" s="936" t="s">
        <v>14</v>
      </c>
      <c r="H7" s="932" t="s">
        <v>15</v>
      </c>
      <c r="I7" s="933" t="s">
        <v>16</v>
      </c>
      <c r="J7" s="932" t="s">
        <v>17</v>
      </c>
      <c r="K7" s="933" t="s">
        <v>18</v>
      </c>
      <c r="L7" s="937" t="s">
        <v>19</v>
      </c>
    </row>
    <row r="8" spans="1:15" ht="15.95" customHeight="1">
      <c r="A8" s="956" t="s">
        <v>4</v>
      </c>
      <c r="B8" s="957"/>
      <c r="C8" s="930" t="s">
        <v>703</v>
      </c>
      <c r="D8" s="929"/>
      <c r="E8" s="934" t="s">
        <v>4</v>
      </c>
      <c r="F8" s="943" t="s">
        <v>20</v>
      </c>
      <c r="G8" s="936" t="s">
        <v>21</v>
      </c>
      <c r="H8" s="932" t="s">
        <v>22</v>
      </c>
      <c r="I8" s="933" t="s">
        <v>4</v>
      </c>
      <c r="J8" s="932" t="s">
        <v>23</v>
      </c>
      <c r="K8" s="933" t="s">
        <v>24</v>
      </c>
      <c r="L8" s="933" t="s">
        <v>25</v>
      </c>
    </row>
    <row r="9" spans="1:15" ht="15.95" customHeight="1">
      <c r="A9" s="958" t="s">
        <v>4</v>
      </c>
      <c r="B9" s="959"/>
      <c r="C9" s="930" t="s">
        <v>26</v>
      </c>
      <c r="D9" s="929"/>
      <c r="E9" s="944" t="s">
        <v>4</v>
      </c>
      <c r="F9" s="943" t="s">
        <v>4</v>
      </c>
      <c r="G9" s="936" t="s">
        <v>4</v>
      </c>
      <c r="H9" s="932" t="s">
        <v>27</v>
      </c>
      <c r="I9" s="933"/>
      <c r="J9" s="932" t="s">
        <v>28</v>
      </c>
      <c r="K9" s="933" t="s">
        <v>4</v>
      </c>
      <c r="L9" s="933" t="s">
        <v>29</v>
      </c>
    </row>
    <row r="10" spans="1:15" ht="15.95" customHeight="1">
      <c r="A10" s="954"/>
      <c r="B10" s="955"/>
      <c r="C10" s="930" t="s">
        <v>30</v>
      </c>
      <c r="D10" s="960"/>
      <c r="E10" s="938"/>
      <c r="F10" s="961"/>
      <c r="G10" s="962"/>
      <c r="H10" s="952"/>
      <c r="I10" s="963"/>
      <c r="J10" s="964"/>
      <c r="K10" s="952"/>
      <c r="L10" s="963"/>
    </row>
    <row r="11" spans="1:15" s="973" customFormat="1" ht="9.9499999999999993" customHeight="1">
      <c r="A11" s="965">
        <v>1</v>
      </c>
      <c r="B11" s="966"/>
      <c r="C11" s="966"/>
      <c r="D11" s="966"/>
      <c r="E11" s="967" t="s">
        <v>32</v>
      </c>
      <c r="F11" s="967">
        <v>3</v>
      </c>
      <c r="G11" s="968" t="s">
        <v>34</v>
      </c>
      <c r="H11" s="969" t="s">
        <v>35</v>
      </c>
      <c r="I11" s="970" t="s">
        <v>36</v>
      </c>
      <c r="J11" s="971">
        <v>7</v>
      </c>
      <c r="K11" s="1005">
        <v>8</v>
      </c>
      <c r="L11" s="972">
        <v>9</v>
      </c>
    </row>
    <row r="12" spans="1:15" ht="18.95" customHeight="1">
      <c r="A12" s="974"/>
      <c r="B12" s="975"/>
      <c r="C12" s="976" t="s">
        <v>40</v>
      </c>
      <c r="D12" s="977" t="s">
        <v>41</v>
      </c>
      <c r="E12" s="1077">
        <v>435340000000</v>
      </c>
      <c r="F12" s="1077">
        <v>235893971000</v>
      </c>
      <c r="G12" s="1077">
        <v>26270074000</v>
      </c>
      <c r="H12" s="1077">
        <v>87714670000</v>
      </c>
      <c r="I12" s="1077">
        <v>24058053000</v>
      </c>
      <c r="J12" s="1077">
        <v>27599900000</v>
      </c>
      <c r="K12" s="1077">
        <v>23327650000</v>
      </c>
      <c r="L12" s="1078">
        <v>10475682000</v>
      </c>
      <c r="O12" s="1146"/>
    </row>
    <row r="13" spans="1:15" ht="18.95" customHeight="1">
      <c r="A13" s="978"/>
      <c r="B13" s="979"/>
      <c r="C13" s="980"/>
      <c r="D13" s="961" t="s">
        <v>42</v>
      </c>
      <c r="E13" s="1079">
        <v>435339999999.99994</v>
      </c>
      <c r="F13" s="1077">
        <v>236601247418.48004</v>
      </c>
      <c r="G13" s="1077">
        <v>26132803909.949997</v>
      </c>
      <c r="H13" s="1077">
        <v>88756738194.569992</v>
      </c>
      <c r="I13" s="1077">
        <v>24399728918.040005</v>
      </c>
      <c r="J13" s="1077">
        <v>27599905000</v>
      </c>
      <c r="K13" s="1077">
        <v>21357435575.959999</v>
      </c>
      <c r="L13" s="1080">
        <v>10492140983.000002</v>
      </c>
    </row>
    <row r="14" spans="1:15" ht="18.95" customHeight="1">
      <c r="A14" s="978"/>
      <c r="B14" s="979"/>
      <c r="C14" s="945" t="s">
        <v>4</v>
      </c>
      <c r="D14" s="961" t="s">
        <v>43</v>
      </c>
      <c r="E14" s="1079">
        <v>182951413608.42999</v>
      </c>
      <c r="F14" s="1077">
        <v>106977261213.59003</v>
      </c>
      <c r="G14" s="1077">
        <v>10882135659.899996</v>
      </c>
      <c r="H14" s="1077">
        <v>32716639759.479973</v>
      </c>
      <c r="I14" s="1077">
        <v>4718172588.1300001</v>
      </c>
      <c r="J14" s="1077">
        <v>12556873439.969999</v>
      </c>
      <c r="K14" s="1077">
        <v>11712421185.179998</v>
      </c>
      <c r="L14" s="1080">
        <v>3387909762.1799998</v>
      </c>
    </row>
    <row r="15" spans="1:15" ht="18.95" customHeight="1">
      <c r="A15" s="978"/>
      <c r="B15" s="979"/>
      <c r="C15" s="980"/>
      <c r="D15" s="961" t="s">
        <v>44</v>
      </c>
      <c r="E15" s="1006">
        <v>0.42024949145134838</v>
      </c>
      <c r="F15" s="1007">
        <v>0.45349722487646804</v>
      </c>
      <c r="G15" s="1007">
        <v>0.41424076916951191</v>
      </c>
      <c r="H15" s="1007">
        <v>0.37298937292336587</v>
      </c>
      <c r="I15" s="1007">
        <v>0.19611614406743555</v>
      </c>
      <c r="J15" s="1007">
        <v>0.45496083101641671</v>
      </c>
      <c r="K15" s="1007">
        <v>0.50208320105882931</v>
      </c>
      <c r="L15" s="1008">
        <v>0.32340708339371127</v>
      </c>
    </row>
    <row r="16" spans="1:15" ht="18.95" customHeight="1">
      <c r="A16" s="981"/>
      <c r="B16" s="982"/>
      <c r="C16" s="983"/>
      <c r="D16" s="961" t="s">
        <v>45</v>
      </c>
      <c r="E16" s="1009">
        <v>0.42024949145134843</v>
      </c>
      <c r="F16" s="1010">
        <v>0.45214157736192234</v>
      </c>
      <c r="G16" s="1010">
        <v>0.4164166882894893</v>
      </c>
      <c r="H16" s="1010">
        <v>0.36861020836254133</v>
      </c>
      <c r="I16" s="1010">
        <v>0.19336987734489158</v>
      </c>
      <c r="J16" s="1010">
        <v>0.45496074859569263</v>
      </c>
      <c r="K16" s="1010">
        <v>0.54840016459483265</v>
      </c>
      <c r="L16" s="1011">
        <v>0.32289975589055608</v>
      </c>
    </row>
    <row r="17" spans="1:15" ht="18.95" customHeight="1">
      <c r="A17" s="984" t="s">
        <v>350</v>
      </c>
      <c r="B17" s="985" t="s">
        <v>47</v>
      </c>
      <c r="C17" s="986" t="s">
        <v>351</v>
      </c>
      <c r="D17" s="987" t="s">
        <v>41</v>
      </c>
      <c r="E17" s="1081">
        <v>5609137000</v>
      </c>
      <c r="F17" s="1076">
        <v>2660447000</v>
      </c>
      <c r="G17" s="1076">
        <v>1965000</v>
      </c>
      <c r="H17" s="1076">
        <v>1152618000</v>
      </c>
      <c r="I17" s="1076">
        <v>128465000</v>
      </c>
      <c r="J17" s="1076">
        <v>0</v>
      </c>
      <c r="K17" s="1076">
        <v>0</v>
      </c>
      <c r="L17" s="1084">
        <v>1665642000</v>
      </c>
    </row>
    <row r="18" spans="1:15" ht="18.95" customHeight="1">
      <c r="A18" s="988"/>
      <c r="B18" s="985"/>
      <c r="C18" s="986"/>
      <c r="D18" s="989" t="s">
        <v>42</v>
      </c>
      <c r="E18" s="1083">
        <v>7033350822.6000004</v>
      </c>
      <c r="F18" s="1076">
        <v>3634064585.5300002</v>
      </c>
      <c r="G18" s="1076">
        <v>2190249.1799999997</v>
      </c>
      <c r="H18" s="1076">
        <v>1401290094.8900006</v>
      </c>
      <c r="I18" s="1076">
        <v>150836393</v>
      </c>
      <c r="J18" s="1076">
        <v>0</v>
      </c>
      <c r="K18" s="1076">
        <v>0</v>
      </c>
      <c r="L18" s="1084">
        <v>1844969500</v>
      </c>
    </row>
    <row r="19" spans="1:15" ht="18.95" customHeight="1">
      <c r="A19" s="988"/>
      <c r="B19" s="985"/>
      <c r="C19" s="986"/>
      <c r="D19" s="989" t="s">
        <v>43</v>
      </c>
      <c r="E19" s="1083">
        <v>3778291866.8899994</v>
      </c>
      <c r="F19" s="1076">
        <v>1852102894.0599997</v>
      </c>
      <c r="G19" s="1076">
        <v>572632.00000000012</v>
      </c>
      <c r="H19" s="1076">
        <v>559632104.49999988</v>
      </c>
      <c r="I19" s="1076">
        <v>24752989.680000003</v>
      </c>
      <c r="J19" s="1076">
        <v>0</v>
      </c>
      <c r="K19" s="1076">
        <v>0</v>
      </c>
      <c r="L19" s="1084">
        <v>1341231246.6500003</v>
      </c>
    </row>
    <row r="20" spans="1:15" ht="18.95" customHeight="1">
      <c r="A20" s="988"/>
      <c r="B20" s="986"/>
      <c r="C20" s="986"/>
      <c r="D20" s="989" t="s">
        <v>44</v>
      </c>
      <c r="E20" s="1012">
        <v>0.6735959322958236</v>
      </c>
      <c r="F20" s="946">
        <v>0.69616229680952102</v>
      </c>
      <c r="G20" s="946">
        <v>0.29141577608142499</v>
      </c>
      <c r="H20" s="946">
        <v>0.485531290071819</v>
      </c>
      <c r="I20" s="946">
        <v>0.19268275156657458</v>
      </c>
      <c r="J20" s="946">
        <v>0</v>
      </c>
      <c r="K20" s="946">
        <v>0</v>
      </c>
      <c r="L20" s="1013">
        <v>0.80523380573376535</v>
      </c>
    </row>
    <row r="21" spans="1:15" s="993" customFormat="1" ht="18.95" customHeight="1">
      <c r="A21" s="990"/>
      <c r="B21" s="991"/>
      <c r="C21" s="991"/>
      <c r="D21" s="992" t="s">
        <v>45</v>
      </c>
      <c r="E21" s="1014">
        <v>0.53719655995963644</v>
      </c>
      <c r="F21" s="1015">
        <v>0.50965051678900886</v>
      </c>
      <c r="G21" s="1015">
        <v>0.26144605154012668</v>
      </c>
      <c r="H21" s="1015">
        <v>0.39936920023967648</v>
      </c>
      <c r="I21" s="1015">
        <v>0.16410488999163486</v>
      </c>
      <c r="J21" s="1015">
        <v>0</v>
      </c>
      <c r="K21" s="1015">
        <v>0</v>
      </c>
      <c r="L21" s="1016">
        <v>0.72696662283577063</v>
      </c>
      <c r="O21" s="935"/>
    </row>
    <row r="22" spans="1:15" ht="18.95" customHeight="1">
      <c r="A22" s="984" t="s">
        <v>352</v>
      </c>
      <c r="B22" s="985" t="s">
        <v>47</v>
      </c>
      <c r="C22" s="986" t="s">
        <v>353</v>
      </c>
      <c r="D22" s="989" t="s">
        <v>41</v>
      </c>
      <c r="E22" s="1081">
        <v>9029000</v>
      </c>
      <c r="F22" s="1076">
        <v>1534000</v>
      </c>
      <c r="G22" s="1076">
        <v>8000</v>
      </c>
      <c r="H22" s="1076">
        <v>1493000</v>
      </c>
      <c r="I22" s="1076">
        <v>0</v>
      </c>
      <c r="J22" s="1076">
        <v>0</v>
      </c>
      <c r="K22" s="1076">
        <v>0</v>
      </c>
      <c r="L22" s="1084">
        <v>5994000</v>
      </c>
    </row>
    <row r="23" spans="1:15" ht="18.95" customHeight="1">
      <c r="A23" s="984"/>
      <c r="B23" s="985"/>
      <c r="C23" s="986"/>
      <c r="D23" s="989" t="s">
        <v>42</v>
      </c>
      <c r="E23" s="1083">
        <v>9691391.3100000005</v>
      </c>
      <c r="F23" s="1076">
        <v>1751391.31</v>
      </c>
      <c r="G23" s="1076">
        <v>8000</v>
      </c>
      <c r="H23" s="1076">
        <v>1938000</v>
      </c>
      <c r="I23" s="1076">
        <v>0</v>
      </c>
      <c r="J23" s="1076">
        <v>0</v>
      </c>
      <c r="K23" s="1076">
        <v>0</v>
      </c>
      <c r="L23" s="1084">
        <v>5994000</v>
      </c>
    </row>
    <row r="24" spans="1:15" ht="18.95" customHeight="1">
      <c r="A24" s="984"/>
      <c r="B24" s="985"/>
      <c r="C24" s="986"/>
      <c r="D24" s="989" t="s">
        <v>43</v>
      </c>
      <c r="E24" s="1083">
        <v>2369674.02</v>
      </c>
      <c r="F24" s="1076">
        <v>102671.8</v>
      </c>
      <c r="G24" s="1076">
        <v>1312.48</v>
      </c>
      <c r="H24" s="1076">
        <v>1005020.2200000001</v>
      </c>
      <c r="I24" s="1076">
        <v>0</v>
      </c>
      <c r="J24" s="1076">
        <v>0</v>
      </c>
      <c r="K24" s="1076">
        <v>0</v>
      </c>
      <c r="L24" s="1084">
        <v>1260669.52</v>
      </c>
    </row>
    <row r="25" spans="1:15" ht="18.95" customHeight="1">
      <c r="A25" s="984"/>
      <c r="B25" s="986"/>
      <c r="C25" s="986"/>
      <c r="D25" s="989" t="s">
        <v>44</v>
      </c>
      <c r="E25" s="1012">
        <v>0.26245143648244545</v>
      </c>
      <c r="F25" s="946">
        <v>6.6930769230769238E-2</v>
      </c>
      <c r="G25" s="946">
        <v>0.16406000000000001</v>
      </c>
      <c r="H25" s="946">
        <v>0.67315486939048896</v>
      </c>
      <c r="I25" s="946">
        <v>0</v>
      </c>
      <c r="J25" s="946">
        <v>0</v>
      </c>
      <c r="K25" s="946">
        <v>0</v>
      </c>
      <c r="L25" s="1013">
        <v>0.21032190857524191</v>
      </c>
    </row>
    <row r="26" spans="1:15" ht="18.95" customHeight="1">
      <c r="A26" s="990"/>
      <c r="B26" s="991"/>
      <c r="C26" s="991"/>
      <c r="D26" s="989" t="s">
        <v>45</v>
      </c>
      <c r="E26" s="1014">
        <v>0.24451329475829409</v>
      </c>
      <c r="F26" s="1015">
        <v>5.8622992710863686E-2</v>
      </c>
      <c r="G26" s="1015">
        <v>0.16406000000000001</v>
      </c>
      <c r="H26" s="1015">
        <v>0.51858628482972136</v>
      </c>
      <c r="I26" s="1015">
        <v>0</v>
      </c>
      <c r="J26" s="1015">
        <v>0</v>
      </c>
      <c r="K26" s="1015">
        <v>0</v>
      </c>
      <c r="L26" s="1016">
        <v>0.21032190857524191</v>
      </c>
    </row>
    <row r="27" spans="1:15" ht="18.95" customHeight="1">
      <c r="A27" s="984" t="s">
        <v>354</v>
      </c>
      <c r="B27" s="985" t="s">
        <v>47</v>
      </c>
      <c r="C27" s="986" t="s">
        <v>355</v>
      </c>
      <c r="D27" s="987" t="s">
        <v>41</v>
      </c>
      <c r="E27" s="1081">
        <v>123800000</v>
      </c>
      <c r="F27" s="1076">
        <v>5233000</v>
      </c>
      <c r="G27" s="1076">
        <v>1217000</v>
      </c>
      <c r="H27" s="1076">
        <v>40306000</v>
      </c>
      <c r="I27" s="1076">
        <v>452000</v>
      </c>
      <c r="J27" s="1076">
        <v>0</v>
      </c>
      <c r="K27" s="1076">
        <v>0</v>
      </c>
      <c r="L27" s="1084">
        <v>76592000</v>
      </c>
    </row>
    <row r="28" spans="1:15" ht="18.95" customHeight="1">
      <c r="A28" s="984"/>
      <c r="B28" s="985"/>
      <c r="C28" s="986"/>
      <c r="D28" s="989" t="s">
        <v>42</v>
      </c>
      <c r="E28" s="1083">
        <v>123961900</v>
      </c>
      <c r="F28" s="1076">
        <v>5233000</v>
      </c>
      <c r="G28" s="1076">
        <v>1217000</v>
      </c>
      <c r="H28" s="1076">
        <v>40306000</v>
      </c>
      <c r="I28" s="1076">
        <v>477000</v>
      </c>
      <c r="J28" s="1076">
        <v>0</v>
      </c>
      <c r="K28" s="1076">
        <v>0</v>
      </c>
      <c r="L28" s="1084">
        <v>76728900</v>
      </c>
    </row>
    <row r="29" spans="1:15" ht="18.95" customHeight="1">
      <c r="A29" s="984"/>
      <c r="B29" s="985"/>
      <c r="C29" s="986"/>
      <c r="D29" s="989" t="s">
        <v>43</v>
      </c>
      <c r="E29" s="1083">
        <v>42594332.640000001</v>
      </c>
      <c r="F29" s="1076">
        <v>5117417</v>
      </c>
      <c r="G29" s="1076">
        <v>318607.12</v>
      </c>
      <c r="H29" s="1076">
        <v>14972001.590000007</v>
      </c>
      <c r="I29" s="1076">
        <v>127900</v>
      </c>
      <c r="J29" s="1076">
        <v>0</v>
      </c>
      <c r="K29" s="1076">
        <v>0</v>
      </c>
      <c r="L29" s="1084">
        <v>22058406.929999992</v>
      </c>
    </row>
    <row r="30" spans="1:15" ht="18.95" customHeight="1">
      <c r="A30" s="988"/>
      <c r="B30" s="986"/>
      <c r="C30" s="986"/>
      <c r="D30" s="989" t="s">
        <v>44</v>
      </c>
      <c r="E30" s="1012">
        <v>0.34405761421647818</v>
      </c>
      <c r="F30" s="946">
        <v>0.97791266959678957</v>
      </c>
      <c r="G30" s="946">
        <v>0.26179714050944947</v>
      </c>
      <c r="H30" s="946">
        <v>0.37145838311913876</v>
      </c>
      <c r="I30" s="946">
        <v>0.28296460176991151</v>
      </c>
      <c r="J30" s="946">
        <v>0</v>
      </c>
      <c r="K30" s="946">
        <v>0</v>
      </c>
      <c r="L30" s="1013">
        <v>0.28799883708481294</v>
      </c>
    </row>
    <row r="31" spans="1:15" ht="18.95" customHeight="1">
      <c r="A31" s="990"/>
      <c r="B31" s="991"/>
      <c r="C31" s="991"/>
      <c r="D31" s="994" t="s">
        <v>45</v>
      </c>
      <c r="E31" s="1014">
        <v>0.34360825898925396</v>
      </c>
      <c r="F31" s="1015">
        <v>0.97791266959678957</v>
      </c>
      <c r="G31" s="1015">
        <v>0.26179714050944947</v>
      </c>
      <c r="H31" s="1015">
        <v>0.37145838311913876</v>
      </c>
      <c r="I31" s="1015">
        <v>0.26813417190775679</v>
      </c>
      <c r="J31" s="1015">
        <v>0</v>
      </c>
      <c r="K31" s="1015">
        <v>0</v>
      </c>
      <c r="L31" s="1016">
        <v>0.28748498844633497</v>
      </c>
    </row>
    <row r="32" spans="1:15" ht="18.95" customHeight="1">
      <c r="A32" s="984" t="s">
        <v>356</v>
      </c>
      <c r="B32" s="985" t="s">
        <v>47</v>
      </c>
      <c r="C32" s="986" t="s">
        <v>357</v>
      </c>
      <c r="D32" s="989" t="s">
        <v>41</v>
      </c>
      <c r="E32" s="1081">
        <v>695479000</v>
      </c>
      <c r="F32" s="1076">
        <v>695479000</v>
      </c>
      <c r="G32" s="1076">
        <v>0</v>
      </c>
      <c r="H32" s="1076">
        <v>0</v>
      </c>
      <c r="I32" s="1076">
        <v>0</v>
      </c>
      <c r="J32" s="1076">
        <v>0</v>
      </c>
      <c r="K32" s="1076">
        <v>0</v>
      </c>
      <c r="L32" s="1084">
        <v>0</v>
      </c>
    </row>
    <row r="33" spans="1:12" ht="18.95" customHeight="1">
      <c r="A33" s="984"/>
      <c r="B33" s="985"/>
      <c r="C33" s="986"/>
      <c r="D33" s="989" t="s">
        <v>42</v>
      </c>
      <c r="E33" s="1083">
        <v>695479000</v>
      </c>
      <c r="F33" s="1076">
        <v>695479000</v>
      </c>
      <c r="G33" s="1076">
        <v>0</v>
      </c>
      <c r="H33" s="1076">
        <v>0</v>
      </c>
      <c r="I33" s="1076">
        <v>0</v>
      </c>
      <c r="J33" s="1076">
        <v>0</v>
      </c>
      <c r="K33" s="1076">
        <v>0</v>
      </c>
      <c r="L33" s="1084">
        <v>0</v>
      </c>
    </row>
    <row r="34" spans="1:12" ht="18.95" customHeight="1">
      <c r="A34" s="984"/>
      <c r="B34" s="985"/>
      <c r="C34" s="986"/>
      <c r="D34" s="989" t="s">
        <v>43</v>
      </c>
      <c r="E34" s="1083">
        <v>335134369.79000002</v>
      </c>
      <c r="F34" s="1076">
        <v>335134369.79000002</v>
      </c>
      <c r="G34" s="1076">
        <v>0</v>
      </c>
      <c r="H34" s="1076">
        <v>0</v>
      </c>
      <c r="I34" s="1076">
        <v>0</v>
      </c>
      <c r="J34" s="1076">
        <v>0</v>
      </c>
      <c r="K34" s="1076">
        <v>0</v>
      </c>
      <c r="L34" s="1084">
        <v>0</v>
      </c>
    </row>
    <row r="35" spans="1:12" ht="18.95" customHeight="1">
      <c r="A35" s="988"/>
      <c r="B35" s="986"/>
      <c r="C35" s="986"/>
      <c r="D35" s="989" t="s">
        <v>44</v>
      </c>
      <c r="E35" s="1012">
        <v>0.4818756134836566</v>
      </c>
      <c r="F35" s="946">
        <v>0.4818756134836566</v>
      </c>
      <c r="G35" s="946">
        <v>0</v>
      </c>
      <c r="H35" s="946">
        <v>0</v>
      </c>
      <c r="I35" s="946">
        <v>0</v>
      </c>
      <c r="J35" s="946">
        <v>0</v>
      </c>
      <c r="K35" s="946">
        <v>0</v>
      </c>
      <c r="L35" s="1013">
        <v>0</v>
      </c>
    </row>
    <row r="36" spans="1:12" ht="18.95" customHeight="1">
      <c r="A36" s="990"/>
      <c r="B36" s="991"/>
      <c r="C36" s="991"/>
      <c r="D36" s="989" t="s">
        <v>45</v>
      </c>
      <c r="E36" s="1014">
        <v>0.4818756134836566</v>
      </c>
      <c r="F36" s="1015">
        <v>0.4818756134836566</v>
      </c>
      <c r="G36" s="1015">
        <v>0</v>
      </c>
      <c r="H36" s="1015">
        <v>0</v>
      </c>
      <c r="I36" s="1015">
        <v>0</v>
      </c>
      <c r="J36" s="1015">
        <v>0</v>
      </c>
      <c r="K36" s="1015">
        <v>0</v>
      </c>
      <c r="L36" s="1016">
        <v>0</v>
      </c>
    </row>
    <row r="37" spans="1:12" ht="18.95" customHeight="1">
      <c r="A37" s="984" t="s">
        <v>358</v>
      </c>
      <c r="B37" s="985" t="s">
        <v>47</v>
      </c>
      <c r="C37" s="986" t="s">
        <v>359</v>
      </c>
      <c r="D37" s="987" t="s">
        <v>41</v>
      </c>
      <c r="E37" s="1081">
        <v>818225000</v>
      </c>
      <c r="F37" s="1076">
        <v>120787000</v>
      </c>
      <c r="G37" s="1076">
        <v>155000</v>
      </c>
      <c r="H37" s="1076">
        <v>432023000</v>
      </c>
      <c r="I37" s="1076">
        <v>172066000</v>
      </c>
      <c r="J37" s="1076">
        <v>0</v>
      </c>
      <c r="K37" s="1076">
        <v>0</v>
      </c>
      <c r="L37" s="1084">
        <v>93194000</v>
      </c>
    </row>
    <row r="38" spans="1:12" ht="18.95" customHeight="1">
      <c r="A38" s="984"/>
      <c r="B38" s="985"/>
      <c r="C38" s="986"/>
      <c r="D38" s="989" t="s">
        <v>42</v>
      </c>
      <c r="E38" s="1083">
        <v>833565317</v>
      </c>
      <c r="F38" s="1076">
        <v>121592428</v>
      </c>
      <c r="G38" s="1076">
        <v>155000</v>
      </c>
      <c r="H38" s="1076">
        <v>441726579</v>
      </c>
      <c r="I38" s="1076">
        <v>174024750</v>
      </c>
      <c r="J38" s="1076">
        <v>0</v>
      </c>
      <c r="K38" s="1076">
        <v>0</v>
      </c>
      <c r="L38" s="1084">
        <v>96066560</v>
      </c>
    </row>
    <row r="39" spans="1:12" ht="18.95" customHeight="1">
      <c r="A39" s="984"/>
      <c r="B39" s="985"/>
      <c r="C39" s="986"/>
      <c r="D39" s="989" t="s">
        <v>43</v>
      </c>
      <c r="E39" s="1083">
        <v>252307690.31999996</v>
      </c>
      <c r="F39" s="1076">
        <v>43577642.060000002</v>
      </c>
      <c r="G39" s="1076">
        <v>16959.45</v>
      </c>
      <c r="H39" s="1076">
        <v>120545868.32999997</v>
      </c>
      <c r="I39" s="1076">
        <v>43879906.439999998</v>
      </c>
      <c r="J39" s="1076">
        <v>0</v>
      </c>
      <c r="K39" s="1076">
        <v>0</v>
      </c>
      <c r="L39" s="1084">
        <v>44287314.039999999</v>
      </c>
    </row>
    <row r="40" spans="1:12" ht="18.95" customHeight="1">
      <c r="A40" s="988"/>
      <c r="B40" s="986"/>
      <c r="C40" s="986"/>
      <c r="D40" s="989" t="s">
        <v>44</v>
      </c>
      <c r="E40" s="1012">
        <v>0.30835979140212039</v>
      </c>
      <c r="F40" s="946">
        <v>0.3607808957917657</v>
      </c>
      <c r="G40" s="946">
        <v>0.1094158064516129</v>
      </c>
      <c r="H40" s="946">
        <v>0.27902650629711839</v>
      </c>
      <c r="I40" s="946">
        <v>0.25501787941836268</v>
      </c>
      <c r="J40" s="946">
        <v>0</v>
      </c>
      <c r="K40" s="946">
        <v>0</v>
      </c>
      <c r="L40" s="1013">
        <v>0.47521636628967528</v>
      </c>
    </row>
    <row r="41" spans="1:12" ht="18.95" customHeight="1">
      <c r="A41" s="990"/>
      <c r="B41" s="991"/>
      <c r="C41" s="991"/>
      <c r="D41" s="995" t="s">
        <v>45</v>
      </c>
      <c r="E41" s="1014">
        <v>0.30268496682186208</v>
      </c>
      <c r="F41" s="1015">
        <v>0.35839108385926799</v>
      </c>
      <c r="G41" s="1015">
        <v>0.1094158064516129</v>
      </c>
      <c r="H41" s="1015">
        <v>0.27289702286626488</v>
      </c>
      <c r="I41" s="1015">
        <v>0.25214750453599272</v>
      </c>
      <c r="J41" s="1015">
        <v>0</v>
      </c>
      <c r="K41" s="1015">
        <v>0</v>
      </c>
      <c r="L41" s="1016">
        <v>0.46100655670401852</v>
      </c>
    </row>
    <row r="42" spans="1:12" ht="18.75" customHeight="1">
      <c r="A42" s="996" t="s">
        <v>360</v>
      </c>
      <c r="B42" s="997" t="s">
        <v>47</v>
      </c>
      <c r="C42" s="998" t="s">
        <v>361</v>
      </c>
      <c r="D42" s="999" t="s">
        <v>41</v>
      </c>
      <c r="E42" s="1158">
        <v>0</v>
      </c>
      <c r="F42" s="1157">
        <v>0</v>
      </c>
      <c r="G42" s="1157">
        <v>0</v>
      </c>
      <c r="H42" s="1157">
        <v>0</v>
      </c>
      <c r="I42" s="1157">
        <v>0</v>
      </c>
      <c r="J42" s="1157">
        <v>0</v>
      </c>
      <c r="K42" s="1157">
        <v>0</v>
      </c>
      <c r="L42" s="1160">
        <v>0</v>
      </c>
    </row>
    <row r="43" spans="1:12" ht="18.95" customHeight="1">
      <c r="A43" s="988"/>
      <c r="B43" s="986"/>
      <c r="C43" s="986" t="s">
        <v>362</v>
      </c>
      <c r="D43" s="989" t="s">
        <v>42</v>
      </c>
      <c r="E43" s="1159">
        <v>500000</v>
      </c>
      <c r="F43" s="1157">
        <v>0</v>
      </c>
      <c r="G43" s="1157">
        <v>0</v>
      </c>
      <c r="H43" s="1157">
        <v>0</v>
      </c>
      <c r="I43" s="1157">
        <v>500000</v>
      </c>
      <c r="J43" s="1157">
        <v>0</v>
      </c>
      <c r="K43" s="1157">
        <v>0</v>
      </c>
      <c r="L43" s="1160">
        <v>0</v>
      </c>
    </row>
    <row r="44" spans="1:12" ht="18.95" customHeight="1">
      <c r="A44" s="988"/>
      <c r="B44" s="986"/>
      <c r="C44" s="986"/>
      <c r="D44" s="989" t="s">
        <v>43</v>
      </c>
      <c r="E44" s="1159">
        <v>494203</v>
      </c>
      <c r="F44" s="1157">
        <v>0</v>
      </c>
      <c r="G44" s="1157">
        <v>0</v>
      </c>
      <c r="H44" s="1157">
        <v>0</v>
      </c>
      <c r="I44" s="1157">
        <v>494203</v>
      </c>
      <c r="J44" s="1157">
        <v>0</v>
      </c>
      <c r="K44" s="1157">
        <v>0</v>
      </c>
      <c r="L44" s="1160">
        <v>0</v>
      </c>
    </row>
    <row r="45" spans="1:12" ht="18.95" customHeight="1">
      <c r="A45" s="988"/>
      <c r="B45" s="986"/>
      <c r="C45" s="986"/>
      <c r="D45" s="989" t="s">
        <v>44</v>
      </c>
      <c r="E45" s="1152">
        <v>0</v>
      </c>
      <c r="F45" s="1151">
        <v>0</v>
      </c>
      <c r="G45" s="1151">
        <v>0</v>
      </c>
      <c r="H45" s="1151">
        <v>0</v>
      </c>
      <c r="I45" s="1151">
        <v>0</v>
      </c>
      <c r="J45" s="1151">
        <v>0</v>
      </c>
      <c r="K45" s="1151">
        <v>0</v>
      </c>
      <c r="L45" s="1153">
        <v>0</v>
      </c>
    </row>
    <row r="46" spans="1:12" ht="18.95" customHeight="1">
      <c r="A46" s="990"/>
      <c r="B46" s="991"/>
      <c r="C46" s="991"/>
      <c r="D46" s="992" t="s">
        <v>45</v>
      </c>
      <c r="E46" s="1154">
        <v>0.98840600000000001</v>
      </c>
      <c r="F46" s="1155">
        <v>0</v>
      </c>
      <c r="G46" s="1155">
        <v>0</v>
      </c>
      <c r="H46" s="1155">
        <v>0</v>
      </c>
      <c r="I46" s="1155">
        <v>0.98840600000000001</v>
      </c>
      <c r="J46" s="1155">
        <v>0</v>
      </c>
      <c r="K46" s="1155">
        <v>0</v>
      </c>
      <c r="L46" s="1156">
        <v>0</v>
      </c>
    </row>
    <row r="47" spans="1:12" ht="18.95" customHeight="1">
      <c r="A47" s="984" t="s">
        <v>363</v>
      </c>
      <c r="B47" s="985" t="s">
        <v>47</v>
      </c>
      <c r="C47" s="986" t="s">
        <v>364</v>
      </c>
      <c r="D47" s="1000" t="s">
        <v>41</v>
      </c>
      <c r="E47" s="1081">
        <v>441474000</v>
      </c>
      <c r="F47" s="1076">
        <v>339891000</v>
      </c>
      <c r="G47" s="1076">
        <v>257000</v>
      </c>
      <c r="H47" s="1076">
        <v>100246000</v>
      </c>
      <c r="I47" s="1076">
        <v>450000</v>
      </c>
      <c r="J47" s="1076">
        <v>0</v>
      </c>
      <c r="K47" s="1076">
        <v>0</v>
      </c>
      <c r="L47" s="1084">
        <v>630000</v>
      </c>
    </row>
    <row r="48" spans="1:12" ht="18.95" customHeight="1">
      <c r="A48" s="984"/>
      <c r="B48" s="985"/>
      <c r="C48" s="986"/>
      <c r="D48" s="989" t="s">
        <v>42</v>
      </c>
      <c r="E48" s="1083">
        <v>2066595286.6500001</v>
      </c>
      <c r="F48" s="1076">
        <v>1139891000</v>
      </c>
      <c r="G48" s="1076">
        <v>282000</v>
      </c>
      <c r="H48" s="1076">
        <v>925833444.64999998</v>
      </c>
      <c r="I48" s="1076">
        <v>455000</v>
      </c>
      <c r="J48" s="1076">
        <v>0</v>
      </c>
      <c r="K48" s="1076">
        <v>0</v>
      </c>
      <c r="L48" s="1084">
        <v>133842</v>
      </c>
    </row>
    <row r="49" spans="1:12" ht="18.95" customHeight="1">
      <c r="A49" s="984"/>
      <c r="B49" s="985"/>
      <c r="C49" s="986"/>
      <c r="D49" s="989" t="s">
        <v>43</v>
      </c>
      <c r="E49" s="1083">
        <v>967769273.90999997</v>
      </c>
      <c r="F49" s="1076">
        <v>929556000</v>
      </c>
      <c r="G49" s="1076">
        <v>81664.409999999989</v>
      </c>
      <c r="H49" s="1076">
        <v>37888831.829999998</v>
      </c>
      <c r="I49" s="1076">
        <v>238936</v>
      </c>
      <c r="J49" s="1076">
        <v>0</v>
      </c>
      <c r="K49" s="1076">
        <v>0</v>
      </c>
      <c r="L49" s="1084">
        <v>3841.67</v>
      </c>
    </row>
    <row r="50" spans="1:12" ht="18.95" customHeight="1">
      <c r="A50" s="984"/>
      <c r="B50" s="986"/>
      <c r="C50" s="986"/>
      <c r="D50" s="989" t="s">
        <v>44</v>
      </c>
      <c r="E50" s="1012">
        <v>2.1921319803884258</v>
      </c>
      <c r="F50" s="946">
        <v>2.734865000838504</v>
      </c>
      <c r="G50" s="946">
        <v>0.31776035019455251</v>
      </c>
      <c r="H50" s="946">
        <v>0.37795854029088438</v>
      </c>
      <c r="I50" s="946">
        <v>0.53096888888888893</v>
      </c>
      <c r="J50" s="946">
        <v>0</v>
      </c>
      <c r="K50" s="946">
        <v>0</v>
      </c>
      <c r="L50" s="1013">
        <v>6.0978888888888888E-3</v>
      </c>
    </row>
    <row r="51" spans="1:12" ht="18.95" customHeight="1">
      <c r="A51" s="990"/>
      <c r="B51" s="991"/>
      <c r="C51" s="991"/>
      <c r="D51" s="994" t="s">
        <v>45</v>
      </c>
      <c r="E51" s="1014">
        <v>0.46829162931014756</v>
      </c>
      <c r="F51" s="1015">
        <v>0.81547797113934573</v>
      </c>
      <c r="G51" s="1015">
        <v>0.28959010638297866</v>
      </c>
      <c r="H51" s="1015">
        <v>4.0924025859017665E-2</v>
      </c>
      <c r="I51" s="1015">
        <v>0.52513406593406597</v>
      </c>
      <c r="J51" s="1015">
        <v>0</v>
      </c>
      <c r="K51" s="1015">
        <v>0</v>
      </c>
      <c r="L51" s="1016">
        <v>2.8703022967379449E-2</v>
      </c>
    </row>
    <row r="52" spans="1:12" ht="18.95" customHeight="1">
      <c r="A52" s="984" t="s">
        <v>365</v>
      </c>
      <c r="B52" s="985" t="s">
        <v>47</v>
      </c>
      <c r="C52" s="986" t="s">
        <v>366</v>
      </c>
      <c r="D52" s="987" t="s">
        <v>41</v>
      </c>
      <c r="E52" s="1081">
        <v>21000000</v>
      </c>
      <c r="F52" s="1076">
        <v>21000000</v>
      </c>
      <c r="G52" s="1076">
        <v>0</v>
      </c>
      <c r="H52" s="1076">
        <v>0</v>
      </c>
      <c r="I52" s="1076">
        <v>0</v>
      </c>
      <c r="J52" s="1076">
        <v>0</v>
      </c>
      <c r="K52" s="1076">
        <v>0</v>
      </c>
      <c r="L52" s="1084">
        <v>0</v>
      </c>
    </row>
    <row r="53" spans="1:12" ht="18.95" customHeight="1">
      <c r="A53" s="984"/>
      <c r="B53" s="985"/>
      <c r="C53" s="986"/>
      <c r="D53" s="989" t="s">
        <v>42</v>
      </c>
      <c r="E53" s="1083">
        <v>21000000</v>
      </c>
      <c r="F53" s="1076">
        <v>21000000</v>
      </c>
      <c r="G53" s="1076">
        <v>0</v>
      </c>
      <c r="H53" s="1076">
        <v>0</v>
      </c>
      <c r="I53" s="1076">
        <v>0</v>
      </c>
      <c r="J53" s="1076">
        <v>0</v>
      </c>
      <c r="K53" s="1076">
        <v>0</v>
      </c>
      <c r="L53" s="1084">
        <v>0</v>
      </c>
    </row>
    <row r="54" spans="1:12" ht="18.95" customHeight="1">
      <c r="A54" s="984"/>
      <c r="B54" s="985"/>
      <c r="C54" s="986"/>
      <c r="D54" s="989" t="s">
        <v>43</v>
      </c>
      <c r="E54" s="1083">
        <v>5760707</v>
      </c>
      <c r="F54" s="1076">
        <v>5760707</v>
      </c>
      <c r="G54" s="1076">
        <v>0</v>
      </c>
      <c r="H54" s="1076">
        <v>0</v>
      </c>
      <c r="I54" s="1076">
        <v>0</v>
      </c>
      <c r="J54" s="1076">
        <v>0</v>
      </c>
      <c r="K54" s="1076">
        <v>0</v>
      </c>
      <c r="L54" s="1084">
        <v>0</v>
      </c>
    </row>
    <row r="55" spans="1:12" ht="18.95" customHeight="1">
      <c r="A55" s="988"/>
      <c r="B55" s="986"/>
      <c r="C55" s="986"/>
      <c r="D55" s="989" t="s">
        <v>44</v>
      </c>
      <c r="E55" s="1012">
        <v>0.27431938095238095</v>
      </c>
      <c r="F55" s="946">
        <v>0.27431938095238095</v>
      </c>
      <c r="G55" s="946">
        <v>0</v>
      </c>
      <c r="H55" s="946">
        <v>0</v>
      </c>
      <c r="I55" s="946">
        <v>0</v>
      </c>
      <c r="J55" s="946">
        <v>0</v>
      </c>
      <c r="K55" s="946">
        <v>0</v>
      </c>
      <c r="L55" s="1013">
        <v>0</v>
      </c>
    </row>
    <row r="56" spans="1:12" ht="18.95" customHeight="1">
      <c r="A56" s="990"/>
      <c r="B56" s="991"/>
      <c r="C56" s="991"/>
      <c r="D56" s="994" t="s">
        <v>45</v>
      </c>
      <c r="E56" s="1014">
        <v>0.27431938095238095</v>
      </c>
      <c r="F56" s="1015">
        <v>0.27431938095238095</v>
      </c>
      <c r="G56" s="1015">
        <v>0</v>
      </c>
      <c r="H56" s="1015">
        <v>0</v>
      </c>
      <c r="I56" s="1015">
        <v>0</v>
      </c>
      <c r="J56" s="1015">
        <v>0</v>
      </c>
      <c r="K56" s="1015">
        <v>0</v>
      </c>
      <c r="L56" s="1016">
        <v>0</v>
      </c>
    </row>
    <row r="57" spans="1:12" ht="18.95" customHeight="1">
      <c r="A57" s="984" t="s">
        <v>367</v>
      </c>
      <c r="B57" s="985" t="s">
        <v>47</v>
      </c>
      <c r="C57" s="986" t="s">
        <v>368</v>
      </c>
      <c r="D57" s="989" t="s">
        <v>41</v>
      </c>
      <c r="E57" s="1081">
        <v>13822948000</v>
      </c>
      <c r="F57" s="1076">
        <v>5656158000</v>
      </c>
      <c r="G57" s="1076">
        <v>13135000</v>
      </c>
      <c r="H57" s="1076">
        <v>3747756000</v>
      </c>
      <c r="I57" s="1076">
        <v>3415721000</v>
      </c>
      <c r="J57" s="1076">
        <v>0</v>
      </c>
      <c r="K57" s="1076">
        <v>0</v>
      </c>
      <c r="L57" s="1084">
        <v>990178000</v>
      </c>
    </row>
    <row r="58" spans="1:12" ht="18.95" customHeight="1">
      <c r="A58" s="984"/>
      <c r="B58" s="985"/>
      <c r="C58" s="986"/>
      <c r="D58" s="989" t="s">
        <v>42</v>
      </c>
      <c r="E58" s="1083">
        <v>13994497193.940001</v>
      </c>
      <c r="F58" s="1076">
        <v>5656143879.4099998</v>
      </c>
      <c r="G58" s="1076">
        <v>13232000</v>
      </c>
      <c r="H58" s="1076">
        <v>3759605308.5799999</v>
      </c>
      <c r="I58" s="1076">
        <v>3454575807.3900003</v>
      </c>
      <c r="J58" s="1076">
        <v>0</v>
      </c>
      <c r="K58" s="1076">
        <v>0</v>
      </c>
      <c r="L58" s="1084">
        <v>1110940198.5600002</v>
      </c>
    </row>
    <row r="59" spans="1:12" ht="18.95" customHeight="1">
      <c r="A59" s="984"/>
      <c r="B59" s="985"/>
      <c r="C59" s="986"/>
      <c r="D59" s="989" t="s">
        <v>43</v>
      </c>
      <c r="E59" s="1083">
        <v>4107850860.3600001</v>
      </c>
      <c r="F59" s="1076">
        <v>1884501242.2899997</v>
      </c>
      <c r="G59" s="1076">
        <v>4023040.5799999996</v>
      </c>
      <c r="H59" s="1076">
        <v>1143242356.7400005</v>
      </c>
      <c r="I59" s="1076">
        <v>548530013.93999994</v>
      </c>
      <c r="J59" s="1076">
        <v>0</v>
      </c>
      <c r="K59" s="1076">
        <v>0</v>
      </c>
      <c r="L59" s="1084">
        <v>527554206.81</v>
      </c>
    </row>
    <row r="60" spans="1:12" ht="18.95" customHeight="1">
      <c r="A60" s="988"/>
      <c r="B60" s="986"/>
      <c r="C60" s="986"/>
      <c r="D60" s="989" t="s">
        <v>44</v>
      </c>
      <c r="E60" s="1012">
        <v>0.29717617836368915</v>
      </c>
      <c r="F60" s="946">
        <v>0.33317690953647328</v>
      </c>
      <c r="G60" s="946">
        <v>0.30628401827179291</v>
      </c>
      <c r="H60" s="946">
        <v>0.30504716868974407</v>
      </c>
      <c r="I60" s="946">
        <v>0.16058981806183817</v>
      </c>
      <c r="J60" s="946">
        <v>0</v>
      </c>
      <c r="K60" s="946">
        <v>0</v>
      </c>
      <c r="L60" s="1013">
        <v>0.53278724311184456</v>
      </c>
    </row>
    <row r="61" spans="1:12" ht="18.95" customHeight="1">
      <c r="A61" s="990"/>
      <c r="B61" s="991"/>
      <c r="C61" s="991"/>
      <c r="D61" s="989" t="s">
        <v>45</v>
      </c>
      <c r="E61" s="1014">
        <v>0.29353329408210621</v>
      </c>
      <c r="F61" s="1015">
        <v>0.33317774131420691</v>
      </c>
      <c r="G61" s="1015">
        <v>0.30403873790810154</v>
      </c>
      <c r="H61" s="1015">
        <v>0.30408573850317344</v>
      </c>
      <c r="I61" s="1015">
        <v>0.15878360890694279</v>
      </c>
      <c r="J61" s="1015">
        <v>0</v>
      </c>
      <c r="K61" s="1015">
        <v>0</v>
      </c>
      <c r="L61" s="1016">
        <v>0.4748718315295597</v>
      </c>
    </row>
    <row r="62" spans="1:12" ht="18.95" customHeight="1">
      <c r="A62" s="984" t="s">
        <v>369</v>
      </c>
      <c r="B62" s="985" t="s">
        <v>47</v>
      </c>
      <c r="C62" s="986" t="s">
        <v>132</v>
      </c>
      <c r="D62" s="987" t="s">
        <v>41</v>
      </c>
      <c r="E62" s="1081">
        <v>58458000</v>
      </c>
      <c r="F62" s="1076">
        <v>55143000</v>
      </c>
      <c r="G62" s="1076">
        <v>10000</v>
      </c>
      <c r="H62" s="1076">
        <v>3105000</v>
      </c>
      <c r="I62" s="1076">
        <v>200000</v>
      </c>
      <c r="J62" s="1076">
        <v>0</v>
      </c>
      <c r="K62" s="1076">
        <v>0</v>
      </c>
      <c r="L62" s="1084">
        <v>0</v>
      </c>
    </row>
    <row r="63" spans="1:12" ht="18.95" customHeight="1">
      <c r="A63" s="984"/>
      <c r="B63" s="985"/>
      <c r="C63" s="986"/>
      <c r="D63" s="989" t="s">
        <v>42</v>
      </c>
      <c r="E63" s="1083">
        <v>58561324</v>
      </c>
      <c r="F63" s="1076">
        <v>55143000</v>
      </c>
      <c r="G63" s="1076">
        <v>10000</v>
      </c>
      <c r="H63" s="1076">
        <v>3105000</v>
      </c>
      <c r="I63" s="1076">
        <v>200000</v>
      </c>
      <c r="J63" s="1076">
        <v>0</v>
      </c>
      <c r="K63" s="1076">
        <v>0</v>
      </c>
      <c r="L63" s="1084">
        <v>103324</v>
      </c>
    </row>
    <row r="64" spans="1:12" ht="18.95" customHeight="1">
      <c r="A64" s="984"/>
      <c r="B64" s="985"/>
      <c r="C64" s="986"/>
      <c r="D64" s="989" t="s">
        <v>43</v>
      </c>
      <c r="E64" s="1083">
        <v>28082820.209999997</v>
      </c>
      <c r="F64" s="1076">
        <v>26695571</v>
      </c>
      <c r="G64" s="1076">
        <v>0</v>
      </c>
      <c r="H64" s="1076">
        <v>1283926.49</v>
      </c>
      <c r="I64" s="1076">
        <v>0</v>
      </c>
      <c r="J64" s="1076">
        <v>0</v>
      </c>
      <c r="K64" s="1076">
        <v>0</v>
      </c>
      <c r="L64" s="1084">
        <v>103322.72</v>
      </c>
    </row>
    <row r="65" spans="1:12" ht="18.95" customHeight="1">
      <c r="A65" s="988"/>
      <c r="B65" s="986"/>
      <c r="C65" s="986"/>
      <c r="D65" s="989" t="s">
        <v>44</v>
      </c>
      <c r="E65" s="1012">
        <v>0.48039310633275167</v>
      </c>
      <c r="F65" s="946">
        <v>0.48411531835409755</v>
      </c>
      <c r="G65" s="946">
        <v>0</v>
      </c>
      <c r="H65" s="946">
        <v>0.4135028953301127</v>
      </c>
      <c r="I65" s="946">
        <v>0</v>
      </c>
      <c r="J65" s="946">
        <v>0</v>
      </c>
      <c r="K65" s="946">
        <v>0</v>
      </c>
      <c r="L65" s="1013">
        <v>0</v>
      </c>
    </row>
    <row r="66" spans="1:12" ht="18.95" customHeight="1">
      <c r="A66" s="990"/>
      <c r="B66" s="991"/>
      <c r="C66" s="991"/>
      <c r="D66" s="994" t="s">
        <v>45</v>
      </c>
      <c r="E66" s="1014">
        <v>0.47954551386167427</v>
      </c>
      <c r="F66" s="1015">
        <v>0.48411531835409755</v>
      </c>
      <c r="G66" s="1015">
        <v>0</v>
      </c>
      <c r="H66" s="1015">
        <v>0.4135028953301127</v>
      </c>
      <c r="I66" s="1015">
        <v>0</v>
      </c>
      <c r="J66" s="1015">
        <v>0</v>
      </c>
      <c r="K66" s="1015">
        <v>0</v>
      </c>
      <c r="L66" s="1016">
        <v>0.99998761178429019</v>
      </c>
    </row>
    <row r="67" spans="1:12" ht="18.95" customHeight="1">
      <c r="A67" s="984" t="s">
        <v>370</v>
      </c>
      <c r="B67" s="985" t="s">
        <v>47</v>
      </c>
      <c r="C67" s="986" t="s">
        <v>371</v>
      </c>
      <c r="D67" s="987" t="s">
        <v>41</v>
      </c>
      <c r="E67" s="1081">
        <v>741233000</v>
      </c>
      <c r="F67" s="1076">
        <v>729207000</v>
      </c>
      <c r="G67" s="1076">
        <v>321000</v>
      </c>
      <c r="H67" s="1076">
        <v>11233000</v>
      </c>
      <c r="I67" s="1076">
        <v>472000</v>
      </c>
      <c r="J67" s="1076">
        <v>0</v>
      </c>
      <c r="K67" s="1076">
        <v>0</v>
      </c>
      <c r="L67" s="1084">
        <v>0</v>
      </c>
    </row>
    <row r="68" spans="1:12" ht="18.95" customHeight="1">
      <c r="A68" s="984"/>
      <c r="B68" s="985"/>
      <c r="C68" s="986"/>
      <c r="D68" s="989" t="s">
        <v>42</v>
      </c>
      <c r="E68" s="1083">
        <v>792689469.71000016</v>
      </c>
      <c r="F68" s="1076">
        <v>768070557.3900001</v>
      </c>
      <c r="G68" s="1076">
        <v>321000</v>
      </c>
      <c r="H68" s="1076">
        <v>23812889.32</v>
      </c>
      <c r="I68" s="1076">
        <v>485023</v>
      </c>
      <c r="J68" s="1076">
        <v>0</v>
      </c>
      <c r="K68" s="1076">
        <v>0</v>
      </c>
      <c r="L68" s="1084">
        <v>0</v>
      </c>
    </row>
    <row r="69" spans="1:12" ht="18.95" customHeight="1">
      <c r="A69" s="984"/>
      <c r="B69" s="985"/>
      <c r="C69" s="986"/>
      <c r="D69" s="989" t="s">
        <v>43</v>
      </c>
      <c r="E69" s="1083">
        <v>450037152.10999995</v>
      </c>
      <c r="F69" s="1076">
        <v>437039138.42999995</v>
      </c>
      <c r="G69" s="1076">
        <v>8049.5</v>
      </c>
      <c r="H69" s="1076">
        <v>12517841.179999998</v>
      </c>
      <c r="I69" s="1076">
        <v>472123</v>
      </c>
      <c r="J69" s="1076">
        <v>0</v>
      </c>
      <c r="K69" s="1076">
        <v>0</v>
      </c>
      <c r="L69" s="1084">
        <v>0</v>
      </c>
    </row>
    <row r="70" spans="1:12" ht="18.95" customHeight="1">
      <c r="A70" s="988"/>
      <c r="B70" s="986"/>
      <c r="C70" s="986"/>
      <c r="D70" s="989" t="s">
        <v>44</v>
      </c>
      <c r="E70" s="1012">
        <v>0.60714667602494754</v>
      </c>
      <c r="F70" s="946">
        <v>0.59933480949853735</v>
      </c>
      <c r="G70" s="946">
        <v>2.5076323987538941E-2</v>
      </c>
      <c r="H70" s="946">
        <v>1.1143809472091157</v>
      </c>
      <c r="I70" s="946">
        <v>1.000260593220339</v>
      </c>
      <c r="J70" s="946">
        <v>0</v>
      </c>
      <c r="K70" s="946">
        <v>0</v>
      </c>
      <c r="L70" s="1013">
        <v>0</v>
      </c>
    </row>
    <row r="71" spans="1:12" ht="18.95" customHeight="1">
      <c r="A71" s="990"/>
      <c r="B71" s="991"/>
      <c r="C71" s="991"/>
      <c r="D71" s="992" t="s">
        <v>45</v>
      </c>
      <c r="E71" s="1014">
        <v>0.56773449037318846</v>
      </c>
      <c r="F71" s="1015">
        <v>0.56900910238652247</v>
      </c>
      <c r="G71" s="1015">
        <v>2.5076323987538941E-2</v>
      </c>
      <c r="H71" s="1015">
        <v>0.5256750246382953</v>
      </c>
      <c r="I71" s="1015">
        <v>0.97340332314137679</v>
      </c>
      <c r="J71" s="1015">
        <v>0</v>
      </c>
      <c r="K71" s="1015">
        <v>0</v>
      </c>
      <c r="L71" s="1016">
        <v>0</v>
      </c>
    </row>
    <row r="72" spans="1:12" ht="18.95" customHeight="1">
      <c r="A72" s="1001" t="s">
        <v>372</v>
      </c>
      <c r="B72" s="997" t="s">
        <v>47</v>
      </c>
      <c r="C72" s="1002" t="s">
        <v>373</v>
      </c>
      <c r="D72" s="999" t="s">
        <v>41</v>
      </c>
      <c r="E72" s="1081">
        <v>499310000</v>
      </c>
      <c r="F72" s="1076">
        <v>348091000</v>
      </c>
      <c r="G72" s="1076">
        <v>224000</v>
      </c>
      <c r="H72" s="1076">
        <v>131526000</v>
      </c>
      <c r="I72" s="1076">
        <v>2965000</v>
      </c>
      <c r="J72" s="1076">
        <v>0</v>
      </c>
      <c r="K72" s="1076">
        <v>0</v>
      </c>
      <c r="L72" s="1084">
        <v>16504000</v>
      </c>
    </row>
    <row r="73" spans="1:12" ht="18.95" customHeight="1">
      <c r="A73" s="984"/>
      <c r="B73" s="985"/>
      <c r="C73" s="986"/>
      <c r="D73" s="989" t="s">
        <v>42</v>
      </c>
      <c r="E73" s="1083">
        <v>501450401.50999999</v>
      </c>
      <c r="F73" s="1076">
        <v>349036487.02999997</v>
      </c>
      <c r="G73" s="1076">
        <v>238900</v>
      </c>
      <c r="H73" s="1076">
        <v>130846479</v>
      </c>
      <c r="I73" s="1076">
        <v>4719535.4800000004</v>
      </c>
      <c r="J73" s="1076">
        <v>0</v>
      </c>
      <c r="K73" s="1076">
        <v>0</v>
      </c>
      <c r="L73" s="1084">
        <v>16609000</v>
      </c>
    </row>
    <row r="74" spans="1:12" ht="18.95" customHeight="1">
      <c r="A74" s="984"/>
      <c r="B74" s="985"/>
      <c r="C74" s="986"/>
      <c r="D74" s="989" t="s">
        <v>43</v>
      </c>
      <c r="E74" s="1083">
        <v>177372382.44999999</v>
      </c>
      <c r="F74" s="1076">
        <v>132429465.65000001</v>
      </c>
      <c r="G74" s="1076">
        <v>64500.670000000013</v>
      </c>
      <c r="H74" s="1076">
        <v>39877619.489999995</v>
      </c>
      <c r="I74" s="1076">
        <v>631446.72</v>
      </c>
      <c r="J74" s="1076">
        <v>0</v>
      </c>
      <c r="K74" s="1076">
        <v>0</v>
      </c>
      <c r="L74" s="1084">
        <v>4369349.9200000009</v>
      </c>
    </row>
    <row r="75" spans="1:12" ht="18.95" customHeight="1">
      <c r="A75" s="988"/>
      <c r="B75" s="986"/>
      <c r="C75" s="986" t="s">
        <v>4</v>
      </c>
      <c r="D75" s="989" t="s">
        <v>44</v>
      </c>
      <c r="E75" s="1012">
        <v>0.3552349891850754</v>
      </c>
      <c r="F75" s="946">
        <v>0.38044495735310596</v>
      </c>
      <c r="G75" s="946">
        <v>0.2879494196428572</v>
      </c>
      <c r="H75" s="946">
        <v>0.30319191254960992</v>
      </c>
      <c r="I75" s="946">
        <v>0.21296685328836423</v>
      </c>
      <c r="J75" s="946">
        <v>0</v>
      </c>
      <c r="K75" s="946">
        <v>0</v>
      </c>
      <c r="L75" s="1013">
        <v>0.26474490547746005</v>
      </c>
    </row>
    <row r="76" spans="1:12" ht="18.95" customHeight="1">
      <c r="A76" s="990"/>
      <c r="B76" s="991"/>
      <c r="C76" s="991"/>
      <c r="D76" s="995" t="s">
        <v>45</v>
      </c>
      <c r="E76" s="1014">
        <v>0.35371869663656619</v>
      </c>
      <c r="F76" s="1015">
        <v>0.37941438952947515</v>
      </c>
      <c r="G76" s="1015">
        <v>0.26999024696525747</v>
      </c>
      <c r="H76" s="1015">
        <v>0.3047664697954921</v>
      </c>
      <c r="I76" s="1015">
        <v>0.13379425214110266</v>
      </c>
      <c r="J76" s="1015">
        <v>0</v>
      </c>
      <c r="K76" s="1015">
        <v>0</v>
      </c>
      <c r="L76" s="1016">
        <v>0.26307122162682889</v>
      </c>
    </row>
    <row r="77" spans="1:12" ht="18.95" customHeight="1">
      <c r="A77" s="984" t="s">
        <v>374</v>
      </c>
      <c r="B77" s="985" t="s">
        <v>47</v>
      </c>
      <c r="C77" s="986" t="s">
        <v>375</v>
      </c>
      <c r="D77" s="1000" t="s">
        <v>41</v>
      </c>
      <c r="E77" s="1081">
        <v>23781000</v>
      </c>
      <c r="F77" s="1076">
        <v>0</v>
      </c>
      <c r="G77" s="1076">
        <v>36000</v>
      </c>
      <c r="H77" s="1076">
        <v>22929000</v>
      </c>
      <c r="I77" s="1076">
        <v>0</v>
      </c>
      <c r="J77" s="1076">
        <v>0</v>
      </c>
      <c r="K77" s="1076">
        <v>0</v>
      </c>
      <c r="L77" s="1084">
        <v>816000</v>
      </c>
    </row>
    <row r="78" spans="1:12" ht="18.95" customHeight="1">
      <c r="A78" s="984"/>
      <c r="B78" s="985"/>
      <c r="C78" s="986"/>
      <c r="D78" s="989" t="s">
        <v>42</v>
      </c>
      <c r="E78" s="1083">
        <v>23781000</v>
      </c>
      <c r="F78" s="1076">
        <v>0</v>
      </c>
      <c r="G78" s="1076">
        <v>36000</v>
      </c>
      <c r="H78" s="1076">
        <v>22929000</v>
      </c>
      <c r="I78" s="1076">
        <v>0</v>
      </c>
      <c r="J78" s="1076">
        <v>0</v>
      </c>
      <c r="K78" s="1076">
        <v>0</v>
      </c>
      <c r="L78" s="1084">
        <v>816000</v>
      </c>
    </row>
    <row r="79" spans="1:12" ht="18.95" customHeight="1">
      <c r="A79" s="984"/>
      <c r="B79" s="985"/>
      <c r="C79" s="986"/>
      <c r="D79" s="989" t="s">
        <v>43</v>
      </c>
      <c r="E79" s="1083">
        <v>8971148.540000001</v>
      </c>
      <c r="F79" s="1076">
        <v>0</v>
      </c>
      <c r="G79" s="1076">
        <v>3065</v>
      </c>
      <c r="H79" s="1076">
        <v>8724165.8100000005</v>
      </c>
      <c r="I79" s="1076">
        <v>0</v>
      </c>
      <c r="J79" s="1076">
        <v>0</v>
      </c>
      <c r="K79" s="1076">
        <v>0</v>
      </c>
      <c r="L79" s="1084">
        <v>243917.72999999998</v>
      </c>
    </row>
    <row r="80" spans="1:12" ht="18.95" customHeight="1">
      <c r="A80" s="988"/>
      <c r="B80" s="986"/>
      <c r="C80" s="986"/>
      <c r="D80" s="989" t="s">
        <v>44</v>
      </c>
      <c r="E80" s="1012">
        <v>0.37724017240654306</v>
      </c>
      <c r="F80" s="946">
        <v>0</v>
      </c>
      <c r="G80" s="946">
        <v>8.5138888888888889E-2</v>
      </c>
      <c r="H80" s="946">
        <v>0.38048610100745783</v>
      </c>
      <c r="I80" s="946">
        <v>0</v>
      </c>
      <c r="J80" s="946">
        <v>0</v>
      </c>
      <c r="K80" s="946">
        <v>0</v>
      </c>
      <c r="L80" s="1013">
        <v>0.29891878676470585</v>
      </c>
    </row>
    <row r="81" spans="1:12" ht="18.95" customHeight="1">
      <c r="A81" s="990"/>
      <c r="B81" s="991"/>
      <c r="C81" s="991"/>
      <c r="D81" s="989" t="s">
        <v>45</v>
      </c>
      <c r="E81" s="1014">
        <v>0.37724017240654306</v>
      </c>
      <c r="F81" s="1015">
        <v>0</v>
      </c>
      <c r="G81" s="1015">
        <v>8.5138888888888889E-2</v>
      </c>
      <c r="H81" s="1015">
        <v>0.38048610100745783</v>
      </c>
      <c r="I81" s="1015">
        <v>0</v>
      </c>
      <c r="J81" s="1015">
        <v>0</v>
      </c>
      <c r="K81" s="1015">
        <v>0</v>
      </c>
      <c r="L81" s="1016">
        <v>0.29891878676470585</v>
      </c>
    </row>
    <row r="82" spans="1:12" ht="18.95" customHeight="1">
      <c r="A82" s="984" t="s">
        <v>376</v>
      </c>
      <c r="B82" s="985" t="s">
        <v>47</v>
      </c>
      <c r="C82" s="986" t="s">
        <v>712</v>
      </c>
      <c r="D82" s="987" t="s">
        <v>41</v>
      </c>
      <c r="E82" s="1081">
        <v>24805553000</v>
      </c>
      <c r="F82" s="1076">
        <v>22647999000</v>
      </c>
      <c r="G82" s="1076">
        <v>70189000</v>
      </c>
      <c r="H82" s="1076">
        <v>906404000</v>
      </c>
      <c r="I82" s="1076">
        <v>737175000</v>
      </c>
      <c r="J82" s="1076">
        <v>0</v>
      </c>
      <c r="K82" s="1076">
        <v>0</v>
      </c>
      <c r="L82" s="1084">
        <v>443786000</v>
      </c>
    </row>
    <row r="83" spans="1:12" ht="18.95" customHeight="1">
      <c r="A83" s="984"/>
      <c r="B83" s="985"/>
      <c r="C83" s="986"/>
      <c r="D83" s="989" t="s">
        <v>42</v>
      </c>
      <c r="E83" s="1083">
        <v>24831322428</v>
      </c>
      <c r="F83" s="1076">
        <v>22692373908</v>
      </c>
      <c r="G83" s="1076">
        <v>70177000</v>
      </c>
      <c r="H83" s="1076">
        <v>881549942</v>
      </c>
      <c r="I83" s="1076">
        <v>744755500</v>
      </c>
      <c r="J83" s="1076">
        <v>0</v>
      </c>
      <c r="K83" s="1076">
        <v>0</v>
      </c>
      <c r="L83" s="1084">
        <v>442466078</v>
      </c>
    </row>
    <row r="84" spans="1:12" ht="18.95" customHeight="1">
      <c r="A84" s="984"/>
      <c r="B84" s="985"/>
      <c r="C84" s="986"/>
      <c r="D84" s="989" t="s">
        <v>43</v>
      </c>
      <c r="E84" s="1083">
        <v>10252007721.469999</v>
      </c>
      <c r="F84" s="1076">
        <v>9564465474.1000004</v>
      </c>
      <c r="G84" s="1076">
        <v>20269264.960000001</v>
      </c>
      <c r="H84" s="1076">
        <v>387142998</v>
      </c>
      <c r="I84" s="1076">
        <v>155286790.25999999</v>
      </c>
      <c r="J84" s="1076">
        <v>0</v>
      </c>
      <c r="K84" s="1076">
        <v>0</v>
      </c>
      <c r="L84" s="1084">
        <v>124843194.14999999</v>
      </c>
    </row>
    <row r="85" spans="1:12" ht="18.95" customHeight="1">
      <c r="A85" s="988"/>
      <c r="B85" s="986"/>
      <c r="C85" s="986"/>
      <c r="D85" s="989" t="s">
        <v>44</v>
      </c>
      <c r="E85" s="1012">
        <v>0.41329486673689553</v>
      </c>
      <c r="F85" s="946">
        <v>0.42230951503044489</v>
      </c>
      <c r="G85" s="946">
        <v>0.28878121870948442</v>
      </c>
      <c r="H85" s="946">
        <v>0.42711969276393308</v>
      </c>
      <c r="I85" s="946">
        <v>0.21065118901210703</v>
      </c>
      <c r="J85" s="946">
        <v>0</v>
      </c>
      <c r="K85" s="946">
        <v>0</v>
      </c>
      <c r="L85" s="1013">
        <v>0.28131395345955029</v>
      </c>
    </row>
    <row r="86" spans="1:12" ht="18.95" customHeight="1">
      <c r="A86" s="990"/>
      <c r="B86" s="991"/>
      <c r="C86" s="991"/>
      <c r="D86" s="994" t="s">
        <v>45</v>
      </c>
      <c r="E86" s="1014">
        <v>0.41286595795275699</v>
      </c>
      <c r="F86" s="1015">
        <v>0.42148368931679425</v>
      </c>
      <c r="G86" s="1015">
        <v>0.28883059919916781</v>
      </c>
      <c r="H86" s="1015">
        <v>0.43916173044226686</v>
      </c>
      <c r="I86" s="1015">
        <v>0.20850707414715297</v>
      </c>
      <c r="J86" s="1015">
        <v>0</v>
      </c>
      <c r="K86" s="1015">
        <v>0</v>
      </c>
      <c r="L86" s="1016">
        <v>0.2821531420313762</v>
      </c>
    </row>
    <row r="87" spans="1:12" ht="18.95" customHeight="1">
      <c r="A87" s="984" t="s">
        <v>377</v>
      </c>
      <c r="B87" s="985" t="s">
        <v>47</v>
      </c>
      <c r="C87" s="986" t="s">
        <v>83</v>
      </c>
      <c r="D87" s="989" t="s">
        <v>41</v>
      </c>
      <c r="E87" s="1081">
        <v>16039449000</v>
      </c>
      <c r="F87" s="1076">
        <v>838122000</v>
      </c>
      <c r="G87" s="1076">
        <v>394540000</v>
      </c>
      <c r="H87" s="1076">
        <v>13575825000</v>
      </c>
      <c r="I87" s="1076">
        <v>360687000</v>
      </c>
      <c r="J87" s="1076">
        <v>0</v>
      </c>
      <c r="K87" s="1076">
        <v>0</v>
      </c>
      <c r="L87" s="1084">
        <v>870275000</v>
      </c>
    </row>
    <row r="88" spans="1:12" ht="18.95" customHeight="1">
      <c r="A88" s="984"/>
      <c r="B88" s="985"/>
      <c r="C88" s="986"/>
      <c r="D88" s="989" t="s">
        <v>42</v>
      </c>
      <c r="E88" s="1083">
        <v>17102718341.969994</v>
      </c>
      <c r="F88" s="1076">
        <v>972693872.76999998</v>
      </c>
      <c r="G88" s="1076">
        <v>393212310.81</v>
      </c>
      <c r="H88" s="1076">
        <v>14401363867.609993</v>
      </c>
      <c r="I88" s="1076">
        <v>428221505.31999999</v>
      </c>
      <c r="J88" s="1076">
        <v>5000</v>
      </c>
      <c r="K88" s="1076">
        <v>0</v>
      </c>
      <c r="L88" s="1084">
        <v>907221785.46000028</v>
      </c>
    </row>
    <row r="89" spans="1:12" ht="18.95" customHeight="1">
      <c r="A89" s="984"/>
      <c r="B89" s="985"/>
      <c r="C89" s="986"/>
      <c r="D89" s="989" t="s">
        <v>43</v>
      </c>
      <c r="E89" s="1083">
        <v>6396408951.2099743</v>
      </c>
      <c r="F89" s="1076">
        <v>373392184.94000006</v>
      </c>
      <c r="G89" s="1076">
        <v>99086924.850000024</v>
      </c>
      <c r="H89" s="1076">
        <v>5581369153.0199757</v>
      </c>
      <c r="I89" s="1076">
        <v>51042924.949999973</v>
      </c>
      <c r="J89" s="1076">
        <v>0</v>
      </c>
      <c r="K89" s="1076">
        <v>0</v>
      </c>
      <c r="L89" s="1084">
        <v>291517763.44999927</v>
      </c>
    </row>
    <row r="90" spans="1:12" ht="18.95" customHeight="1">
      <c r="A90" s="984"/>
      <c r="B90" s="986"/>
      <c r="C90" s="986"/>
      <c r="D90" s="989" t="s">
        <v>44</v>
      </c>
      <c r="E90" s="1012">
        <v>0.39879231208066901</v>
      </c>
      <c r="F90" s="946">
        <v>0.4455105401600245</v>
      </c>
      <c r="G90" s="946">
        <v>0.25114544748314499</v>
      </c>
      <c r="H90" s="946">
        <v>0.41112559664108633</v>
      </c>
      <c r="I90" s="946">
        <v>0.14151584323804289</v>
      </c>
      <c r="J90" s="946">
        <v>0</v>
      </c>
      <c r="K90" s="946">
        <v>0</v>
      </c>
      <c r="L90" s="1013">
        <v>0.33497200706673097</v>
      </c>
    </row>
    <row r="91" spans="1:12" ht="18.95" customHeight="1">
      <c r="A91" s="990"/>
      <c r="B91" s="991"/>
      <c r="C91" s="991"/>
      <c r="D91" s="992" t="s">
        <v>45</v>
      </c>
      <c r="E91" s="1014">
        <v>0.37399954927125328</v>
      </c>
      <c r="F91" s="1015">
        <v>0.38387430556817248</v>
      </c>
      <c r="G91" s="1015">
        <v>0.25199344508284932</v>
      </c>
      <c r="H91" s="1015">
        <v>0.38755837324359216</v>
      </c>
      <c r="I91" s="1015">
        <v>0.11919748148065749</v>
      </c>
      <c r="J91" s="1015">
        <v>0</v>
      </c>
      <c r="K91" s="1015">
        <v>0</v>
      </c>
      <c r="L91" s="1016">
        <v>0.32133020626503944</v>
      </c>
    </row>
    <row r="92" spans="1:12" ht="18.95" customHeight="1">
      <c r="A92" s="984" t="s">
        <v>378</v>
      </c>
      <c r="B92" s="985" t="s">
        <v>47</v>
      </c>
      <c r="C92" s="986" t="s">
        <v>379</v>
      </c>
      <c r="D92" s="987" t="s">
        <v>41</v>
      </c>
      <c r="E92" s="1081">
        <v>2774167000</v>
      </c>
      <c r="F92" s="1076">
        <v>8050000</v>
      </c>
      <c r="G92" s="1076">
        <v>137464000</v>
      </c>
      <c r="H92" s="1076">
        <v>2461381000</v>
      </c>
      <c r="I92" s="1076">
        <v>167258000</v>
      </c>
      <c r="J92" s="1076">
        <v>0</v>
      </c>
      <c r="K92" s="1076">
        <v>0</v>
      </c>
      <c r="L92" s="1084">
        <v>14000</v>
      </c>
    </row>
    <row r="93" spans="1:12" ht="18.95" customHeight="1">
      <c r="A93" s="984"/>
      <c r="B93" s="985"/>
      <c r="C93" s="986" t="s">
        <v>380</v>
      </c>
      <c r="D93" s="989" t="s">
        <v>42</v>
      </c>
      <c r="E93" s="1083">
        <v>3091773772</v>
      </c>
      <c r="F93" s="1076">
        <v>276970731</v>
      </c>
      <c r="G93" s="1076">
        <v>138356268</v>
      </c>
      <c r="H93" s="1076">
        <v>2515923090</v>
      </c>
      <c r="I93" s="1076">
        <v>160509683</v>
      </c>
      <c r="J93" s="1076">
        <v>0</v>
      </c>
      <c r="K93" s="1076">
        <v>0</v>
      </c>
      <c r="L93" s="1084">
        <v>14000</v>
      </c>
    </row>
    <row r="94" spans="1:12" ht="18.95" customHeight="1">
      <c r="A94" s="984"/>
      <c r="B94" s="985"/>
      <c r="C94" s="986" t="s">
        <v>381</v>
      </c>
      <c r="D94" s="989" t="s">
        <v>43</v>
      </c>
      <c r="E94" s="1083">
        <v>1046598908.7099998</v>
      </c>
      <c r="F94" s="1076">
        <v>57894690.460000001</v>
      </c>
      <c r="G94" s="1076">
        <v>61738447.530000009</v>
      </c>
      <c r="H94" s="1076">
        <v>911050232.83999979</v>
      </c>
      <c r="I94" s="1076">
        <v>15915537.879999997</v>
      </c>
      <c r="J94" s="1076">
        <v>0</v>
      </c>
      <c r="K94" s="1076">
        <v>0</v>
      </c>
      <c r="L94" s="1084">
        <v>0</v>
      </c>
    </row>
    <row r="95" spans="1:12" ht="18.95" customHeight="1">
      <c r="A95" s="988"/>
      <c r="B95" s="986"/>
      <c r="C95" s="986" t="s">
        <v>382</v>
      </c>
      <c r="D95" s="989" t="s">
        <v>44</v>
      </c>
      <c r="E95" s="1012">
        <v>0.37726600767365476</v>
      </c>
      <c r="F95" s="946">
        <v>7.191887013664596</v>
      </c>
      <c r="G95" s="946">
        <v>0.44912448008205791</v>
      </c>
      <c r="H95" s="946">
        <v>0.37013783434584074</v>
      </c>
      <c r="I95" s="946">
        <v>9.515561515742145E-2</v>
      </c>
      <c r="J95" s="946">
        <v>0</v>
      </c>
      <c r="K95" s="946">
        <v>0</v>
      </c>
      <c r="L95" s="1013">
        <v>0</v>
      </c>
    </row>
    <row r="96" spans="1:12" ht="18.95" customHeight="1">
      <c r="A96" s="990"/>
      <c r="B96" s="991"/>
      <c r="C96" s="991"/>
      <c r="D96" s="994" t="s">
        <v>45</v>
      </c>
      <c r="E96" s="1014">
        <v>0.33851083096321699</v>
      </c>
      <c r="F96" s="1015">
        <v>0.20902818955263544</v>
      </c>
      <c r="G96" s="1015">
        <v>0.44622804895257806</v>
      </c>
      <c r="H96" s="1015">
        <v>0.36211370548691924</v>
      </c>
      <c r="I96" s="1015">
        <v>9.9156247663887032E-2</v>
      </c>
      <c r="J96" s="1015">
        <v>0</v>
      </c>
      <c r="K96" s="1015">
        <v>0</v>
      </c>
      <c r="L96" s="1016">
        <v>0</v>
      </c>
    </row>
    <row r="97" spans="1:12" ht="18.95" customHeight="1">
      <c r="A97" s="984" t="s">
        <v>383</v>
      </c>
      <c r="B97" s="985" t="s">
        <v>47</v>
      </c>
      <c r="C97" s="986" t="s">
        <v>113</v>
      </c>
      <c r="D97" s="989" t="s">
        <v>41</v>
      </c>
      <c r="E97" s="1081">
        <v>40956841000</v>
      </c>
      <c r="F97" s="1076">
        <v>1571360000</v>
      </c>
      <c r="G97" s="1076">
        <v>1531961000</v>
      </c>
      <c r="H97" s="1076">
        <v>23530371000</v>
      </c>
      <c r="I97" s="1076">
        <v>14323149000</v>
      </c>
      <c r="J97" s="1076">
        <v>0</v>
      </c>
      <c r="K97" s="1076">
        <v>0</v>
      </c>
      <c r="L97" s="1084">
        <v>0</v>
      </c>
    </row>
    <row r="98" spans="1:12" ht="18.95" customHeight="1">
      <c r="A98" s="984"/>
      <c r="B98" s="985"/>
      <c r="C98" s="986"/>
      <c r="D98" s="989" t="s">
        <v>42</v>
      </c>
      <c r="E98" s="1083">
        <v>40948741200</v>
      </c>
      <c r="F98" s="1076">
        <v>1608036700</v>
      </c>
      <c r="G98" s="1076">
        <v>1380931217.4699998</v>
      </c>
      <c r="H98" s="1076">
        <v>23765767184.529999</v>
      </c>
      <c r="I98" s="1076">
        <v>14194006098</v>
      </c>
      <c r="J98" s="1076">
        <v>0</v>
      </c>
      <c r="K98" s="1076">
        <v>0</v>
      </c>
      <c r="L98" s="1084">
        <v>0</v>
      </c>
    </row>
    <row r="99" spans="1:12" ht="18.95" customHeight="1">
      <c r="A99" s="984"/>
      <c r="B99" s="985"/>
      <c r="C99" s="986"/>
      <c r="D99" s="989" t="s">
        <v>43</v>
      </c>
      <c r="E99" s="1083">
        <v>12108693814.450005</v>
      </c>
      <c r="F99" s="1076">
        <v>577645697.35000014</v>
      </c>
      <c r="G99" s="1076">
        <v>474192310.83999997</v>
      </c>
      <c r="H99" s="1076">
        <v>7972770929.0400047</v>
      </c>
      <c r="I99" s="1076">
        <v>3084084877.2199993</v>
      </c>
      <c r="J99" s="1076">
        <v>0</v>
      </c>
      <c r="K99" s="1076">
        <v>0</v>
      </c>
      <c r="L99" s="1084">
        <v>0</v>
      </c>
    </row>
    <row r="100" spans="1:12" ht="18.95" customHeight="1">
      <c r="A100" s="988"/>
      <c r="B100" s="986"/>
      <c r="C100" s="986"/>
      <c r="D100" s="989" t="s">
        <v>44</v>
      </c>
      <c r="E100" s="1012">
        <v>0.29564520892736834</v>
      </c>
      <c r="F100" s="946">
        <v>0.36760875760487738</v>
      </c>
      <c r="G100" s="946">
        <v>0.30953288682936442</v>
      </c>
      <c r="H100" s="946">
        <v>0.33882895127492912</v>
      </c>
      <c r="I100" s="946">
        <v>0.21532170594748398</v>
      </c>
      <c r="J100" s="946">
        <v>0</v>
      </c>
      <c r="K100" s="946">
        <v>0</v>
      </c>
      <c r="L100" s="1013">
        <v>0</v>
      </c>
    </row>
    <row r="101" spans="1:12" ht="18.95" customHeight="1">
      <c r="A101" s="990"/>
      <c r="B101" s="991"/>
      <c r="C101" s="991"/>
      <c r="D101" s="992" t="s">
        <v>45</v>
      </c>
      <c r="E101" s="1014">
        <v>0.29570368855319062</v>
      </c>
      <c r="F101" s="1015">
        <v>0.35922420013796957</v>
      </c>
      <c r="G101" s="1015">
        <v>0.34338590136934288</v>
      </c>
      <c r="H101" s="1015">
        <v>0.33547290382570821</v>
      </c>
      <c r="I101" s="1015">
        <v>0.21728079133730688</v>
      </c>
      <c r="J101" s="1015">
        <v>0</v>
      </c>
      <c r="K101" s="1015">
        <v>0</v>
      </c>
      <c r="L101" s="1016">
        <v>0</v>
      </c>
    </row>
    <row r="102" spans="1:12" ht="18.95" customHeight="1">
      <c r="A102" s="1001" t="s">
        <v>384</v>
      </c>
      <c r="B102" s="997" t="s">
        <v>47</v>
      </c>
      <c r="C102" s="1002" t="s">
        <v>385</v>
      </c>
      <c r="D102" s="999" t="s">
        <v>41</v>
      </c>
      <c r="E102" s="1081">
        <v>78486248000</v>
      </c>
      <c r="F102" s="1076">
        <v>55787227000</v>
      </c>
      <c r="G102" s="1076">
        <v>22578673000</v>
      </c>
      <c r="H102" s="1076">
        <v>119352000</v>
      </c>
      <c r="I102" s="1076">
        <v>996000</v>
      </c>
      <c r="J102" s="1076">
        <v>0</v>
      </c>
      <c r="K102" s="1076">
        <v>0</v>
      </c>
      <c r="L102" s="1084">
        <v>0</v>
      </c>
    </row>
    <row r="103" spans="1:12" ht="18.95" customHeight="1">
      <c r="A103" s="984"/>
      <c r="B103" s="985"/>
      <c r="C103" s="986" t="s">
        <v>386</v>
      </c>
      <c r="D103" s="989" t="s">
        <v>42</v>
      </c>
      <c r="E103" s="1083">
        <v>78486248000</v>
      </c>
      <c r="F103" s="1076">
        <v>55787227000</v>
      </c>
      <c r="G103" s="1076">
        <v>22568725061</v>
      </c>
      <c r="H103" s="1076">
        <v>129299939</v>
      </c>
      <c r="I103" s="1076">
        <v>996000</v>
      </c>
      <c r="J103" s="1076">
        <v>0</v>
      </c>
      <c r="K103" s="1076">
        <v>0</v>
      </c>
      <c r="L103" s="1084">
        <v>0</v>
      </c>
    </row>
    <row r="104" spans="1:12" ht="18.95" customHeight="1">
      <c r="A104" s="984"/>
      <c r="B104" s="985"/>
      <c r="C104" s="986"/>
      <c r="D104" s="989" t="s">
        <v>43</v>
      </c>
      <c r="E104" s="1083">
        <v>37441295368.420006</v>
      </c>
      <c r="F104" s="1076">
        <v>27489795200.470001</v>
      </c>
      <c r="G104" s="1076">
        <v>9869111531.8999996</v>
      </c>
      <c r="H104" s="1076">
        <v>82388636.049999997</v>
      </c>
      <c r="I104" s="1076">
        <v>0</v>
      </c>
      <c r="J104" s="1076">
        <v>0</v>
      </c>
      <c r="K104" s="1076">
        <v>0</v>
      </c>
      <c r="L104" s="1084">
        <v>0</v>
      </c>
    </row>
    <row r="105" spans="1:12" ht="18.95" customHeight="1">
      <c r="A105" s="988"/>
      <c r="B105" s="986"/>
      <c r="C105" s="986"/>
      <c r="D105" s="989" t="s">
        <v>44</v>
      </c>
      <c r="E105" s="1012">
        <v>0.47704274726471835</v>
      </c>
      <c r="F105" s="946">
        <v>0.49276145595962317</v>
      </c>
      <c r="G105" s="946">
        <v>0.43709882914288184</v>
      </c>
      <c r="H105" s="946">
        <v>0.69029958484147724</v>
      </c>
      <c r="I105" s="946">
        <v>0</v>
      </c>
      <c r="J105" s="946">
        <v>0</v>
      </c>
      <c r="K105" s="946">
        <v>0</v>
      </c>
      <c r="L105" s="1013">
        <v>0</v>
      </c>
    </row>
    <row r="106" spans="1:12" ht="18.95" customHeight="1">
      <c r="A106" s="990"/>
      <c r="B106" s="991"/>
      <c r="C106" s="991"/>
      <c r="D106" s="995" t="s">
        <v>45</v>
      </c>
      <c r="E106" s="1014">
        <v>0.47704274726471835</v>
      </c>
      <c r="F106" s="1015">
        <v>0.49276145595962317</v>
      </c>
      <c r="G106" s="1015">
        <v>0.43729149543118712</v>
      </c>
      <c r="H106" s="1015">
        <v>0.63719006124202426</v>
      </c>
      <c r="I106" s="1015">
        <v>0</v>
      </c>
      <c r="J106" s="1015">
        <v>0</v>
      </c>
      <c r="K106" s="1015">
        <v>0</v>
      </c>
      <c r="L106" s="1016">
        <v>0</v>
      </c>
    </row>
    <row r="107" spans="1:12" ht="18.95" customHeight="1">
      <c r="A107" s="984" t="s">
        <v>387</v>
      </c>
      <c r="B107" s="985" t="s">
        <v>47</v>
      </c>
      <c r="C107" s="986" t="s">
        <v>388</v>
      </c>
      <c r="D107" s="1000" t="s">
        <v>41</v>
      </c>
      <c r="E107" s="1081">
        <v>17058422000</v>
      </c>
      <c r="F107" s="1076">
        <v>2723763000</v>
      </c>
      <c r="G107" s="1076">
        <v>254846000</v>
      </c>
      <c r="H107" s="1076">
        <v>13550534000</v>
      </c>
      <c r="I107" s="1076">
        <v>467424000</v>
      </c>
      <c r="J107" s="1076">
        <v>0</v>
      </c>
      <c r="K107" s="1076">
        <v>0</v>
      </c>
      <c r="L107" s="1084">
        <v>61855000</v>
      </c>
    </row>
    <row r="108" spans="1:12" ht="18.95" customHeight="1">
      <c r="A108" s="984"/>
      <c r="B108" s="985"/>
      <c r="C108" s="986" t="s">
        <v>389</v>
      </c>
      <c r="D108" s="989" t="s">
        <v>42</v>
      </c>
      <c r="E108" s="1083">
        <v>17612778460.41</v>
      </c>
      <c r="F108" s="1076">
        <v>2949664611.9900002</v>
      </c>
      <c r="G108" s="1076">
        <v>256020334</v>
      </c>
      <c r="H108" s="1076">
        <v>13528454384.52</v>
      </c>
      <c r="I108" s="1076">
        <v>768693788.10000002</v>
      </c>
      <c r="J108" s="1076">
        <v>0</v>
      </c>
      <c r="K108" s="1076">
        <v>0</v>
      </c>
      <c r="L108" s="1084">
        <v>109945341.8</v>
      </c>
    </row>
    <row r="109" spans="1:12" ht="18.95" customHeight="1">
      <c r="A109" s="984"/>
      <c r="B109" s="985"/>
      <c r="C109" s="986"/>
      <c r="D109" s="989" t="s">
        <v>43</v>
      </c>
      <c r="E109" s="1083">
        <v>7790531729.3899965</v>
      </c>
      <c r="F109" s="1076">
        <v>1506189562.25</v>
      </c>
      <c r="G109" s="1076">
        <v>132450753.47</v>
      </c>
      <c r="H109" s="1076">
        <v>5967637927.2699966</v>
      </c>
      <c r="I109" s="1076">
        <v>130809668.91</v>
      </c>
      <c r="J109" s="1076">
        <v>0</v>
      </c>
      <c r="K109" s="1076">
        <v>0</v>
      </c>
      <c r="L109" s="1084">
        <v>53443817.490000024</v>
      </c>
    </row>
    <row r="110" spans="1:12" ht="18.95" customHeight="1">
      <c r="A110" s="984"/>
      <c r="B110" s="986"/>
      <c r="C110" s="986"/>
      <c r="D110" s="989" t="s">
        <v>44</v>
      </c>
      <c r="E110" s="1012">
        <v>0.45669709246201062</v>
      </c>
      <c r="F110" s="946">
        <v>0.55298113758429057</v>
      </c>
      <c r="G110" s="946">
        <v>0.51972859479842726</v>
      </c>
      <c r="H110" s="946">
        <v>0.44039872725827606</v>
      </c>
      <c r="I110" s="946">
        <v>0.27985227311819677</v>
      </c>
      <c r="J110" s="946">
        <v>0</v>
      </c>
      <c r="K110" s="946">
        <v>0</v>
      </c>
      <c r="L110" s="1013">
        <v>0.86401774294721567</v>
      </c>
    </row>
    <row r="111" spans="1:12" ht="18.95" customHeight="1">
      <c r="A111" s="990"/>
      <c r="B111" s="991"/>
      <c r="C111" s="991"/>
      <c r="D111" s="989" t="s">
        <v>45</v>
      </c>
      <c r="E111" s="1014">
        <v>0.4423227003565367</v>
      </c>
      <c r="F111" s="1015">
        <v>0.51063078701474629</v>
      </c>
      <c r="G111" s="1015">
        <v>0.51734466321725836</v>
      </c>
      <c r="H111" s="1015">
        <v>0.44111749632674191</v>
      </c>
      <c r="I111" s="1015">
        <v>0.17017136203653419</v>
      </c>
      <c r="J111" s="1015">
        <v>0</v>
      </c>
      <c r="K111" s="1015">
        <v>0</v>
      </c>
      <c r="L111" s="1016">
        <v>0.48609442305631201</v>
      </c>
    </row>
    <row r="112" spans="1:12" ht="18.95" customHeight="1">
      <c r="A112" s="984" t="s">
        <v>390</v>
      </c>
      <c r="B112" s="985" t="s">
        <v>47</v>
      </c>
      <c r="C112" s="986" t="s">
        <v>391</v>
      </c>
      <c r="D112" s="987" t="s">
        <v>41</v>
      </c>
      <c r="E112" s="1081">
        <v>15088214000</v>
      </c>
      <c r="F112" s="1076">
        <v>187014000</v>
      </c>
      <c r="G112" s="1076">
        <v>314375000</v>
      </c>
      <c r="H112" s="1076">
        <v>14061785000</v>
      </c>
      <c r="I112" s="1076">
        <v>508791000</v>
      </c>
      <c r="J112" s="1076">
        <v>0</v>
      </c>
      <c r="K112" s="1076">
        <v>0</v>
      </c>
      <c r="L112" s="1084">
        <v>16249000</v>
      </c>
    </row>
    <row r="113" spans="1:12" ht="18.95" customHeight="1">
      <c r="A113" s="984"/>
      <c r="B113" s="985"/>
      <c r="C113" s="986"/>
      <c r="D113" s="989" t="s">
        <v>42</v>
      </c>
      <c r="E113" s="1083">
        <v>15203944484.999998</v>
      </c>
      <c r="F113" s="1076">
        <v>187014000</v>
      </c>
      <c r="G113" s="1076">
        <v>310094184.69</v>
      </c>
      <c r="H113" s="1076">
        <v>14088070815.309998</v>
      </c>
      <c r="I113" s="1076">
        <v>601566000</v>
      </c>
      <c r="J113" s="1076">
        <v>0</v>
      </c>
      <c r="K113" s="1076">
        <v>0</v>
      </c>
      <c r="L113" s="1084">
        <v>17199485</v>
      </c>
    </row>
    <row r="114" spans="1:12" ht="18.95" customHeight="1">
      <c r="A114" s="984"/>
      <c r="B114" s="985"/>
      <c r="C114" s="986"/>
      <c r="D114" s="989" t="s">
        <v>43</v>
      </c>
      <c r="E114" s="1083">
        <v>6028164349.8399954</v>
      </c>
      <c r="F114" s="1076">
        <v>70720694.760000005</v>
      </c>
      <c r="G114" s="1076">
        <v>128458227.34999999</v>
      </c>
      <c r="H114" s="1076">
        <v>5734277717.2199965</v>
      </c>
      <c r="I114" s="1076">
        <v>92342403.399999991</v>
      </c>
      <c r="J114" s="1076">
        <v>0</v>
      </c>
      <c r="K114" s="1076">
        <v>0</v>
      </c>
      <c r="L114" s="1084">
        <v>2365307.11</v>
      </c>
    </row>
    <row r="115" spans="1:12" ht="18.95" customHeight="1">
      <c r="A115" s="988"/>
      <c r="B115" s="986"/>
      <c r="C115" s="986"/>
      <c r="D115" s="989" t="s">
        <v>44</v>
      </c>
      <c r="E115" s="1012">
        <v>0.39952802563908463</v>
      </c>
      <c r="F115" s="946">
        <v>0.37815722224004622</v>
      </c>
      <c r="G115" s="946">
        <v>0.40861463968190853</v>
      </c>
      <c r="H115" s="946">
        <v>0.40779159382823704</v>
      </c>
      <c r="I115" s="946">
        <v>0.18149378310544012</v>
      </c>
      <c r="J115" s="946">
        <v>0</v>
      </c>
      <c r="K115" s="946">
        <v>0</v>
      </c>
      <c r="L115" s="1013">
        <v>0.14556631854267954</v>
      </c>
    </row>
    <row r="116" spans="1:12" ht="18.95" customHeight="1">
      <c r="A116" s="990"/>
      <c r="B116" s="991"/>
      <c r="C116" s="991"/>
      <c r="D116" s="994" t="s">
        <v>45</v>
      </c>
      <c r="E116" s="1014">
        <v>0.39648686929811533</v>
      </c>
      <c r="F116" s="1015">
        <v>0.37815722224004622</v>
      </c>
      <c r="G116" s="1015">
        <v>0.41425551878187977</v>
      </c>
      <c r="H116" s="1015">
        <v>0.40703072779761706</v>
      </c>
      <c r="I116" s="1015">
        <v>0.15350336189212821</v>
      </c>
      <c r="J116" s="1015">
        <v>0</v>
      </c>
      <c r="K116" s="1015">
        <v>0</v>
      </c>
      <c r="L116" s="1016">
        <v>0.13752197289628149</v>
      </c>
    </row>
    <row r="117" spans="1:12" ht="18.95" customHeight="1">
      <c r="A117" s="984" t="s">
        <v>392</v>
      </c>
      <c r="B117" s="985" t="s">
        <v>47</v>
      </c>
      <c r="C117" s="986" t="s">
        <v>393</v>
      </c>
      <c r="D117" s="987" t="s">
        <v>41</v>
      </c>
      <c r="E117" s="1158">
        <v>0</v>
      </c>
      <c r="F117" s="1157">
        <v>0</v>
      </c>
      <c r="G117" s="1157">
        <v>0</v>
      </c>
      <c r="H117" s="1157">
        <v>0</v>
      </c>
      <c r="I117" s="1157">
        <v>0</v>
      </c>
      <c r="J117" s="1157">
        <v>0</v>
      </c>
      <c r="K117" s="1157">
        <v>0</v>
      </c>
      <c r="L117" s="1160">
        <v>0</v>
      </c>
    </row>
    <row r="118" spans="1:12" ht="18.95" customHeight="1">
      <c r="A118" s="984"/>
      <c r="B118" s="985"/>
      <c r="C118" s="986" t="s">
        <v>394</v>
      </c>
      <c r="D118" s="989" t="s">
        <v>42</v>
      </c>
      <c r="E118" s="1083">
        <v>597598</v>
      </c>
      <c r="F118" s="1076">
        <v>597598</v>
      </c>
      <c r="G118" s="1076">
        <v>0</v>
      </c>
      <c r="H118" s="1076">
        <v>0</v>
      </c>
      <c r="I118" s="1076">
        <v>0</v>
      </c>
      <c r="J118" s="1076">
        <v>0</v>
      </c>
      <c r="K118" s="1076">
        <v>0</v>
      </c>
      <c r="L118" s="1084">
        <v>0</v>
      </c>
    </row>
    <row r="119" spans="1:12" ht="18.95" customHeight="1">
      <c r="A119" s="984"/>
      <c r="B119" s="985"/>
      <c r="C119" s="986" t="s">
        <v>395</v>
      </c>
      <c r="D119" s="989" t="s">
        <v>43</v>
      </c>
      <c r="E119" s="1083">
        <v>594081</v>
      </c>
      <c r="F119" s="1076">
        <v>594081</v>
      </c>
      <c r="G119" s="1076">
        <v>0</v>
      </c>
      <c r="H119" s="1076">
        <v>0</v>
      </c>
      <c r="I119" s="1076">
        <v>0</v>
      </c>
      <c r="J119" s="1076">
        <v>0</v>
      </c>
      <c r="K119" s="1076">
        <v>0</v>
      </c>
      <c r="L119" s="1084">
        <v>0</v>
      </c>
    </row>
    <row r="120" spans="1:12" ht="18.95" customHeight="1">
      <c r="A120" s="988"/>
      <c r="B120" s="986"/>
      <c r="C120" s="986" t="s">
        <v>396</v>
      </c>
      <c r="D120" s="989" t="s">
        <v>44</v>
      </c>
      <c r="E120" s="1012">
        <v>0</v>
      </c>
      <c r="F120" s="946">
        <v>0</v>
      </c>
      <c r="G120" s="946">
        <v>0</v>
      </c>
      <c r="H120" s="946">
        <v>0</v>
      </c>
      <c r="I120" s="946">
        <v>0</v>
      </c>
      <c r="J120" s="946">
        <v>0</v>
      </c>
      <c r="K120" s="946">
        <v>0</v>
      </c>
      <c r="L120" s="1013">
        <v>0</v>
      </c>
    </row>
    <row r="121" spans="1:12" ht="18.95" customHeight="1">
      <c r="A121" s="990"/>
      <c r="B121" s="991"/>
      <c r="C121" s="991" t="s">
        <v>397</v>
      </c>
      <c r="D121" s="994" t="s">
        <v>45</v>
      </c>
      <c r="E121" s="1014">
        <v>0.99411477280713789</v>
      </c>
      <c r="F121" s="1015">
        <v>0.99411477280713789</v>
      </c>
      <c r="G121" s="1015">
        <v>0</v>
      </c>
      <c r="H121" s="1015">
        <v>0</v>
      </c>
      <c r="I121" s="1015">
        <v>0</v>
      </c>
      <c r="J121" s="1015">
        <v>0</v>
      </c>
      <c r="K121" s="1015">
        <v>0</v>
      </c>
      <c r="L121" s="1016">
        <v>0</v>
      </c>
    </row>
    <row r="122" spans="1:12" ht="18.95" customHeight="1">
      <c r="A122" s="984" t="s">
        <v>398</v>
      </c>
      <c r="B122" s="985" t="s">
        <v>47</v>
      </c>
      <c r="C122" s="986" t="s">
        <v>399</v>
      </c>
      <c r="D122" s="987" t="s">
        <v>41</v>
      </c>
      <c r="E122" s="1081">
        <v>27600000000</v>
      </c>
      <c r="F122" s="1076">
        <v>0</v>
      </c>
      <c r="G122" s="1076">
        <v>0</v>
      </c>
      <c r="H122" s="1076">
        <v>100000</v>
      </c>
      <c r="I122" s="1076">
        <v>0</v>
      </c>
      <c r="J122" s="1076">
        <v>27599900000</v>
      </c>
      <c r="K122" s="1076">
        <v>0</v>
      </c>
      <c r="L122" s="1084">
        <v>0</v>
      </c>
    </row>
    <row r="123" spans="1:12" ht="18.95" customHeight="1">
      <c r="A123" s="984"/>
      <c r="B123" s="985"/>
      <c r="C123" s="986"/>
      <c r="D123" s="989" t="s">
        <v>42</v>
      </c>
      <c r="E123" s="1083">
        <v>27600000000</v>
      </c>
      <c r="F123" s="1076">
        <v>0</v>
      </c>
      <c r="G123" s="1076">
        <v>0</v>
      </c>
      <c r="H123" s="1076">
        <v>100000</v>
      </c>
      <c r="I123" s="1076">
        <v>0</v>
      </c>
      <c r="J123" s="1076">
        <v>27599900000</v>
      </c>
      <c r="K123" s="1076">
        <v>0</v>
      </c>
      <c r="L123" s="1084">
        <v>0</v>
      </c>
    </row>
    <row r="124" spans="1:12" ht="18.95" customHeight="1">
      <c r="A124" s="984"/>
      <c r="B124" s="985"/>
      <c r="C124" s="986"/>
      <c r="D124" s="989" t="s">
        <v>43</v>
      </c>
      <c r="E124" s="1083">
        <v>12556873439.969999</v>
      </c>
      <c r="F124" s="1076">
        <v>0</v>
      </c>
      <c r="G124" s="1076">
        <v>0</v>
      </c>
      <c r="H124" s="1076">
        <v>0</v>
      </c>
      <c r="I124" s="1076">
        <v>0</v>
      </c>
      <c r="J124" s="1076">
        <v>12556873439.969999</v>
      </c>
      <c r="K124" s="1076">
        <v>0</v>
      </c>
      <c r="L124" s="1084">
        <v>0</v>
      </c>
    </row>
    <row r="125" spans="1:12" ht="18.95" customHeight="1">
      <c r="A125" s="988"/>
      <c r="B125" s="986"/>
      <c r="C125" s="986"/>
      <c r="D125" s="989" t="s">
        <v>44</v>
      </c>
      <c r="E125" s="1012">
        <v>0.45495918260760865</v>
      </c>
      <c r="F125" s="946">
        <v>0</v>
      </c>
      <c r="G125" s="946">
        <v>0</v>
      </c>
      <c r="H125" s="946">
        <v>0</v>
      </c>
      <c r="I125" s="946">
        <v>0</v>
      </c>
      <c r="J125" s="946">
        <v>0.45496083101641671</v>
      </c>
      <c r="K125" s="946">
        <v>0</v>
      </c>
      <c r="L125" s="1013">
        <v>0</v>
      </c>
    </row>
    <row r="126" spans="1:12" ht="18.95" customHeight="1">
      <c r="A126" s="990"/>
      <c r="B126" s="991"/>
      <c r="C126" s="991"/>
      <c r="D126" s="994" t="s">
        <v>45</v>
      </c>
      <c r="E126" s="1014">
        <v>0.45495918260760865</v>
      </c>
      <c r="F126" s="1015">
        <v>0</v>
      </c>
      <c r="G126" s="1015">
        <v>0</v>
      </c>
      <c r="H126" s="1015">
        <v>0</v>
      </c>
      <c r="I126" s="1015">
        <v>0</v>
      </c>
      <c r="J126" s="1015">
        <v>0.45496083101641671</v>
      </c>
      <c r="K126" s="1015">
        <v>0</v>
      </c>
      <c r="L126" s="1016">
        <v>0</v>
      </c>
    </row>
    <row r="127" spans="1:12" ht="18.95" customHeight="1">
      <c r="A127" s="984" t="s">
        <v>400</v>
      </c>
      <c r="B127" s="985" t="s">
        <v>47</v>
      </c>
      <c r="C127" s="986" t="s">
        <v>401</v>
      </c>
      <c r="D127" s="987" t="s">
        <v>41</v>
      </c>
      <c r="E127" s="1081">
        <v>111846890000</v>
      </c>
      <c r="F127" s="1076">
        <v>76927855000</v>
      </c>
      <c r="G127" s="1076">
        <v>838140000</v>
      </c>
      <c r="H127" s="1076">
        <v>3551446000</v>
      </c>
      <c r="I127" s="1076">
        <v>1624771000</v>
      </c>
      <c r="J127" s="1076">
        <v>0</v>
      </c>
      <c r="K127" s="1076">
        <v>23327650000</v>
      </c>
      <c r="L127" s="1084">
        <v>5577028000</v>
      </c>
    </row>
    <row r="128" spans="1:12" ht="18.95" customHeight="1">
      <c r="A128" s="988"/>
      <c r="B128" s="986"/>
      <c r="C128" s="986"/>
      <c r="D128" s="989" t="s">
        <v>42</v>
      </c>
      <c r="E128" s="1083">
        <v>102488393545.88</v>
      </c>
      <c r="F128" s="1076">
        <v>72450733029.87001</v>
      </c>
      <c r="G128" s="1076">
        <v>774955400</v>
      </c>
      <c r="H128" s="1076">
        <v>1788855151.6600003</v>
      </c>
      <c r="I128" s="1076">
        <v>981561186.49000001</v>
      </c>
      <c r="J128" s="1076">
        <v>0</v>
      </c>
      <c r="K128" s="1076">
        <v>21357435575.959999</v>
      </c>
      <c r="L128" s="1084">
        <v>5134853201.8999996</v>
      </c>
    </row>
    <row r="129" spans="1:12" ht="18.95" customHeight="1">
      <c r="A129" s="988"/>
      <c r="B129" s="986"/>
      <c r="C129" s="986"/>
      <c r="D129" s="989" t="s">
        <v>43</v>
      </c>
      <c r="E129" s="1083">
        <v>46232442193.020004</v>
      </c>
      <c r="F129" s="1076">
        <v>33793075133.100002</v>
      </c>
      <c r="G129" s="1076">
        <v>0</v>
      </c>
      <c r="H129" s="1076">
        <v>305154.7</v>
      </c>
      <c r="I129" s="1076">
        <v>0</v>
      </c>
      <c r="J129" s="1076">
        <v>0</v>
      </c>
      <c r="K129" s="1076">
        <v>11712421185.179998</v>
      </c>
      <c r="L129" s="1084">
        <v>726640720.03999996</v>
      </c>
    </row>
    <row r="130" spans="1:12" ht="18.95" customHeight="1">
      <c r="A130" s="988"/>
      <c r="B130" s="986"/>
      <c r="C130" s="986"/>
      <c r="D130" s="989" t="s">
        <v>44</v>
      </c>
      <c r="E130" s="1012">
        <v>0.41335474051196242</v>
      </c>
      <c r="F130" s="946">
        <v>0.43928269068596809</v>
      </c>
      <c r="G130" s="946">
        <v>0</v>
      </c>
      <c r="H130" s="946">
        <v>8.5924071490880055E-5</v>
      </c>
      <c r="I130" s="946">
        <v>0</v>
      </c>
      <c r="J130" s="946">
        <v>0</v>
      </c>
      <c r="K130" s="946">
        <v>0.50208320105882931</v>
      </c>
      <c r="L130" s="1013">
        <v>0.13029174679417066</v>
      </c>
    </row>
    <row r="131" spans="1:12" ht="18.95" customHeight="1">
      <c r="A131" s="990"/>
      <c r="B131" s="991"/>
      <c r="C131" s="991"/>
      <c r="D131" s="992" t="s">
        <v>45</v>
      </c>
      <c r="E131" s="1014">
        <v>0.45109929615906769</v>
      </c>
      <c r="F131" s="1015">
        <v>0.46642833991987054</v>
      </c>
      <c r="G131" s="1015">
        <v>0</v>
      </c>
      <c r="H131" s="1015">
        <v>1.7058658981797728E-4</v>
      </c>
      <c r="I131" s="1015">
        <v>0</v>
      </c>
      <c r="J131" s="1015">
        <v>0</v>
      </c>
      <c r="K131" s="1015">
        <v>0.54840016459483265</v>
      </c>
      <c r="L131" s="1016">
        <v>0.14151148854092424</v>
      </c>
    </row>
    <row r="132" spans="1:12" ht="18.95" customHeight="1">
      <c r="A132" s="1001" t="s">
        <v>402</v>
      </c>
      <c r="B132" s="997" t="s">
        <v>47</v>
      </c>
      <c r="C132" s="1002" t="s">
        <v>115</v>
      </c>
      <c r="D132" s="999" t="s">
        <v>41</v>
      </c>
      <c r="E132" s="1081">
        <v>2283373000</v>
      </c>
      <c r="F132" s="1076">
        <v>160789000</v>
      </c>
      <c r="G132" s="1076">
        <v>31572000</v>
      </c>
      <c r="H132" s="1076">
        <v>1955549000</v>
      </c>
      <c r="I132" s="1076">
        <v>81251000</v>
      </c>
      <c r="J132" s="1076">
        <v>0</v>
      </c>
      <c r="K132" s="1076">
        <v>0</v>
      </c>
      <c r="L132" s="1084">
        <v>54212000</v>
      </c>
    </row>
    <row r="133" spans="1:12" ht="18.95" customHeight="1">
      <c r="A133" s="984"/>
      <c r="B133" s="986"/>
      <c r="C133" s="986"/>
      <c r="D133" s="989" t="s">
        <v>42</v>
      </c>
      <c r="E133" s="1083">
        <v>4138205332.0699997</v>
      </c>
      <c r="F133" s="1076">
        <v>1988735256</v>
      </c>
      <c r="G133" s="1076">
        <v>31621223</v>
      </c>
      <c r="H133" s="1076">
        <v>1968706403.0699999</v>
      </c>
      <c r="I133" s="1076">
        <v>89041663</v>
      </c>
      <c r="J133" s="1076">
        <v>0</v>
      </c>
      <c r="K133" s="1076">
        <v>0</v>
      </c>
      <c r="L133" s="1084">
        <v>60100787</v>
      </c>
    </row>
    <row r="134" spans="1:12" ht="18.95" customHeight="1">
      <c r="A134" s="984"/>
      <c r="B134" s="986"/>
      <c r="C134" s="986"/>
      <c r="D134" s="989" t="s">
        <v>43</v>
      </c>
      <c r="E134" s="1083">
        <v>1348986123.8699996</v>
      </c>
      <c r="F134" s="1076">
        <v>545469361.40999997</v>
      </c>
      <c r="G134" s="1076">
        <v>7326488.1399999997</v>
      </c>
      <c r="H134" s="1076">
        <v>758669011.08999968</v>
      </c>
      <c r="I134" s="1076">
        <v>22431090.089999996</v>
      </c>
      <c r="J134" s="1076">
        <v>0</v>
      </c>
      <c r="K134" s="1076">
        <v>0</v>
      </c>
      <c r="L134" s="1084">
        <v>15090173.139999999</v>
      </c>
    </row>
    <row r="135" spans="1:12" ht="18.95" customHeight="1">
      <c r="A135" s="984"/>
      <c r="B135" s="986"/>
      <c r="C135" s="986"/>
      <c r="D135" s="989" t="s">
        <v>44</v>
      </c>
      <c r="E135" s="1012">
        <v>0.59078657927110445</v>
      </c>
      <c r="F135" s="946">
        <v>3.3924544677185628</v>
      </c>
      <c r="G135" s="946">
        <v>0.23205651019891041</v>
      </c>
      <c r="H135" s="946">
        <v>0.38795704484520699</v>
      </c>
      <c r="I135" s="946">
        <v>0.27607155715006582</v>
      </c>
      <c r="J135" s="946">
        <v>0</v>
      </c>
      <c r="K135" s="946">
        <v>0</v>
      </c>
      <c r="L135" s="1013">
        <v>0.27835485021766398</v>
      </c>
    </row>
    <row r="136" spans="1:12" ht="18.95" customHeight="1">
      <c r="A136" s="1003"/>
      <c r="B136" s="991"/>
      <c r="C136" s="991"/>
      <c r="D136" s="992" t="s">
        <v>45</v>
      </c>
      <c r="E136" s="1014">
        <v>0.32598337095931734</v>
      </c>
      <c r="F136" s="1015">
        <v>0.27427952502190667</v>
      </c>
      <c r="G136" s="1015">
        <v>0.23169528072965426</v>
      </c>
      <c r="H136" s="1015">
        <v>0.38536422186006586</v>
      </c>
      <c r="I136" s="1015">
        <v>0.25191679191795863</v>
      </c>
      <c r="J136" s="1015">
        <v>0</v>
      </c>
      <c r="K136" s="1015">
        <v>0</v>
      </c>
      <c r="L136" s="1016">
        <v>0.25108112377962705</v>
      </c>
    </row>
    <row r="137" spans="1:12" ht="18.95" customHeight="1">
      <c r="A137" s="984" t="s">
        <v>403</v>
      </c>
      <c r="B137" s="985" t="s">
        <v>47</v>
      </c>
      <c r="C137" s="986" t="s">
        <v>404</v>
      </c>
      <c r="D137" s="1000" t="s">
        <v>41</v>
      </c>
      <c r="E137" s="1081">
        <v>8495667000</v>
      </c>
      <c r="F137" s="1076">
        <v>3702408000</v>
      </c>
      <c r="G137" s="1076">
        <v>11826000</v>
      </c>
      <c r="H137" s="1076">
        <v>3279732000</v>
      </c>
      <c r="I137" s="1076">
        <v>1224901000</v>
      </c>
      <c r="J137" s="1076">
        <v>0</v>
      </c>
      <c r="K137" s="1076">
        <v>0</v>
      </c>
      <c r="L137" s="1084">
        <v>276800000</v>
      </c>
    </row>
    <row r="138" spans="1:12" ht="18.95" customHeight="1">
      <c r="A138" s="984"/>
      <c r="B138" s="985"/>
      <c r="C138" s="986"/>
      <c r="D138" s="989" t="s">
        <v>42</v>
      </c>
      <c r="E138" s="1083">
        <v>9848275256.9800014</v>
      </c>
      <c r="F138" s="1076">
        <v>3973575619.9300003</v>
      </c>
      <c r="G138" s="1076">
        <v>13429737.68</v>
      </c>
      <c r="H138" s="1076">
        <v>3791555786.7000017</v>
      </c>
      <c r="I138" s="1076">
        <v>1733054708.6700001</v>
      </c>
      <c r="J138" s="1076">
        <v>0</v>
      </c>
      <c r="K138" s="1076">
        <v>0</v>
      </c>
      <c r="L138" s="1084">
        <v>336659404</v>
      </c>
    </row>
    <row r="139" spans="1:12" ht="18.95" customHeight="1">
      <c r="A139" s="984"/>
      <c r="B139" s="985"/>
      <c r="C139" s="986"/>
      <c r="D139" s="989" t="s">
        <v>43</v>
      </c>
      <c r="E139" s="1083">
        <v>3427928191.9699984</v>
      </c>
      <c r="F139" s="1076">
        <v>1386569759.8299999</v>
      </c>
      <c r="G139" s="1076">
        <v>5847484.7399999993</v>
      </c>
      <c r="H139" s="1076">
        <v>1480719000.059998</v>
      </c>
      <c r="I139" s="1076">
        <v>442177506.42000008</v>
      </c>
      <c r="J139" s="1076">
        <v>0</v>
      </c>
      <c r="K139" s="1076">
        <v>0</v>
      </c>
      <c r="L139" s="1084">
        <v>112614440.92</v>
      </c>
    </row>
    <row r="140" spans="1:12" ht="18.95" customHeight="1">
      <c r="A140" s="984"/>
      <c r="B140" s="986"/>
      <c r="C140" s="986"/>
      <c r="D140" s="989" t="s">
        <v>44</v>
      </c>
      <c r="E140" s="1012">
        <v>0.40349135529558755</v>
      </c>
      <c r="F140" s="946">
        <v>0.37450485193149968</v>
      </c>
      <c r="G140" s="946">
        <v>0.49446006595636727</v>
      </c>
      <c r="H140" s="946">
        <v>0.45147560839117284</v>
      </c>
      <c r="I140" s="946">
        <v>0.36099040364894802</v>
      </c>
      <c r="J140" s="946">
        <v>0</v>
      </c>
      <c r="K140" s="946">
        <v>0</v>
      </c>
      <c r="L140" s="1013">
        <v>0.40684407846820808</v>
      </c>
    </row>
    <row r="141" spans="1:12" ht="18.95" customHeight="1">
      <c r="A141" s="990"/>
      <c r="B141" s="991"/>
      <c r="C141" s="991"/>
      <c r="D141" s="992" t="s">
        <v>45</v>
      </c>
      <c r="E141" s="1014">
        <v>0.34807396244742872</v>
      </c>
      <c r="F141" s="1015">
        <v>0.34894762109860794</v>
      </c>
      <c r="G141" s="1015">
        <v>0.43541317629072257</v>
      </c>
      <c r="H141" s="1015">
        <v>0.39053071703548603</v>
      </c>
      <c r="I141" s="1015">
        <v>0.2551434205786503</v>
      </c>
      <c r="J141" s="1015">
        <v>0</v>
      </c>
      <c r="K141" s="1015">
        <v>0</v>
      </c>
      <c r="L141" s="1016">
        <v>0.33450555541291221</v>
      </c>
    </row>
    <row r="142" spans="1:12" ht="18.95" customHeight="1">
      <c r="A142" s="984" t="s">
        <v>405</v>
      </c>
      <c r="B142" s="985" t="s">
        <v>47</v>
      </c>
      <c r="C142" s="986" t="s">
        <v>406</v>
      </c>
      <c r="D142" s="999" t="s">
        <v>41</v>
      </c>
      <c r="E142" s="1081">
        <v>4077373000</v>
      </c>
      <c r="F142" s="1076">
        <v>4002081000</v>
      </c>
      <c r="G142" s="1076">
        <v>11373000</v>
      </c>
      <c r="H142" s="1076">
        <v>62427000</v>
      </c>
      <c r="I142" s="1076">
        <v>134000</v>
      </c>
      <c r="J142" s="1076">
        <v>0</v>
      </c>
      <c r="K142" s="1076">
        <v>0</v>
      </c>
      <c r="L142" s="1084">
        <v>1358000</v>
      </c>
    </row>
    <row r="143" spans="1:12" ht="18.95" customHeight="1">
      <c r="A143" s="984"/>
      <c r="B143" s="985"/>
      <c r="C143" s="986"/>
      <c r="D143" s="989" t="s">
        <v>42</v>
      </c>
      <c r="E143" s="1083">
        <v>4202662500.7900009</v>
      </c>
      <c r="F143" s="1076">
        <v>4097423984.5100007</v>
      </c>
      <c r="G143" s="1076">
        <v>11373000</v>
      </c>
      <c r="H143" s="1076">
        <v>63783422</v>
      </c>
      <c r="I143" s="1076">
        <v>23108179</v>
      </c>
      <c r="J143" s="1076">
        <v>0</v>
      </c>
      <c r="K143" s="1076">
        <v>0</v>
      </c>
      <c r="L143" s="1084">
        <v>6973915.2799999993</v>
      </c>
    </row>
    <row r="144" spans="1:12" ht="18.95" customHeight="1">
      <c r="A144" s="984"/>
      <c r="B144" s="985"/>
      <c r="C144" s="986"/>
      <c r="D144" s="989" t="s">
        <v>43</v>
      </c>
      <c r="E144" s="1083">
        <v>1820761960.5300004</v>
      </c>
      <c r="F144" s="1076">
        <v>1792458605.9900005</v>
      </c>
      <c r="G144" s="1076">
        <v>4722460.7300000004</v>
      </c>
      <c r="H144" s="1076">
        <v>20412056.620000001</v>
      </c>
      <c r="I144" s="1076">
        <v>493000</v>
      </c>
      <c r="J144" s="1076">
        <v>0</v>
      </c>
      <c r="K144" s="1076">
        <v>0</v>
      </c>
      <c r="L144" s="1084">
        <v>2675837.19</v>
      </c>
    </row>
    <row r="145" spans="1:12" ht="18.95" customHeight="1">
      <c r="A145" s="984"/>
      <c r="B145" s="986"/>
      <c r="C145" s="986"/>
      <c r="D145" s="989" t="s">
        <v>44</v>
      </c>
      <c r="E145" s="1012">
        <v>0.44655270943570785</v>
      </c>
      <c r="F145" s="946">
        <v>0.44788164107373152</v>
      </c>
      <c r="G145" s="946">
        <v>0.41523439110173221</v>
      </c>
      <c r="H145" s="946">
        <v>0.32697481250100119</v>
      </c>
      <c r="I145" s="946">
        <v>3.6791044776119404</v>
      </c>
      <c r="J145" s="946">
        <v>0</v>
      </c>
      <c r="K145" s="946">
        <v>0</v>
      </c>
      <c r="L145" s="1075">
        <v>1.9704250294550809</v>
      </c>
    </row>
    <row r="146" spans="1:12" ht="18.95" customHeight="1">
      <c r="A146" s="990"/>
      <c r="B146" s="991"/>
      <c r="C146" s="991"/>
      <c r="D146" s="989" t="s">
        <v>45</v>
      </c>
      <c r="E146" s="1014">
        <v>0.43324010914217842</v>
      </c>
      <c r="F146" s="1015">
        <v>0.4374598803458597</v>
      </c>
      <c r="G146" s="1015">
        <v>0.41523439110173221</v>
      </c>
      <c r="H146" s="1015">
        <v>0.32002134692616524</v>
      </c>
      <c r="I146" s="1015">
        <v>2.1334437473415797E-2</v>
      </c>
      <c r="J146" s="1015">
        <v>0</v>
      </c>
      <c r="K146" s="1015">
        <v>0</v>
      </c>
      <c r="L146" s="1016">
        <v>0.3836922421001937</v>
      </c>
    </row>
    <row r="147" spans="1:12" ht="18.75" customHeight="1">
      <c r="A147" s="984" t="s">
        <v>407</v>
      </c>
      <c r="B147" s="985" t="s">
        <v>47</v>
      </c>
      <c r="C147" s="986" t="s">
        <v>408</v>
      </c>
      <c r="D147" s="987" t="s">
        <v>41</v>
      </c>
      <c r="E147" s="1081">
        <v>1297325000</v>
      </c>
      <c r="F147" s="1076">
        <v>848145000</v>
      </c>
      <c r="G147" s="1076">
        <v>36924000</v>
      </c>
      <c r="H147" s="1076">
        <v>295814000</v>
      </c>
      <c r="I147" s="1076">
        <v>6080000</v>
      </c>
      <c r="J147" s="1076">
        <v>0</v>
      </c>
      <c r="K147" s="1076">
        <v>0</v>
      </c>
      <c r="L147" s="1084">
        <v>110362000</v>
      </c>
    </row>
    <row r="148" spans="1:12" ht="18.95" customHeight="1">
      <c r="A148" s="984"/>
      <c r="B148" s="985"/>
      <c r="C148" s="986" t="s">
        <v>409</v>
      </c>
      <c r="D148" s="989" t="s">
        <v>42</v>
      </c>
      <c r="E148" s="1083">
        <v>1422536512.8300002</v>
      </c>
      <c r="F148" s="1076">
        <v>902104772.32000005</v>
      </c>
      <c r="G148" s="1076">
        <v>94033546.120000005</v>
      </c>
      <c r="H148" s="1076">
        <v>309072857</v>
      </c>
      <c r="I148" s="1076">
        <v>9034456.3900000006</v>
      </c>
      <c r="J148" s="1076">
        <v>0</v>
      </c>
      <c r="K148" s="1076">
        <v>0</v>
      </c>
      <c r="L148" s="1084">
        <v>108290881</v>
      </c>
    </row>
    <row r="149" spans="1:12" ht="18.95" customHeight="1">
      <c r="A149" s="984"/>
      <c r="B149" s="985"/>
      <c r="C149" s="986"/>
      <c r="D149" s="989" t="s">
        <v>43</v>
      </c>
      <c r="E149" s="1083">
        <v>566864890.2900002</v>
      </c>
      <c r="F149" s="1076">
        <v>349958655.88000005</v>
      </c>
      <c r="G149" s="1076">
        <v>54542547.75</v>
      </c>
      <c r="H149" s="1076">
        <v>107916580.01000012</v>
      </c>
      <c r="I149" s="1076">
        <v>1662900.49</v>
      </c>
      <c r="J149" s="1076">
        <v>0</v>
      </c>
      <c r="K149" s="1076">
        <v>0</v>
      </c>
      <c r="L149" s="1084">
        <v>52784206.160000004</v>
      </c>
    </row>
    <row r="150" spans="1:12" ht="18.95" customHeight="1">
      <c r="A150" s="984"/>
      <c r="B150" s="986"/>
      <c r="C150" s="986"/>
      <c r="D150" s="989" t="s">
        <v>44</v>
      </c>
      <c r="E150" s="1012">
        <v>0.43694902224962923</v>
      </c>
      <c r="F150" s="946">
        <v>0.41261654066226888</v>
      </c>
      <c r="G150" s="946">
        <v>1.4771570726356842</v>
      </c>
      <c r="H150" s="946">
        <v>0.36481228072369842</v>
      </c>
      <c r="I150" s="946">
        <v>0.27350337006578945</v>
      </c>
      <c r="J150" s="946">
        <v>0</v>
      </c>
      <c r="K150" s="946">
        <v>0</v>
      </c>
      <c r="L150" s="1013">
        <v>0.47828243562095651</v>
      </c>
    </row>
    <row r="151" spans="1:12" ht="18.95" customHeight="1">
      <c r="A151" s="990"/>
      <c r="B151" s="991"/>
      <c r="C151" s="991"/>
      <c r="D151" s="994" t="s">
        <v>45</v>
      </c>
      <c r="E151" s="1014">
        <v>0.39848881570166295</v>
      </c>
      <c r="F151" s="1015">
        <v>0.38793571059378079</v>
      </c>
      <c r="G151" s="1015">
        <v>0.58003287125209602</v>
      </c>
      <c r="H151" s="1015">
        <v>0.34916226891447838</v>
      </c>
      <c r="I151" s="1015">
        <v>0.18406204183359834</v>
      </c>
      <c r="J151" s="1015">
        <v>0</v>
      </c>
      <c r="K151" s="1015">
        <v>0</v>
      </c>
      <c r="L151" s="1016">
        <v>0.48742983409655705</v>
      </c>
    </row>
    <row r="152" spans="1:12" ht="18.95" customHeight="1">
      <c r="A152" s="984" t="s">
        <v>410</v>
      </c>
      <c r="B152" s="985" t="s">
        <v>47</v>
      </c>
      <c r="C152" s="986" t="s">
        <v>411</v>
      </c>
      <c r="D152" s="987" t="s">
        <v>41</v>
      </c>
      <c r="E152" s="1081">
        <v>140748000</v>
      </c>
      <c r="F152" s="1076">
        <v>20218000</v>
      </c>
      <c r="G152" s="1076">
        <v>3807000</v>
      </c>
      <c r="H152" s="1076">
        <v>111270000</v>
      </c>
      <c r="I152" s="1076">
        <v>5453000</v>
      </c>
      <c r="J152" s="1076">
        <v>0</v>
      </c>
      <c r="K152" s="1076">
        <v>0</v>
      </c>
      <c r="L152" s="1084">
        <v>0</v>
      </c>
    </row>
    <row r="153" spans="1:12" ht="18.95" customHeight="1">
      <c r="A153" s="984"/>
      <c r="B153" s="985"/>
      <c r="C153" s="986" t="s">
        <v>412</v>
      </c>
      <c r="D153" s="989" t="s">
        <v>42</v>
      </c>
      <c r="E153" s="1083">
        <v>298996915.99000001</v>
      </c>
      <c r="F153" s="1076">
        <v>171501521.25999999</v>
      </c>
      <c r="G153" s="1076">
        <v>10508505</v>
      </c>
      <c r="H153" s="1076">
        <v>111182095</v>
      </c>
      <c r="I153" s="1076">
        <v>5804794.7300000004</v>
      </c>
      <c r="J153" s="1076">
        <v>0</v>
      </c>
      <c r="K153" s="1076">
        <v>0</v>
      </c>
      <c r="L153" s="1084">
        <v>0</v>
      </c>
    </row>
    <row r="154" spans="1:12" ht="18.95" customHeight="1">
      <c r="A154" s="984"/>
      <c r="B154" s="985"/>
      <c r="C154" s="986"/>
      <c r="D154" s="989" t="s">
        <v>43</v>
      </c>
      <c r="E154" s="1083">
        <v>167856659.06999999</v>
      </c>
      <c r="F154" s="1076">
        <v>121233661.17</v>
      </c>
      <c r="G154" s="1076">
        <v>7264405.6600000001</v>
      </c>
      <c r="H154" s="1076">
        <v>38948702.510000013</v>
      </c>
      <c r="I154" s="1076">
        <v>409889.73</v>
      </c>
      <c r="J154" s="1076">
        <v>0</v>
      </c>
      <c r="K154" s="1076">
        <v>0</v>
      </c>
      <c r="L154" s="1084">
        <v>0</v>
      </c>
    </row>
    <row r="155" spans="1:12" ht="18.95" customHeight="1">
      <c r="A155" s="984"/>
      <c r="B155" s="986"/>
      <c r="C155" s="986"/>
      <c r="D155" s="989" t="s">
        <v>44</v>
      </c>
      <c r="E155" s="1012">
        <v>1.1926042222269588</v>
      </c>
      <c r="F155" s="946">
        <v>5.9963231363141754</v>
      </c>
      <c r="G155" s="946">
        <v>1.9081706488048333</v>
      </c>
      <c r="H155" s="946">
        <v>0.35003776858092939</v>
      </c>
      <c r="I155" s="946">
        <v>7.5167748028608108E-2</v>
      </c>
      <c r="J155" s="946">
        <v>0</v>
      </c>
      <c r="K155" s="946">
        <v>0</v>
      </c>
      <c r="L155" s="1013">
        <v>0</v>
      </c>
    </row>
    <row r="156" spans="1:12" ht="18.95" customHeight="1">
      <c r="A156" s="990"/>
      <c r="B156" s="991"/>
      <c r="C156" s="991"/>
      <c r="D156" s="994" t="s">
        <v>45</v>
      </c>
      <c r="E156" s="1014">
        <v>0.56139929910050967</v>
      </c>
      <c r="F156" s="1015">
        <v>0.70689554401215582</v>
      </c>
      <c r="G156" s="1015">
        <v>0.69128821464137857</v>
      </c>
      <c r="H156" s="1015">
        <v>0.35031452240578859</v>
      </c>
      <c r="I156" s="1015">
        <v>7.0612269522922461E-2</v>
      </c>
      <c r="J156" s="1015">
        <v>0</v>
      </c>
      <c r="K156" s="1015">
        <v>0</v>
      </c>
      <c r="L156" s="1016">
        <v>0</v>
      </c>
    </row>
    <row r="157" spans="1:12" ht="18.95" customHeight="1">
      <c r="A157" s="984" t="s">
        <v>426</v>
      </c>
      <c r="B157" s="985" t="s">
        <v>47</v>
      </c>
      <c r="C157" s="986" t="s">
        <v>178</v>
      </c>
      <c r="D157" s="989" t="s">
        <v>41</v>
      </c>
      <c r="E157" s="1081">
        <v>56803078000</v>
      </c>
      <c r="F157" s="1076">
        <v>53012846000</v>
      </c>
      <c r="G157" s="1076">
        <v>16000</v>
      </c>
      <c r="H157" s="1076">
        <v>3790216000</v>
      </c>
      <c r="I157" s="1076">
        <v>0</v>
      </c>
      <c r="J157" s="1076">
        <v>0</v>
      </c>
      <c r="K157" s="1076">
        <v>0</v>
      </c>
      <c r="L157" s="1084">
        <v>0</v>
      </c>
    </row>
    <row r="158" spans="1:12" ht="18.95" customHeight="1">
      <c r="A158" s="984"/>
      <c r="B158" s="985"/>
      <c r="C158" s="986"/>
      <c r="D158" s="989" t="s">
        <v>42</v>
      </c>
      <c r="E158" s="1083">
        <v>57114119488.629997</v>
      </c>
      <c r="F158" s="1076">
        <v>53186398267.159996</v>
      </c>
      <c r="G158" s="1076">
        <v>20000</v>
      </c>
      <c r="H158" s="1076">
        <v>3794665675</v>
      </c>
      <c r="I158" s="1076">
        <v>133019672.47</v>
      </c>
      <c r="J158" s="1076">
        <v>0</v>
      </c>
      <c r="K158" s="1076">
        <v>0</v>
      </c>
      <c r="L158" s="1084">
        <v>15874</v>
      </c>
    </row>
    <row r="159" spans="1:12" ht="18.95" customHeight="1">
      <c r="A159" s="984"/>
      <c r="B159" s="985"/>
      <c r="C159" s="986"/>
      <c r="D159" s="989" t="s">
        <v>43</v>
      </c>
      <c r="E159" s="1083">
        <v>24081381643.09</v>
      </c>
      <c r="F159" s="1076">
        <v>22630234927.509998</v>
      </c>
      <c r="G159" s="1076">
        <v>7291.46</v>
      </c>
      <c r="H159" s="1076">
        <v>1450358583.9400012</v>
      </c>
      <c r="I159" s="1076">
        <v>774364.18</v>
      </c>
      <c r="J159" s="1076">
        <v>0</v>
      </c>
      <c r="K159" s="1076">
        <v>0</v>
      </c>
      <c r="L159" s="1084">
        <v>6476</v>
      </c>
    </row>
    <row r="160" spans="1:12" ht="18.95" customHeight="1">
      <c r="A160" s="988"/>
      <c r="B160" s="986"/>
      <c r="C160" s="986"/>
      <c r="D160" s="989" t="s">
        <v>44</v>
      </c>
      <c r="E160" s="1012">
        <v>0.42394501303415283</v>
      </c>
      <c r="F160" s="946">
        <v>0.42688209811467204</v>
      </c>
      <c r="G160" s="946">
        <v>0.45571624999999999</v>
      </c>
      <c r="H160" s="946">
        <v>0.38265855664690385</v>
      </c>
      <c r="I160" s="946">
        <v>0</v>
      </c>
      <c r="J160" s="946">
        <v>0</v>
      </c>
      <c r="K160" s="946">
        <v>0</v>
      </c>
      <c r="L160" s="1013">
        <v>0</v>
      </c>
    </row>
    <row r="161" spans="1:12" ht="18.75" customHeight="1">
      <c r="A161" s="990"/>
      <c r="B161" s="991"/>
      <c r="C161" s="991"/>
      <c r="D161" s="995" t="s">
        <v>45</v>
      </c>
      <c r="E161" s="1014">
        <v>0.4216362233840269</v>
      </c>
      <c r="F161" s="1015">
        <v>0.42548914129955406</v>
      </c>
      <c r="G161" s="1015">
        <v>0.36457299999999998</v>
      </c>
      <c r="H161" s="1015">
        <v>0.38220984617834647</v>
      </c>
      <c r="I161" s="1015">
        <v>5.8214260012904697E-3</v>
      </c>
      <c r="J161" s="1015">
        <v>0</v>
      </c>
      <c r="K161" s="1015">
        <v>0</v>
      </c>
      <c r="L161" s="1016">
        <v>0.40796270631220866</v>
      </c>
    </row>
    <row r="162" spans="1:12" ht="18.95" customHeight="1">
      <c r="A162" s="1001" t="s">
        <v>413</v>
      </c>
      <c r="B162" s="997" t="s">
        <v>47</v>
      </c>
      <c r="C162" s="1002" t="s">
        <v>414</v>
      </c>
      <c r="D162" s="999" t="s">
        <v>41</v>
      </c>
      <c r="E162" s="1081">
        <v>1162572000</v>
      </c>
      <c r="F162" s="1076">
        <v>536121000</v>
      </c>
      <c r="G162" s="1076">
        <v>644000</v>
      </c>
      <c r="H162" s="1076">
        <v>425482000</v>
      </c>
      <c r="I162" s="1076">
        <v>29164000</v>
      </c>
      <c r="J162" s="1076">
        <v>0</v>
      </c>
      <c r="K162" s="1076">
        <v>0</v>
      </c>
      <c r="L162" s="1084">
        <v>171161000</v>
      </c>
    </row>
    <row r="163" spans="1:12" ht="18.95" customHeight="1">
      <c r="A163" s="984"/>
      <c r="B163" s="985"/>
      <c r="C163" s="986" t="s">
        <v>415</v>
      </c>
      <c r="D163" s="989" t="s">
        <v>42</v>
      </c>
      <c r="E163" s="1083">
        <v>1229946796.73</v>
      </c>
      <c r="F163" s="1076">
        <v>536084617</v>
      </c>
      <c r="G163" s="1076">
        <v>874473</v>
      </c>
      <c r="H163" s="1076">
        <v>471009790.73000008</v>
      </c>
      <c r="I163" s="1076">
        <v>48402214</v>
      </c>
      <c r="J163" s="1076">
        <v>0</v>
      </c>
      <c r="K163" s="1076">
        <v>0</v>
      </c>
      <c r="L163" s="1084">
        <v>173575702</v>
      </c>
    </row>
    <row r="164" spans="1:12" ht="18.95" customHeight="1">
      <c r="A164" s="984"/>
      <c r="B164" s="985"/>
      <c r="C164" s="986"/>
      <c r="D164" s="989" t="s">
        <v>43</v>
      </c>
      <c r="E164" s="1083">
        <v>484055014.49000019</v>
      </c>
      <c r="F164" s="1076">
        <v>244212613</v>
      </c>
      <c r="G164" s="1076">
        <v>270747.58999999997</v>
      </c>
      <c r="H164" s="1076">
        <v>170341757.25000018</v>
      </c>
      <c r="I164" s="1076">
        <v>12811343.719999999</v>
      </c>
      <c r="J164" s="1076">
        <v>0</v>
      </c>
      <c r="K164" s="1076">
        <v>0</v>
      </c>
      <c r="L164" s="1084">
        <v>56418552.930000007</v>
      </c>
    </row>
    <row r="165" spans="1:12" ht="18.95" customHeight="1">
      <c r="A165" s="984"/>
      <c r="B165" s="986"/>
      <c r="C165" s="986"/>
      <c r="D165" s="989" t="s">
        <v>44</v>
      </c>
      <c r="E165" s="1012">
        <v>0.41636562250768139</v>
      </c>
      <c r="F165" s="946">
        <v>0.45551771521727369</v>
      </c>
      <c r="G165" s="946">
        <v>0.42041551242236019</v>
      </c>
      <c r="H165" s="946">
        <v>0.40035009060312815</v>
      </c>
      <c r="I165" s="946">
        <v>0.43928623371279657</v>
      </c>
      <c r="J165" s="946">
        <v>0</v>
      </c>
      <c r="K165" s="946">
        <v>0</v>
      </c>
      <c r="L165" s="1013">
        <v>0.3296227115405963</v>
      </c>
    </row>
    <row r="166" spans="1:12" ht="18.95" customHeight="1">
      <c r="A166" s="990"/>
      <c r="B166" s="991"/>
      <c r="C166" s="991"/>
      <c r="D166" s="994" t="s">
        <v>45</v>
      </c>
      <c r="E166" s="1014">
        <v>0.39355768540308722</v>
      </c>
      <c r="F166" s="1015">
        <v>0.45554863030139886</v>
      </c>
      <c r="G166" s="1015">
        <v>0.30961229220341846</v>
      </c>
      <c r="H166" s="1015">
        <v>0.36165226414082391</v>
      </c>
      <c r="I166" s="1015">
        <v>0.26468507659587637</v>
      </c>
      <c r="J166" s="1015">
        <v>0</v>
      </c>
      <c r="K166" s="1015">
        <v>0</v>
      </c>
      <c r="L166" s="1016">
        <v>0.32503715831147845</v>
      </c>
    </row>
    <row r="167" spans="1:12" ht="18.95" customHeight="1">
      <c r="A167" s="984" t="s">
        <v>416</v>
      </c>
      <c r="B167" s="985" t="s">
        <v>47</v>
      </c>
      <c r="C167" s="986" t="s">
        <v>417</v>
      </c>
      <c r="D167" s="989" t="s">
        <v>41</v>
      </c>
      <c r="E167" s="1081">
        <v>3162982000</v>
      </c>
      <c r="F167" s="1076">
        <v>1938906000</v>
      </c>
      <c r="G167" s="1076">
        <v>9301000</v>
      </c>
      <c r="H167" s="1076">
        <v>379201000</v>
      </c>
      <c r="I167" s="1076">
        <v>798578000</v>
      </c>
      <c r="J167" s="1076">
        <v>0</v>
      </c>
      <c r="K167" s="1076">
        <v>0</v>
      </c>
      <c r="L167" s="1084">
        <v>36996000</v>
      </c>
    </row>
    <row r="168" spans="1:12" ht="18.95" customHeight="1">
      <c r="A168" s="984"/>
      <c r="B168" s="985"/>
      <c r="C168" s="986" t="s">
        <v>418</v>
      </c>
      <c r="D168" s="989" t="s">
        <v>42</v>
      </c>
      <c r="E168" s="1083">
        <v>3164792258</v>
      </c>
      <c r="F168" s="1076">
        <v>2024609600</v>
      </c>
      <c r="G168" s="1076">
        <v>33686500</v>
      </c>
      <c r="H168" s="1076">
        <v>381238995</v>
      </c>
      <c r="I168" s="1076">
        <v>688829960</v>
      </c>
      <c r="J168" s="1076">
        <v>0</v>
      </c>
      <c r="K168" s="1076">
        <v>0</v>
      </c>
      <c r="L168" s="1084">
        <v>36427203</v>
      </c>
    </row>
    <row r="169" spans="1:12" ht="18.95" customHeight="1">
      <c r="A169" s="984"/>
      <c r="B169" s="985"/>
      <c r="C169" s="986"/>
      <c r="D169" s="989" t="s">
        <v>43</v>
      </c>
      <c r="E169" s="1083">
        <v>874938779.45000005</v>
      </c>
      <c r="F169" s="1076">
        <v>668283779.32000005</v>
      </c>
      <c r="G169" s="1076">
        <v>2878101.7999999993</v>
      </c>
      <c r="H169" s="1076">
        <v>108729405.62</v>
      </c>
      <c r="I169" s="1076">
        <v>88452772.099999994</v>
      </c>
      <c r="J169" s="1076">
        <v>0</v>
      </c>
      <c r="K169" s="1076">
        <v>0</v>
      </c>
      <c r="L169" s="1084">
        <v>6594720.6100000003</v>
      </c>
    </row>
    <row r="170" spans="1:12" ht="18.95" customHeight="1">
      <c r="A170" s="988"/>
      <c r="B170" s="986"/>
      <c r="C170" s="986"/>
      <c r="D170" s="989" t="s">
        <v>44</v>
      </c>
      <c r="E170" s="1012">
        <v>0.27661832392659841</v>
      </c>
      <c r="F170" s="946">
        <v>0.34467054066571562</v>
      </c>
      <c r="G170" s="946">
        <v>0.30944003870551545</v>
      </c>
      <c r="H170" s="946">
        <v>0.28673290845751992</v>
      </c>
      <c r="I170" s="946">
        <v>0.11076284608391415</v>
      </c>
      <c r="J170" s="946">
        <v>0</v>
      </c>
      <c r="K170" s="946">
        <v>0</v>
      </c>
      <c r="L170" s="1013">
        <v>0.17825496296896962</v>
      </c>
    </row>
    <row r="171" spans="1:12" ht="18.95" customHeight="1">
      <c r="A171" s="990"/>
      <c r="B171" s="991"/>
      <c r="C171" s="991"/>
      <c r="D171" s="995" t="s">
        <v>45</v>
      </c>
      <c r="E171" s="1014">
        <v>0.27646009852252362</v>
      </c>
      <c r="F171" s="1015">
        <v>0.33008031737081561</v>
      </c>
      <c r="G171" s="1015">
        <v>8.5437840084306757E-2</v>
      </c>
      <c r="H171" s="1015">
        <v>0.2852001160584321</v>
      </c>
      <c r="I171" s="1015">
        <v>0.12841016976090877</v>
      </c>
      <c r="J171" s="1015">
        <v>0</v>
      </c>
      <c r="K171" s="1015">
        <v>0</v>
      </c>
      <c r="L171" s="1016">
        <v>0.18103834680911407</v>
      </c>
    </row>
    <row r="172" spans="1:12" ht="18.95" customHeight="1">
      <c r="A172" s="984" t="s">
        <v>419</v>
      </c>
      <c r="B172" s="985" t="s">
        <v>47</v>
      </c>
      <c r="C172" s="986" t="s">
        <v>420</v>
      </c>
      <c r="D172" s="1000" t="s">
        <v>41</v>
      </c>
      <c r="E172" s="1081">
        <v>113902000</v>
      </c>
      <c r="F172" s="1076">
        <v>107360000</v>
      </c>
      <c r="G172" s="1076">
        <v>20000</v>
      </c>
      <c r="H172" s="1076">
        <v>30000</v>
      </c>
      <c r="I172" s="1076">
        <v>650000</v>
      </c>
      <c r="J172" s="1076">
        <v>0</v>
      </c>
      <c r="K172" s="1076">
        <v>0</v>
      </c>
      <c r="L172" s="1084">
        <v>5842000</v>
      </c>
    </row>
    <row r="173" spans="1:12" ht="18.95" customHeight="1">
      <c r="A173" s="988"/>
      <c r="B173" s="986"/>
      <c r="C173" s="986" t="s">
        <v>421</v>
      </c>
      <c r="D173" s="989" t="s">
        <v>42</v>
      </c>
      <c r="E173" s="1083">
        <v>114102000</v>
      </c>
      <c r="F173" s="1076">
        <v>107360000</v>
      </c>
      <c r="G173" s="1076">
        <v>20000</v>
      </c>
      <c r="H173" s="1076">
        <v>230000</v>
      </c>
      <c r="I173" s="1076">
        <v>650000</v>
      </c>
      <c r="J173" s="1076">
        <v>0</v>
      </c>
      <c r="K173" s="1076">
        <v>0</v>
      </c>
      <c r="L173" s="1084">
        <v>5842000</v>
      </c>
    </row>
    <row r="174" spans="1:12" ht="18.95" customHeight="1">
      <c r="A174" s="988"/>
      <c r="B174" s="986"/>
      <c r="C174" s="986" t="s">
        <v>422</v>
      </c>
      <c r="D174" s="989" t="s">
        <v>43</v>
      </c>
      <c r="E174" s="1083">
        <v>69064979</v>
      </c>
      <c r="F174" s="1076">
        <v>66908702</v>
      </c>
      <c r="G174" s="1076">
        <v>4000</v>
      </c>
      <c r="H174" s="1076">
        <v>0</v>
      </c>
      <c r="I174" s="1076">
        <v>350000</v>
      </c>
      <c r="J174" s="1076">
        <v>0</v>
      </c>
      <c r="K174" s="1076">
        <v>0</v>
      </c>
      <c r="L174" s="1084">
        <v>1802277</v>
      </c>
    </row>
    <row r="175" spans="1:12" ht="18.95" customHeight="1">
      <c r="A175" s="988"/>
      <c r="B175" s="986"/>
      <c r="C175" s="986" t="s">
        <v>423</v>
      </c>
      <c r="D175" s="989" t="s">
        <v>44</v>
      </c>
      <c r="E175" s="1012">
        <v>0.60635440115186734</v>
      </c>
      <c r="F175" s="946">
        <v>0.6232181631892697</v>
      </c>
      <c r="G175" s="946">
        <v>0.2</v>
      </c>
      <c r="H175" s="1074">
        <v>0</v>
      </c>
      <c r="I175" s="946">
        <v>0.53846153846153844</v>
      </c>
      <c r="J175" s="946">
        <v>0</v>
      </c>
      <c r="K175" s="946">
        <v>0</v>
      </c>
      <c r="L175" s="1013">
        <v>0.30850342348510784</v>
      </c>
    </row>
    <row r="176" spans="1:12" ht="18.95" customHeight="1">
      <c r="A176" s="990"/>
      <c r="B176" s="991"/>
      <c r="C176" s="991"/>
      <c r="D176" s="994" t="s">
        <v>45</v>
      </c>
      <c r="E176" s="1014">
        <v>0.6052915724527177</v>
      </c>
      <c r="F176" s="1015">
        <v>0.6232181631892697</v>
      </c>
      <c r="G176" s="1015">
        <v>0.2</v>
      </c>
      <c r="H176" s="1015">
        <v>0</v>
      </c>
      <c r="I176" s="1015">
        <v>0.53846153846153844</v>
      </c>
      <c r="J176" s="1015">
        <v>0</v>
      </c>
      <c r="K176" s="1015">
        <v>0</v>
      </c>
      <c r="L176" s="1016">
        <v>0.30850342348510784</v>
      </c>
    </row>
    <row r="177" spans="1:12" ht="18.95" customHeight="1">
      <c r="A177" s="984" t="s">
        <v>424</v>
      </c>
      <c r="B177" s="985" t="s">
        <v>47</v>
      </c>
      <c r="C177" s="986" t="s">
        <v>425</v>
      </c>
      <c r="D177" s="987" t="s">
        <v>41</v>
      </c>
      <c r="E177" s="1081">
        <v>283322000</v>
      </c>
      <c r="F177" s="1076">
        <v>240737000</v>
      </c>
      <c r="G177" s="1076">
        <v>27075000</v>
      </c>
      <c r="H177" s="1076">
        <v>14516000</v>
      </c>
      <c r="I177" s="1076">
        <v>800000</v>
      </c>
      <c r="J177" s="1076">
        <v>0</v>
      </c>
      <c r="K177" s="1076">
        <v>0</v>
      </c>
      <c r="L177" s="1084">
        <v>194000</v>
      </c>
    </row>
    <row r="178" spans="1:12" ht="18.95" customHeight="1">
      <c r="A178" s="988"/>
      <c r="B178" s="986"/>
      <c r="C178" s="986"/>
      <c r="D178" s="989" t="s">
        <v>42</v>
      </c>
      <c r="E178" s="1083">
        <v>284722000</v>
      </c>
      <c r="F178" s="1076">
        <v>240737000</v>
      </c>
      <c r="G178" s="1076">
        <v>27075000</v>
      </c>
      <c r="H178" s="1076">
        <v>14516000</v>
      </c>
      <c r="I178" s="1076">
        <v>2200000</v>
      </c>
      <c r="J178" s="1076">
        <v>0</v>
      </c>
      <c r="K178" s="1076">
        <v>0</v>
      </c>
      <c r="L178" s="1084">
        <v>194000</v>
      </c>
    </row>
    <row r="179" spans="1:12" ht="18.95" customHeight="1">
      <c r="A179" s="988"/>
      <c r="B179" s="986"/>
      <c r="C179" s="986"/>
      <c r="D179" s="989" t="s">
        <v>43</v>
      </c>
      <c r="E179" s="1083">
        <v>98928327.950000003</v>
      </c>
      <c r="F179" s="1076">
        <v>86141309.969999999</v>
      </c>
      <c r="G179" s="1076">
        <v>8874839.9199999999</v>
      </c>
      <c r="H179" s="1076">
        <v>3912178.0599999996</v>
      </c>
      <c r="I179" s="1076">
        <v>0</v>
      </c>
      <c r="J179" s="1076">
        <v>0</v>
      </c>
      <c r="K179" s="1076">
        <v>0</v>
      </c>
      <c r="L179" s="1084">
        <v>0</v>
      </c>
    </row>
    <row r="180" spans="1:12" ht="19.5" customHeight="1">
      <c r="A180" s="988"/>
      <c r="B180" s="986"/>
      <c r="C180" s="986"/>
      <c r="D180" s="989" t="s">
        <v>44</v>
      </c>
      <c r="E180" s="1012">
        <v>0.34917277144026937</v>
      </c>
      <c r="F180" s="946">
        <v>0.35782330912988031</v>
      </c>
      <c r="G180" s="946">
        <v>0.3277872546629732</v>
      </c>
      <c r="H180" s="946">
        <v>0.26950799531551389</v>
      </c>
      <c r="I180" s="946">
        <v>0</v>
      </c>
      <c r="J180" s="946">
        <v>0</v>
      </c>
      <c r="K180" s="946">
        <v>0</v>
      </c>
      <c r="L180" s="1013">
        <v>0</v>
      </c>
    </row>
    <row r="181" spans="1:12" ht="18.75" customHeight="1">
      <c r="A181" s="990"/>
      <c r="B181" s="991"/>
      <c r="C181" s="991"/>
      <c r="D181" s="994" t="s">
        <v>45</v>
      </c>
      <c r="E181" s="1014">
        <v>0.34745586203384354</v>
      </c>
      <c r="F181" s="1015">
        <v>0.35782330912988031</v>
      </c>
      <c r="G181" s="1015">
        <v>0.3277872546629732</v>
      </c>
      <c r="H181" s="1015">
        <v>0.26950799531551389</v>
      </c>
      <c r="I181" s="1015">
        <v>0</v>
      </c>
      <c r="J181" s="1015">
        <v>0</v>
      </c>
      <c r="K181" s="1015">
        <v>0</v>
      </c>
      <c r="L181" s="1016">
        <v>0</v>
      </c>
    </row>
    <row r="182" spans="1:12" s="939" customFormat="1" ht="8.25" customHeight="1">
      <c r="A182" s="1635"/>
      <c r="B182" s="1636"/>
      <c r="C182" s="1636"/>
      <c r="D182" s="1637"/>
      <c r="E182" s="1637"/>
      <c r="F182" s="1637"/>
      <c r="G182" s="1638"/>
      <c r="H182" s="1638"/>
      <c r="I182" s="1638"/>
      <c r="J182" s="1638"/>
      <c r="K182" s="1638"/>
      <c r="L182" s="1638"/>
    </row>
    <row r="183" spans="1:12" s="939" customFormat="1" ht="15.75" customHeight="1">
      <c r="A183" s="1635" t="s">
        <v>727</v>
      </c>
      <c r="B183" s="1636"/>
      <c r="C183" s="1636"/>
      <c r="D183" s="1637"/>
      <c r="E183" s="1637"/>
      <c r="F183" s="1637"/>
      <c r="G183" s="1638"/>
      <c r="H183" s="1638"/>
      <c r="I183" s="1638"/>
      <c r="J183" s="1638"/>
      <c r="K183" s="1638"/>
      <c r="L183" s="1638"/>
    </row>
    <row r="184" spans="1:12" s="939" customFormat="1" ht="18.75" customHeight="1">
      <c r="A184" s="1635"/>
      <c r="B184" s="1636"/>
      <c r="C184" s="1636"/>
      <c r="D184" s="1637"/>
      <c r="E184" s="1637"/>
      <c r="F184" s="1637"/>
      <c r="G184" s="1638"/>
      <c r="H184" s="1638"/>
      <c r="I184" s="1638"/>
      <c r="J184" s="1638"/>
      <c r="K184" s="1638"/>
      <c r="L184" s="1638"/>
    </row>
    <row r="185" spans="1:12">
      <c r="E185" s="1004"/>
      <c r="F185" s="1004"/>
      <c r="G185" s="1004"/>
      <c r="H185" s="1004"/>
      <c r="I185" s="1004"/>
      <c r="J185" s="1004"/>
      <c r="K185" s="1004"/>
      <c r="L185" s="1004"/>
    </row>
    <row r="189" spans="1:12">
      <c r="H189" s="993"/>
      <c r="I189" s="993"/>
      <c r="J189" s="993"/>
    </row>
    <row r="190" spans="1:12">
      <c r="H190" s="1017"/>
      <c r="I190" s="1018"/>
      <c r="J190" s="993"/>
    </row>
  </sheetData>
  <mergeCells count="3">
    <mergeCell ref="A182:L182"/>
    <mergeCell ref="A183:L183"/>
    <mergeCell ref="A184:L184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2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1"/>
  <sheetViews>
    <sheetView showGridLines="0" topLeftCell="A313" zoomScale="75" zoomScaleNormal="75" workbookViewId="0">
      <selection activeCell="E317" sqref="E317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12" width="15.7109375" style="2" customWidth="1"/>
    <col min="13" max="13" width="22.85546875" style="2" customWidth="1"/>
    <col min="14" max="15" width="16.28515625" style="2"/>
    <col min="16" max="16" width="16.28515625" style="2" customWidth="1"/>
    <col min="17" max="16384" width="16.28515625" style="2"/>
  </cols>
  <sheetData>
    <row r="1" spans="1:16" ht="15.75" customHeight="1">
      <c r="A1" s="1" t="s">
        <v>0</v>
      </c>
    </row>
    <row r="2" spans="1:16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6" ht="15" customHeight="1">
      <c r="C4" s="1"/>
      <c r="D4" s="1"/>
      <c r="E4" s="6"/>
      <c r="F4" s="6"/>
      <c r="G4" s="6"/>
      <c r="H4" s="6"/>
      <c r="I4" s="6"/>
      <c r="J4" s="6"/>
      <c r="K4" s="7"/>
      <c r="L4" s="8"/>
      <c r="M4" s="9" t="s">
        <v>2</v>
      </c>
    </row>
    <row r="5" spans="1:16" ht="15.95" customHeight="1">
      <c r="A5" s="10"/>
      <c r="B5" s="11"/>
      <c r="C5" s="12" t="s">
        <v>3</v>
      </c>
      <c r="D5" s="13"/>
      <c r="E5" s="14" t="s">
        <v>4</v>
      </c>
      <c r="F5" s="1129" t="s">
        <v>4</v>
      </c>
      <c r="G5" s="1131"/>
      <c r="H5" s="926" t="s">
        <v>4</v>
      </c>
      <c r="I5" s="927" t="s">
        <v>4</v>
      </c>
      <c r="J5" s="928" t="s">
        <v>4</v>
      </c>
      <c r="K5" s="927" t="s">
        <v>4</v>
      </c>
      <c r="L5" s="15" t="s">
        <v>4</v>
      </c>
      <c r="M5" s="928" t="s">
        <v>4</v>
      </c>
    </row>
    <row r="6" spans="1:16" ht="15.95" customHeight="1">
      <c r="A6" s="16"/>
      <c r="B6" s="17"/>
      <c r="C6" s="930" t="s">
        <v>746</v>
      </c>
      <c r="D6" s="18"/>
      <c r="E6" s="19"/>
      <c r="F6" s="20" t="s">
        <v>5</v>
      </c>
      <c r="G6" s="1130"/>
      <c r="H6" s="931" t="s">
        <v>6</v>
      </c>
      <c r="I6" s="932" t="s">
        <v>7</v>
      </c>
      <c r="J6" s="933" t="s">
        <v>7</v>
      </c>
      <c r="K6" s="932" t="s">
        <v>8</v>
      </c>
      <c r="L6" s="934" t="s">
        <v>9</v>
      </c>
      <c r="M6" s="933" t="s">
        <v>10</v>
      </c>
    </row>
    <row r="7" spans="1:16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130"/>
      <c r="H7" s="936" t="s">
        <v>14</v>
      </c>
      <c r="I7" s="932" t="s">
        <v>15</v>
      </c>
      <c r="J7" s="933" t="s">
        <v>16</v>
      </c>
      <c r="K7" s="932" t="s">
        <v>17</v>
      </c>
      <c r="L7" s="933" t="s">
        <v>18</v>
      </c>
      <c r="M7" s="937" t="s">
        <v>19</v>
      </c>
    </row>
    <row r="8" spans="1:16" ht="15.95" customHeight="1">
      <c r="A8" s="16"/>
      <c r="B8" s="17"/>
      <c r="C8" s="21" t="s">
        <v>704</v>
      </c>
      <c r="D8" s="22"/>
      <c r="E8" s="23" t="s">
        <v>4</v>
      </c>
      <c r="F8" s="20" t="s">
        <v>20</v>
      </c>
      <c r="G8" s="1130"/>
      <c r="H8" s="936" t="s">
        <v>21</v>
      </c>
      <c r="I8" s="932" t="s">
        <v>22</v>
      </c>
      <c r="J8" s="933" t="s">
        <v>4</v>
      </c>
      <c r="K8" s="932" t="s">
        <v>23</v>
      </c>
      <c r="L8" s="933" t="s">
        <v>24</v>
      </c>
      <c r="M8" s="933" t="s">
        <v>25</v>
      </c>
    </row>
    <row r="9" spans="1:16" ht="15.95" customHeight="1">
      <c r="A9" s="16"/>
      <c r="B9" s="17"/>
      <c r="C9" s="21" t="s">
        <v>26</v>
      </c>
      <c r="D9" s="22"/>
      <c r="E9" s="24" t="s">
        <v>4</v>
      </c>
      <c r="F9" s="1128" t="s">
        <v>4</v>
      </c>
      <c r="G9" s="1130"/>
      <c r="H9" s="936" t="s">
        <v>4</v>
      </c>
      <c r="I9" s="932" t="s">
        <v>27</v>
      </c>
      <c r="J9" s="933"/>
      <c r="K9" s="932" t="s">
        <v>28</v>
      </c>
      <c r="L9" s="933" t="s">
        <v>4</v>
      </c>
      <c r="M9" s="933" t="s">
        <v>29</v>
      </c>
    </row>
    <row r="10" spans="1:16" ht="15.95" customHeight="1">
      <c r="A10" s="16"/>
      <c r="B10" s="17"/>
      <c r="C10" s="21" t="s">
        <v>30</v>
      </c>
      <c r="D10" s="25"/>
      <c r="E10" s="26"/>
      <c r="F10" s="1132"/>
      <c r="G10" s="1133"/>
      <c r="H10" s="938"/>
      <c r="I10" s="27"/>
      <c r="J10" s="28"/>
      <c r="K10" s="29"/>
      <c r="L10" s="30"/>
      <c r="M10" s="28"/>
    </row>
    <row r="11" spans="1:16" ht="9.9499999999999993" customHeight="1">
      <c r="A11" s="31"/>
      <c r="B11" s="32"/>
      <c r="C11" s="33" t="s">
        <v>31</v>
      </c>
      <c r="D11" s="34"/>
      <c r="E11" s="35" t="s">
        <v>32</v>
      </c>
      <c r="F11" s="1641" t="s">
        <v>33</v>
      </c>
      <c r="G11" s="1642"/>
      <c r="H11" s="36" t="s">
        <v>34</v>
      </c>
      <c r="I11" s="37" t="s">
        <v>35</v>
      </c>
      <c r="J11" s="38" t="s">
        <v>36</v>
      </c>
      <c r="K11" s="39" t="s">
        <v>37</v>
      </c>
      <c r="L11" s="40" t="s">
        <v>38</v>
      </c>
      <c r="M11" s="40" t="s">
        <v>39</v>
      </c>
    </row>
    <row r="12" spans="1:16" ht="18.399999999999999" customHeight="1">
      <c r="A12" s="16"/>
      <c r="B12" s="17"/>
      <c r="C12" s="41" t="s">
        <v>40</v>
      </c>
      <c r="D12" s="42" t="s">
        <v>41</v>
      </c>
      <c r="E12" s="673">
        <v>435340000000</v>
      </c>
      <c r="F12" s="674">
        <v>235893971000</v>
      </c>
      <c r="G12" s="674"/>
      <c r="H12" s="674">
        <v>26270074000</v>
      </c>
      <c r="I12" s="674">
        <v>87714670000</v>
      </c>
      <c r="J12" s="674">
        <v>24058053000</v>
      </c>
      <c r="K12" s="674">
        <v>27599900000</v>
      </c>
      <c r="L12" s="674">
        <v>23327650000</v>
      </c>
      <c r="M12" s="675">
        <v>10475682000</v>
      </c>
      <c r="N12" s="44"/>
      <c r="O12" s="44"/>
      <c r="P12" s="1147"/>
    </row>
    <row r="13" spans="1:16" ht="18.399999999999999" customHeight="1">
      <c r="A13" s="16"/>
      <c r="B13" s="17"/>
      <c r="C13" s="45"/>
      <c r="D13" s="46" t="s">
        <v>42</v>
      </c>
      <c r="E13" s="676">
        <v>435340000000</v>
      </c>
      <c r="F13" s="674">
        <v>236601247418.48004</v>
      </c>
      <c r="G13" s="674"/>
      <c r="H13" s="674">
        <v>26132803909.950001</v>
      </c>
      <c r="I13" s="674">
        <v>88756738194.569962</v>
      </c>
      <c r="J13" s="674">
        <v>24399728918.040001</v>
      </c>
      <c r="K13" s="674">
        <v>27599905000</v>
      </c>
      <c r="L13" s="674">
        <v>21357435575.959999</v>
      </c>
      <c r="M13" s="677">
        <v>10492140982.999998</v>
      </c>
      <c r="N13" s="44"/>
      <c r="O13" s="44"/>
    </row>
    <row r="14" spans="1:16" ht="18.399999999999999" customHeight="1">
      <c r="A14" s="16"/>
      <c r="B14" s="17"/>
      <c r="C14" s="47" t="s">
        <v>4</v>
      </c>
      <c r="D14" s="46" t="s">
        <v>43</v>
      </c>
      <c r="E14" s="676">
        <v>182951413608.42996</v>
      </c>
      <c r="F14" s="674">
        <v>106977261213.59</v>
      </c>
      <c r="G14" s="674"/>
      <c r="H14" s="674">
        <v>10882135659.900002</v>
      </c>
      <c r="I14" s="674">
        <v>32716639759.479992</v>
      </c>
      <c r="J14" s="674">
        <v>4718172588.1299992</v>
      </c>
      <c r="K14" s="674">
        <v>12556873439.969999</v>
      </c>
      <c r="L14" s="674">
        <v>11712421185.179998</v>
      </c>
      <c r="M14" s="677">
        <v>3387909762.1800008</v>
      </c>
      <c r="N14" s="44"/>
      <c r="O14" s="44"/>
    </row>
    <row r="15" spans="1:16" ht="18.399999999999999" customHeight="1">
      <c r="A15" s="16"/>
      <c r="B15" s="17"/>
      <c r="C15" s="45"/>
      <c r="D15" s="46" t="s">
        <v>44</v>
      </c>
      <c r="E15" s="270">
        <v>0.42024949145134827</v>
      </c>
      <c r="F15" s="270">
        <v>0.45349722487646787</v>
      </c>
      <c r="G15" s="270"/>
      <c r="H15" s="270">
        <v>0.41424076916951208</v>
      </c>
      <c r="I15" s="270">
        <v>0.37298937292336609</v>
      </c>
      <c r="J15" s="270">
        <v>0.19611614406743552</v>
      </c>
      <c r="K15" s="270">
        <v>0.45496083101641671</v>
      </c>
      <c r="L15" s="270">
        <v>0.50208320105882931</v>
      </c>
      <c r="M15" s="271">
        <v>0.32340708339371133</v>
      </c>
      <c r="N15" s="44"/>
      <c r="O15" s="44"/>
    </row>
    <row r="16" spans="1:16" ht="18.399999999999999" customHeight="1">
      <c r="A16" s="48"/>
      <c r="B16" s="49"/>
      <c r="C16" s="50"/>
      <c r="D16" s="46" t="s">
        <v>45</v>
      </c>
      <c r="E16" s="272">
        <v>0.42024949145134827</v>
      </c>
      <c r="F16" s="272">
        <v>0.45214157736192223</v>
      </c>
      <c r="G16" s="272"/>
      <c r="H16" s="272">
        <v>0.41641668828948947</v>
      </c>
      <c r="I16" s="272">
        <v>0.36861020836254166</v>
      </c>
      <c r="J16" s="272">
        <v>0.19336987734489158</v>
      </c>
      <c r="K16" s="272">
        <v>0.45496074859569263</v>
      </c>
      <c r="L16" s="272">
        <v>0.54840016459483265</v>
      </c>
      <c r="M16" s="273">
        <v>0.32289975589055631</v>
      </c>
      <c r="N16" s="44"/>
      <c r="O16" s="44"/>
    </row>
    <row r="17" spans="1:16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78">
        <v>199331000</v>
      </c>
      <c r="F17" s="1076">
        <v>30000000</v>
      </c>
      <c r="G17" s="1082"/>
      <c r="H17" s="1076">
        <v>857000</v>
      </c>
      <c r="I17" s="1076">
        <v>158074000</v>
      </c>
      <c r="J17" s="1076">
        <v>10400000</v>
      </c>
      <c r="K17" s="1076">
        <v>0</v>
      </c>
      <c r="L17" s="1076">
        <v>0</v>
      </c>
      <c r="M17" s="1084">
        <v>0</v>
      </c>
      <c r="N17" s="44"/>
      <c r="O17" s="44"/>
    </row>
    <row r="18" spans="1:16" ht="18.399999999999999" customHeight="1">
      <c r="A18" s="56"/>
      <c r="B18" s="52"/>
      <c r="C18" s="53" t="s">
        <v>4</v>
      </c>
      <c r="D18" s="57" t="s">
        <v>42</v>
      </c>
      <c r="E18" s="678">
        <v>199331000</v>
      </c>
      <c r="F18" s="1076">
        <v>30000000</v>
      </c>
      <c r="G18" s="1076"/>
      <c r="H18" s="1076">
        <v>857000</v>
      </c>
      <c r="I18" s="1076">
        <v>158074000</v>
      </c>
      <c r="J18" s="1076">
        <v>10400000</v>
      </c>
      <c r="K18" s="1076">
        <v>0</v>
      </c>
      <c r="L18" s="1076">
        <v>0</v>
      </c>
      <c r="M18" s="1084">
        <v>0</v>
      </c>
      <c r="N18" s="44"/>
      <c r="O18" s="44"/>
    </row>
    <row r="19" spans="1:16" ht="18.399999999999999" customHeight="1">
      <c r="A19" s="56"/>
      <c r="B19" s="52"/>
      <c r="C19" s="53" t="s">
        <v>4</v>
      </c>
      <c r="D19" s="57" t="s">
        <v>43</v>
      </c>
      <c r="E19" s="678">
        <v>61197648.529999994</v>
      </c>
      <c r="F19" s="1076">
        <v>4000000</v>
      </c>
      <c r="G19" s="1076"/>
      <c r="H19" s="1076">
        <v>314347.69</v>
      </c>
      <c r="I19" s="1076">
        <v>56021779.339999996</v>
      </c>
      <c r="J19" s="1076">
        <v>861521.5</v>
      </c>
      <c r="K19" s="1076">
        <v>0</v>
      </c>
      <c r="L19" s="1076">
        <v>0</v>
      </c>
      <c r="M19" s="1084">
        <v>0</v>
      </c>
      <c r="N19" s="44"/>
      <c r="O19" s="44"/>
    </row>
    <row r="20" spans="1:16" ht="18.399999999999999" customHeight="1">
      <c r="A20" s="56"/>
      <c r="B20" s="52"/>
      <c r="C20" s="53" t="s">
        <v>4</v>
      </c>
      <c r="D20" s="57" t="s">
        <v>44</v>
      </c>
      <c r="E20" s="174">
        <v>0.30701520852250774</v>
      </c>
      <c r="F20" s="174">
        <v>0.13333333333333333</v>
      </c>
      <c r="G20" s="174"/>
      <c r="H20" s="174">
        <v>0.36680010501750293</v>
      </c>
      <c r="I20" s="174">
        <v>0.35440223781267</v>
      </c>
      <c r="J20" s="174">
        <v>8.2838605769230772E-2</v>
      </c>
      <c r="K20" s="174">
        <v>0</v>
      </c>
      <c r="L20" s="174">
        <v>0</v>
      </c>
      <c r="M20" s="274">
        <v>0</v>
      </c>
      <c r="N20" s="44"/>
      <c r="O20" s="44"/>
    </row>
    <row r="21" spans="1:16" s="17" customFormat="1" ht="18.399999999999999" customHeight="1">
      <c r="A21" s="58"/>
      <c r="B21" s="59"/>
      <c r="C21" s="60" t="s">
        <v>4</v>
      </c>
      <c r="D21" s="61" t="s">
        <v>45</v>
      </c>
      <c r="E21" s="175">
        <v>0.30701520852250774</v>
      </c>
      <c r="F21" s="175">
        <v>0.13333333333333333</v>
      </c>
      <c r="G21" s="175"/>
      <c r="H21" s="175">
        <v>0.36680010501750293</v>
      </c>
      <c r="I21" s="175">
        <v>0.35440223781267</v>
      </c>
      <c r="J21" s="175">
        <v>8.2838605769230772E-2</v>
      </c>
      <c r="K21" s="175">
        <v>0</v>
      </c>
      <c r="L21" s="175">
        <v>0</v>
      </c>
      <c r="M21" s="275">
        <v>0</v>
      </c>
      <c r="N21" s="44"/>
      <c r="O21" s="44"/>
      <c r="P21" s="2"/>
    </row>
    <row r="22" spans="1:16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78">
        <v>557535000</v>
      </c>
      <c r="F22" s="1076">
        <v>0</v>
      </c>
      <c r="G22" s="1082"/>
      <c r="H22" s="1076">
        <v>104052000</v>
      </c>
      <c r="I22" s="1076">
        <v>384650000</v>
      </c>
      <c r="J22" s="1076">
        <v>68833000</v>
      </c>
      <c r="K22" s="1076">
        <v>0</v>
      </c>
      <c r="L22" s="1076">
        <v>0</v>
      </c>
      <c r="M22" s="1084">
        <v>0</v>
      </c>
      <c r="N22" s="44"/>
      <c r="O22" s="44"/>
    </row>
    <row r="23" spans="1:16" ht="18.399999999999999" customHeight="1">
      <c r="A23" s="56"/>
      <c r="B23" s="52"/>
      <c r="C23" s="53" t="s">
        <v>4</v>
      </c>
      <c r="D23" s="62" t="s">
        <v>42</v>
      </c>
      <c r="E23" s="678">
        <v>557535000</v>
      </c>
      <c r="F23" s="1076">
        <v>0</v>
      </c>
      <c r="G23" s="1076"/>
      <c r="H23" s="1076">
        <v>104052000</v>
      </c>
      <c r="I23" s="1076">
        <v>384650000</v>
      </c>
      <c r="J23" s="1076">
        <v>68833000</v>
      </c>
      <c r="K23" s="1076">
        <v>0</v>
      </c>
      <c r="L23" s="1076">
        <v>0</v>
      </c>
      <c r="M23" s="1084">
        <v>0</v>
      </c>
      <c r="N23" s="44"/>
      <c r="O23" s="44"/>
    </row>
    <row r="24" spans="1:16" ht="18.399999999999999" customHeight="1">
      <c r="A24" s="56"/>
      <c r="B24" s="52"/>
      <c r="C24" s="53" t="s">
        <v>4</v>
      </c>
      <c r="D24" s="62" t="s">
        <v>43</v>
      </c>
      <c r="E24" s="678">
        <v>188044229.73999998</v>
      </c>
      <c r="F24" s="1076">
        <v>0</v>
      </c>
      <c r="G24" s="1076"/>
      <c r="H24" s="1076">
        <v>49095990.059999995</v>
      </c>
      <c r="I24" s="1076">
        <v>134064436.25999999</v>
      </c>
      <c r="J24" s="1076">
        <v>4883803.42</v>
      </c>
      <c r="K24" s="1076">
        <v>0</v>
      </c>
      <c r="L24" s="1076">
        <v>0</v>
      </c>
      <c r="M24" s="1084">
        <v>0</v>
      </c>
      <c r="N24" s="44"/>
      <c r="O24" s="44"/>
    </row>
    <row r="25" spans="1:16" ht="18.399999999999999" customHeight="1">
      <c r="A25" s="56"/>
      <c r="B25" s="52"/>
      <c r="C25" s="53" t="s">
        <v>4</v>
      </c>
      <c r="D25" s="62" t="s">
        <v>44</v>
      </c>
      <c r="E25" s="174">
        <v>0.33727789240137385</v>
      </c>
      <c r="F25" s="174">
        <v>0</v>
      </c>
      <c r="G25" s="174"/>
      <c r="H25" s="174">
        <v>0.47184090704647669</v>
      </c>
      <c r="I25" s="174">
        <v>0.34853616602105808</v>
      </c>
      <c r="J25" s="174">
        <v>7.0951482864323803E-2</v>
      </c>
      <c r="K25" s="174">
        <v>0</v>
      </c>
      <c r="L25" s="174">
        <v>0</v>
      </c>
      <c r="M25" s="274">
        <v>0</v>
      </c>
      <c r="N25" s="44"/>
      <c r="O25" s="44"/>
    </row>
    <row r="26" spans="1:16" ht="18.399999999999999" customHeight="1">
      <c r="A26" s="58"/>
      <c r="B26" s="59"/>
      <c r="C26" s="60" t="s">
        <v>4</v>
      </c>
      <c r="D26" s="62" t="s">
        <v>45</v>
      </c>
      <c r="E26" s="175">
        <v>0.33727789240137385</v>
      </c>
      <c r="F26" s="175">
        <v>0</v>
      </c>
      <c r="G26" s="175"/>
      <c r="H26" s="175">
        <v>0.47184090704647669</v>
      </c>
      <c r="I26" s="175">
        <v>0.34853616602105808</v>
      </c>
      <c r="J26" s="175">
        <v>7.0951482864323803E-2</v>
      </c>
      <c r="K26" s="175">
        <v>0</v>
      </c>
      <c r="L26" s="175">
        <v>0</v>
      </c>
      <c r="M26" s="275">
        <v>0</v>
      </c>
      <c r="N26" s="44"/>
      <c r="O26" s="44"/>
    </row>
    <row r="27" spans="1:16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78">
        <v>110225000</v>
      </c>
      <c r="F27" s="1076">
        <v>0</v>
      </c>
      <c r="G27" s="1082"/>
      <c r="H27" s="1076">
        <v>22816000</v>
      </c>
      <c r="I27" s="1076">
        <v>85289000</v>
      </c>
      <c r="J27" s="1076">
        <v>2120000</v>
      </c>
      <c r="K27" s="1076">
        <v>0</v>
      </c>
      <c r="L27" s="1076">
        <v>0</v>
      </c>
      <c r="M27" s="1084">
        <v>0</v>
      </c>
      <c r="N27" s="44"/>
      <c r="O27" s="44"/>
    </row>
    <row r="28" spans="1:16" ht="18.399999999999999" customHeight="1">
      <c r="A28" s="56"/>
      <c r="B28" s="52"/>
      <c r="C28" s="53" t="s">
        <v>4</v>
      </c>
      <c r="D28" s="62" t="s">
        <v>42</v>
      </c>
      <c r="E28" s="678">
        <v>110225000</v>
      </c>
      <c r="F28" s="1076">
        <v>0</v>
      </c>
      <c r="G28" s="1076"/>
      <c r="H28" s="1076">
        <v>22816000</v>
      </c>
      <c r="I28" s="1076">
        <v>85289000</v>
      </c>
      <c r="J28" s="1076">
        <v>2120000</v>
      </c>
      <c r="K28" s="1076">
        <v>0</v>
      </c>
      <c r="L28" s="1076">
        <v>0</v>
      </c>
      <c r="M28" s="1084">
        <v>0</v>
      </c>
      <c r="N28" s="44"/>
      <c r="O28" s="44"/>
    </row>
    <row r="29" spans="1:16" ht="18.399999999999999" customHeight="1">
      <c r="A29" s="56"/>
      <c r="B29" s="52"/>
      <c r="C29" s="53" t="s">
        <v>4</v>
      </c>
      <c r="D29" s="62" t="s">
        <v>43</v>
      </c>
      <c r="E29" s="678">
        <v>37855945.960000008</v>
      </c>
      <c r="F29" s="1076">
        <v>0</v>
      </c>
      <c r="G29" s="1076"/>
      <c r="H29" s="1076">
        <v>9534260.9799999986</v>
      </c>
      <c r="I29" s="1076">
        <v>28096529.030000005</v>
      </c>
      <c r="J29" s="1076">
        <v>225155.95</v>
      </c>
      <c r="K29" s="1076">
        <v>0</v>
      </c>
      <c r="L29" s="1076">
        <v>0</v>
      </c>
      <c r="M29" s="1084">
        <v>0</v>
      </c>
      <c r="N29" s="44"/>
      <c r="O29" s="44"/>
    </row>
    <row r="30" spans="1:16" ht="18.399999999999999" customHeight="1">
      <c r="A30" s="56"/>
      <c r="B30" s="52"/>
      <c r="C30" s="53" t="s">
        <v>4</v>
      </c>
      <c r="D30" s="62" t="s">
        <v>44</v>
      </c>
      <c r="E30" s="174">
        <v>0.34344246731685196</v>
      </c>
      <c r="F30" s="174">
        <v>0</v>
      </c>
      <c r="G30" s="174"/>
      <c r="H30" s="174">
        <v>0.41787609484572225</v>
      </c>
      <c r="I30" s="174">
        <v>0.32942734737187684</v>
      </c>
      <c r="J30" s="174">
        <v>0.10620563679245283</v>
      </c>
      <c r="K30" s="174">
        <v>0</v>
      </c>
      <c r="L30" s="174">
        <v>0</v>
      </c>
      <c r="M30" s="274">
        <v>0</v>
      </c>
      <c r="N30" s="44"/>
      <c r="O30" s="44"/>
    </row>
    <row r="31" spans="1:16" ht="18.399999999999999" customHeight="1">
      <c r="A31" s="58"/>
      <c r="B31" s="59"/>
      <c r="C31" s="60" t="s">
        <v>4</v>
      </c>
      <c r="D31" s="64" t="s">
        <v>45</v>
      </c>
      <c r="E31" s="175">
        <v>0.34344246731685196</v>
      </c>
      <c r="F31" s="175">
        <v>0</v>
      </c>
      <c r="G31" s="175"/>
      <c r="H31" s="175">
        <v>0.41787609484572225</v>
      </c>
      <c r="I31" s="175">
        <v>0.32942734737187684</v>
      </c>
      <c r="J31" s="175">
        <v>0.10620563679245283</v>
      </c>
      <c r="K31" s="175">
        <v>0</v>
      </c>
      <c r="L31" s="175">
        <v>0</v>
      </c>
      <c r="M31" s="275">
        <v>0</v>
      </c>
      <c r="N31" s="44"/>
      <c r="O31" s="44"/>
    </row>
    <row r="32" spans="1:16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78">
        <v>164565000</v>
      </c>
      <c r="F32" s="1076">
        <v>0</v>
      </c>
      <c r="G32" s="1082"/>
      <c r="H32" s="1076">
        <v>35632000</v>
      </c>
      <c r="I32" s="1076">
        <v>125491000</v>
      </c>
      <c r="J32" s="1076">
        <v>3442000</v>
      </c>
      <c r="K32" s="1076">
        <v>0</v>
      </c>
      <c r="L32" s="1076">
        <v>0</v>
      </c>
      <c r="M32" s="1084">
        <v>0</v>
      </c>
      <c r="N32" s="44"/>
      <c r="O32" s="44"/>
    </row>
    <row r="33" spans="1:15" ht="18.399999999999999" customHeight="1">
      <c r="A33" s="56"/>
      <c r="B33" s="52"/>
      <c r="C33" s="53" t="s">
        <v>4</v>
      </c>
      <c r="D33" s="62" t="s">
        <v>42</v>
      </c>
      <c r="E33" s="678">
        <v>164565000</v>
      </c>
      <c r="F33" s="1076">
        <v>0</v>
      </c>
      <c r="G33" s="1076"/>
      <c r="H33" s="1076">
        <v>35733000</v>
      </c>
      <c r="I33" s="1076">
        <v>125180000</v>
      </c>
      <c r="J33" s="1076">
        <v>3652000</v>
      </c>
      <c r="K33" s="1076">
        <v>0</v>
      </c>
      <c r="L33" s="1076">
        <v>0</v>
      </c>
      <c r="M33" s="1084">
        <v>0</v>
      </c>
      <c r="N33" s="44"/>
      <c r="O33" s="44"/>
    </row>
    <row r="34" spans="1:15" ht="18.399999999999999" customHeight="1">
      <c r="A34" s="56"/>
      <c r="B34" s="52"/>
      <c r="C34" s="53" t="s">
        <v>4</v>
      </c>
      <c r="D34" s="62" t="s">
        <v>43</v>
      </c>
      <c r="E34" s="678">
        <v>59704616.750000007</v>
      </c>
      <c r="F34" s="1076">
        <v>0</v>
      </c>
      <c r="G34" s="1076"/>
      <c r="H34" s="1076">
        <v>12514946.4</v>
      </c>
      <c r="I34" s="1076">
        <v>47105095.550000012</v>
      </c>
      <c r="J34" s="1076">
        <v>84574.8</v>
      </c>
      <c r="K34" s="1076">
        <v>0</v>
      </c>
      <c r="L34" s="1076">
        <v>0</v>
      </c>
      <c r="M34" s="1084">
        <v>0</v>
      </c>
      <c r="N34" s="44"/>
      <c r="O34" s="44"/>
    </row>
    <row r="35" spans="1:15" ht="18.399999999999999" customHeight="1">
      <c r="A35" s="56"/>
      <c r="B35" s="52"/>
      <c r="C35" s="53" t="s">
        <v>4</v>
      </c>
      <c r="D35" s="62" t="s">
        <v>44</v>
      </c>
      <c r="E35" s="174">
        <v>0.36280264181326533</v>
      </c>
      <c r="F35" s="174">
        <v>0</v>
      </c>
      <c r="G35" s="174"/>
      <c r="H35" s="174">
        <v>0.35122772788504714</v>
      </c>
      <c r="I35" s="174">
        <v>0.37536632547354004</v>
      </c>
      <c r="J35" s="174">
        <v>2.4571411969785011E-2</v>
      </c>
      <c r="K35" s="174">
        <v>0</v>
      </c>
      <c r="L35" s="174">
        <v>0</v>
      </c>
      <c r="M35" s="274">
        <v>0</v>
      </c>
      <c r="N35" s="44"/>
      <c r="O35" s="44"/>
    </row>
    <row r="36" spans="1:15" ht="18.399999999999999" customHeight="1">
      <c r="A36" s="58"/>
      <c r="B36" s="59"/>
      <c r="C36" s="60" t="s">
        <v>4</v>
      </c>
      <c r="D36" s="62" t="s">
        <v>45</v>
      </c>
      <c r="E36" s="175">
        <v>0.36280264181326533</v>
      </c>
      <c r="F36" s="175">
        <v>0</v>
      </c>
      <c r="G36" s="175"/>
      <c r="H36" s="175">
        <v>0.35023497607253801</v>
      </c>
      <c r="I36" s="175">
        <v>0.37629889399265065</v>
      </c>
      <c r="J36" s="175">
        <v>2.3158488499452356E-2</v>
      </c>
      <c r="K36" s="175">
        <v>0</v>
      </c>
      <c r="L36" s="175">
        <v>0</v>
      </c>
      <c r="M36" s="275">
        <v>0</v>
      </c>
      <c r="N36" s="44"/>
      <c r="O36" s="44"/>
    </row>
    <row r="37" spans="1:15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78">
        <v>565783000</v>
      </c>
      <c r="F37" s="1076">
        <v>0</v>
      </c>
      <c r="G37" s="1082"/>
      <c r="H37" s="1076">
        <v>73125000</v>
      </c>
      <c r="I37" s="1076">
        <v>485220000</v>
      </c>
      <c r="J37" s="1076">
        <v>7438000</v>
      </c>
      <c r="K37" s="1076">
        <v>0</v>
      </c>
      <c r="L37" s="1076">
        <v>0</v>
      </c>
      <c r="M37" s="1084">
        <v>0</v>
      </c>
      <c r="N37" s="44"/>
      <c r="O37" s="44"/>
    </row>
    <row r="38" spans="1:15" ht="18.399999999999999" customHeight="1">
      <c r="A38" s="56"/>
      <c r="B38" s="52"/>
      <c r="C38" s="53" t="s">
        <v>4</v>
      </c>
      <c r="D38" s="62" t="s">
        <v>42</v>
      </c>
      <c r="E38" s="678">
        <v>565783000</v>
      </c>
      <c r="F38" s="1076">
        <v>0</v>
      </c>
      <c r="G38" s="1076"/>
      <c r="H38" s="1076">
        <v>73175000</v>
      </c>
      <c r="I38" s="1076">
        <v>485170000</v>
      </c>
      <c r="J38" s="1076">
        <v>7438000</v>
      </c>
      <c r="K38" s="1076">
        <v>0</v>
      </c>
      <c r="L38" s="1076">
        <v>0</v>
      </c>
      <c r="M38" s="1084">
        <v>0</v>
      </c>
      <c r="N38" s="44"/>
      <c r="O38" s="44"/>
    </row>
    <row r="39" spans="1:15" ht="18.399999999999999" customHeight="1">
      <c r="A39" s="56"/>
      <c r="B39" s="52"/>
      <c r="C39" s="53" t="s">
        <v>4</v>
      </c>
      <c r="D39" s="62" t="s">
        <v>43</v>
      </c>
      <c r="E39" s="678">
        <v>206940171.69999993</v>
      </c>
      <c r="F39" s="1076">
        <v>0</v>
      </c>
      <c r="G39" s="1076"/>
      <c r="H39" s="1076">
        <v>26390189.789999999</v>
      </c>
      <c r="I39" s="1076">
        <v>180208819.02999994</v>
      </c>
      <c r="J39" s="1076">
        <v>341162.88</v>
      </c>
      <c r="K39" s="1076">
        <v>0</v>
      </c>
      <c r="L39" s="1076">
        <v>0</v>
      </c>
      <c r="M39" s="1084">
        <v>0</v>
      </c>
      <c r="N39" s="44"/>
      <c r="O39" s="44"/>
    </row>
    <row r="40" spans="1:15" ht="18.399999999999999" customHeight="1">
      <c r="A40" s="56"/>
      <c r="B40" s="52"/>
      <c r="C40" s="53" t="s">
        <v>4</v>
      </c>
      <c r="D40" s="62" t="s">
        <v>44</v>
      </c>
      <c r="E40" s="174">
        <v>0.36575890703679664</v>
      </c>
      <c r="F40" s="174">
        <v>0</v>
      </c>
      <c r="G40" s="174"/>
      <c r="H40" s="174">
        <v>0.3608914843076923</v>
      </c>
      <c r="I40" s="174">
        <v>0.37139610698239961</v>
      </c>
      <c r="J40" s="174">
        <v>4.5867555794568436E-2</v>
      </c>
      <c r="K40" s="174">
        <v>0</v>
      </c>
      <c r="L40" s="174">
        <v>0</v>
      </c>
      <c r="M40" s="274">
        <v>0</v>
      </c>
      <c r="N40" s="44"/>
      <c r="O40" s="44"/>
    </row>
    <row r="41" spans="1:15" ht="18.399999999999999" customHeight="1">
      <c r="A41" s="58"/>
      <c r="B41" s="59"/>
      <c r="C41" s="60" t="s">
        <v>4</v>
      </c>
      <c r="D41" s="61" t="s">
        <v>45</v>
      </c>
      <c r="E41" s="276">
        <v>0.36575890703679664</v>
      </c>
      <c r="F41" s="175">
        <v>0</v>
      </c>
      <c r="G41" s="175"/>
      <c r="H41" s="175">
        <v>0.36064488951144513</v>
      </c>
      <c r="I41" s="175">
        <v>0.37143438182492722</v>
      </c>
      <c r="J41" s="175">
        <v>4.5867555794568436E-2</v>
      </c>
      <c r="K41" s="175">
        <v>0</v>
      </c>
      <c r="L41" s="175">
        <v>0</v>
      </c>
      <c r="M41" s="275">
        <v>0</v>
      </c>
      <c r="N41" s="44"/>
      <c r="O41" s="44"/>
    </row>
    <row r="42" spans="1:15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78">
        <v>39198000</v>
      </c>
      <c r="F42" s="1076">
        <v>0</v>
      </c>
      <c r="G42" s="1082"/>
      <c r="H42" s="1076">
        <v>10613000</v>
      </c>
      <c r="I42" s="1076">
        <v>28285000</v>
      </c>
      <c r="J42" s="1076">
        <v>300000</v>
      </c>
      <c r="K42" s="1076">
        <v>0</v>
      </c>
      <c r="L42" s="1076">
        <v>0</v>
      </c>
      <c r="M42" s="1084">
        <v>0</v>
      </c>
      <c r="N42" s="44"/>
      <c r="O42" s="44"/>
    </row>
    <row r="43" spans="1:15" ht="18.399999999999999" customHeight="1">
      <c r="A43" s="56"/>
      <c r="B43" s="52"/>
      <c r="C43" s="53" t="s">
        <v>4</v>
      </c>
      <c r="D43" s="62" t="s">
        <v>42</v>
      </c>
      <c r="E43" s="678">
        <v>39198000</v>
      </c>
      <c r="F43" s="1076">
        <v>0</v>
      </c>
      <c r="G43" s="1076"/>
      <c r="H43" s="1076">
        <v>10613000</v>
      </c>
      <c r="I43" s="1076">
        <v>28285000</v>
      </c>
      <c r="J43" s="1076">
        <v>300000</v>
      </c>
      <c r="K43" s="1076">
        <v>0</v>
      </c>
      <c r="L43" s="1076">
        <v>0</v>
      </c>
      <c r="M43" s="1084">
        <v>0</v>
      </c>
      <c r="N43" s="44"/>
      <c r="O43" s="44"/>
    </row>
    <row r="44" spans="1:15" ht="18.399999999999999" customHeight="1">
      <c r="A44" s="56"/>
      <c r="B44" s="52"/>
      <c r="C44" s="53" t="s">
        <v>4</v>
      </c>
      <c r="D44" s="62" t="s">
        <v>43</v>
      </c>
      <c r="E44" s="678">
        <v>16099434.739999998</v>
      </c>
      <c r="F44" s="1076">
        <v>0</v>
      </c>
      <c r="G44" s="1076"/>
      <c r="H44" s="1076">
        <v>4374226.5</v>
      </c>
      <c r="I44" s="1076">
        <v>11725208.239999998</v>
      </c>
      <c r="J44" s="1076">
        <v>0</v>
      </c>
      <c r="K44" s="1076">
        <v>0</v>
      </c>
      <c r="L44" s="1076">
        <v>0</v>
      </c>
      <c r="M44" s="1084">
        <v>0</v>
      </c>
      <c r="N44" s="44"/>
      <c r="O44" s="44"/>
    </row>
    <row r="45" spans="1:15" ht="18.399999999999999" customHeight="1">
      <c r="A45" s="56"/>
      <c r="B45" s="52"/>
      <c r="C45" s="53" t="s">
        <v>4</v>
      </c>
      <c r="D45" s="62" t="s">
        <v>44</v>
      </c>
      <c r="E45" s="174">
        <v>0.41072082096025303</v>
      </c>
      <c r="F45" s="174">
        <v>0</v>
      </c>
      <c r="G45" s="174"/>
      <c r="H45" s="174">
        <v>0.4121574013002921</v>
      </c>
      <c r="I45" s="174">
        <v>0.41453803217252955</v>
      </c>
      <c r="J45" s="174">
        <v>0</v>
      </c>
      <c r="K45" s="174">
        <v>0</v>
      </c>
      <c r="L45" s="174">
        <v>0</v>
      </c>
      <c r="M45" s="274">
        <v>0</v>
      </c>
      <c r="N45" s="44"/>
      <c r="O45" s="44"/>
    </row>
    <row r="46" spans="1:15" ht="18.399999999999999" customHeight="1">
      <c r="A46" s="58"/>
      <c r="B46" s="59"/>
      <c r="C46" s="60" t="s">
        <v>4</v>
      </c>
      <c r="D46" s="64" t="s">
        <v>45</v>
      </c>
      <c r="E46" s="175">
        <v>0.41072082096025303</v>
      </c>
      <c r="F46" s="175">
        <v>0</v>
      </c>
      <c r="G46" s="175"/>
      <c r="H46" s="175">
        <v>0.4121574013002921</v>
      </c>
      <c r="I46" s="175">
        <v>0.41453803217252955</v>
      </c>
      <c r="J46" s="175">
        <v>0</v>
      </c>
      <c r="K46" s="175">
        <v>0</v>
      </c>
      <c r="L46" s="175">
        <v>0</v>
      </c>
      <c r="M46" s="275">
        <v>0</v>
      </c>
      <c r="N46" s="44"/>
      <c r="O46" s="44"/>
    </row>
    <row r="47" spans="1:15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78">
        <v>303949000</v>
      </c>
      <c r="F47" s="1076">
        <v>0</v>
      </c>
      <c r="G47" s="1082"/>
      <c r="H47" s="1076">
        <v>357000</v>
      </c>
      <c r="I47" s="1076">
        <v>288622000</v>
      </c>
      <c r="J47" s="1076">
        <v>14970000</v>
      </c>
      <c r="K47" s="1076">
        <v>0</v>
      </c>
      <c r="L47" s="1076">
        <v>0</v>
      </c>
      <c r="M47" s="1084">
        <v>0</v>
      </c>
      <c r="N47" s="44"/>
      <c r="O47" s="44"/>
    </row>
    <row r="48" spans="1:15" ht="18.399999999999999" customHeight="1">
      <c r="A48" s="56"/>
      <c r="B48" s="52"/>
      <c r="C48" s="53" t="s">
        <v>4</v>
      </c>
      <c r="D48" s="62" t="s">
        <v>42</v>
      </c>
      <c r="E48" s="678">
        <v>303949000</v>
      </c>
      <c r="F48" s="1076">
        <v>0</v>
      </c>
      <c r="G48" s="1076"/>
      <c r="H48" s="1076">
        <v>357000</v>
      </c>
      <c r="I48" s="1076">
        <v>290867317</v>
      </c>
      <c r="J48" s="1076">
        <v>12724683</v>
      </c>
      <c r="K48" s="1076">
        <v>0</v>
      </c>
      <c r="L48" s="1076">
        <v>0</v>
      </c>
      <c r="M48" s="1084">
        <v>0</v>
      </c>
      <c r="N48" s="44"/>
      <c r="O48" s="44"/>
    </row>
    <row r="49" spans="1:15" ht="18.399999999999999" customHeight="1">
      <c r="A49" s="56"/>
      <c r="B49" s="52"/>
      <c r="C49" s="53" t="s">
        <v>4</v>
      </c>
      <c r="D49" s="62" t="s">
        <v>43</v>
      </c>
      <c r="E49" s="678">
        <v>109529315.12</v>
      </c>
      <c r="F49" s="1076">
        <v>0</v>
      </c>
      <c r="G49" s="1076"/>
      <c r="H49" s="1076">
        <v>53993.86</v>
      </c>
      <c r="I49" s="1076">
        <v>108388931.48</v>
      </c>
      <c r="J49" s="1076">
        <v>1086389.78</v>
      </c>
      <c r="K49" s="1076">
        <v>0</v>
      </c>
      <c r="L49" s="1076">
        <v>0</v>
      </c>
      <c r="M49" s="1084">
        <v>0</v>
      </c>
      <c r="N49" s="44"/>
      <c r="O49" s="44"/>
    </row>
    <row r="50" spans="1:15" ht="18.399999999999999" customHeight="1">
      <c r="A50" s="56"/>
      <c r="B50" s="52"/>
      <c r="C50" s="53" t="s">
        <v>4</v>
      </c>
      <c r="D50" s="62" t="s">
        <v>44</v>
      </c>
      <c r="E50" s="174">
        <v>0.36035425390443793</v>
      </c>
      <c r="F50" s="174">
        <v>0</v>
      </c>
      <c r="G50" s="174"/>
      <c r="H50" s="174">
        <v>0.15124330532212885</v>
      </c>
      <c r="I50" s="174">
        <v>0.37553939574945777</v>
      </c>
      <c r="J50" s="174">
        <v>7.2571127588510351E-2</v>
      </c>
      <c r="K50" s="174">
        <v>0</v>
      </c>
      <c r="L50" s="174">
        <v>0</v>
      </c>
      <c r="M50" s="274">
        <v>0</v>
      </c>
      <c r="N50" s="44"/>
      <c r="O50" s="44"/>
    </row>
    <row r="51" spans="1:15" ht="18.399999999999999" customHeight="1">
      <c r="A51" s="58"/>
      <c r="B51" s="59"/>
      <c r="C51" s="60" t="s">
        <v>4</v>
      </c>
      <c r="D51" s="64" t="s">
        <v>45</v>
      </c>
      <c r="E51" s="175">
        <v>0.36035425390443793</v>
      </c>
      <c r="F51" s="175">
        <v>0</v>
      </c>
      <c r="G51" s="175"/>
      <c r="H51" s="175">
        <v>0.15124330532212885</v>
      </c>
      <c r="I51" s="175">
        <v>0.37264046231773784</v>
      </c>
      <c r="J51" s="175">
        <v>8.5376569302355113E-2</v>
      </c>
      <c r="K51" s="175">
        <v>0</v>
      </c>
      <c r="L51" s="175">
        <v>0</v>
      </c>
      <c r="M51" s="275">
        <v>0</v>
      </c>
      <c r="N51" s="44"/>
      <c r="O51" s="44"/>
    </row>
    <row r="52" spans="1:15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78">
        <v>45214000</v>
      </c>
      <c r="F52" s="1076">
        <v>0</v>
      </c>
      <c r="G52" s="1082"/>
      <c r="H52" s="1076">
        <v>118000</v>
      </c>
      <c r="I52" s="1076">
        <v>37105000</v>
      </c>
      <c r="J52" s="1076">
        <v>7991000</v>
      </c>
      <c r="K52" s="1076">
        <v>0</v>
      </c>
      <c r="L52" s="1076">
        <v>0</v>
      </c>
      <c r="M52" s="1084">
        <v>0</v>
      </c>
      <c r="N52" s="44"/>
      <c r="O52" s="44"/>
    </row>
    <row r="53" spans="1:15" ht="18.399999999999999" customHeight="1">
      <c r="A53" s="56"/>
      <c r="B53" s="52"/>
      <c r="C53" s="53" t="s">
        <v>4</v>
      </c>
      <c r="D53" s="62" t="s">
        <v>42</v>
      </c>
      <c r="E53" s="678">
        <v>45214000</v>
      </c>
      <c r="F53" s="1076">
        <v>0</v>
      </c>
      <c r="G53" s="1076"/>
      <c r="H53" s="1076">
        <v>113000</v>
      </c>
      <c r="I53" s="1076">
        <v>42831000</v>
      </c>
      <c r="J53" s="1076">
        <v>2270000</v>
      </c>
      <c r="K53" s="1076">
        <v>0</v>
      </c>
      <c r="L53" s="1076">
        <v>0</v>
      </c>
      <c r="M53" s="1084">
        <v>0</v>
      </c>
      <c r="N53" s="44"/>
      <c r="O53" s="44"/>
    </row>
    <row r="54" spans="1:15" ht="18.399999999999999" customHeight="1">
      <c r="A54" s="56"/>
      <c r="B54" s="52"/>
      <c r="C54" s="53" t="s">
        <v>4</v>
      </c>
      <c r="D54" s="62" t="s">
        <v>43</v>
      </c>
      <c r="E54" s="678">
        <v>14685638.029999999</v>
      </c>
      <c r="F54" s="1076">
        <v>0</v>
      </c>
      <c r="G54" s="1076"/>
      <c r="H54" s="1076">
        <v>22886.37</v>
      </c>
      <c r="I54" s="1076">
        <v>14662751.66</v>
      </c>
      <c r="J54" s="1076">
        <v>0</v>
      </c>
      <c r="K54" s="1076">
        <v>0</v>
      </c>
      <c r="L54" s="1076">
        <v>0</v>
      </c>
      <c r="M54" s="1084">
        <v>0</v>
      </c>
      <c r="N54" s="44"/>
      <c r="O54" s="44"/>
    </row>
    <row r="55" spans="1:15" ht="18.399999999999999" customHeight="1">
      <c r="A55" s="56"/>
      <c r="B55" s="52"/>
      <c r="C55" s="53" t="s">
        <v>4</v>
      </c>
      <c r="D55" s="62" t="s">
        <v>44</v>
      </c>
      <c r="E55" s="174">
        <v>0.32480289357278719</v>
      </c>
      <c r="F55" s="174">
        <v>0</v>
      </c>
      <c r="G55" s="174"/>
      <c r="H55" s="174">
        <v>0.1939522881355932</v>
      </c>
      <c r="I55" s="174">
        <v>0.3951691594124781</v>
      </c>
      <c r="J55" s="174">
        <v>0</v>
      </c>
      <c r="K55" s="174">
        <v>0</v>
      </c>
      <c r="L55" s="174">
        <v>0</v>
      </c>
      <c r="M55" s="274">
        <v>0</v>
      </c>
      <c r="N55" s="44"/>
      <c r="O55" s="44"/>
    </row>
    <row r="56" spans="1:15" ht="18.399999999999999" customHeight="1">
      <c r="A56" s="58"/>
      <c r="B56" s="59"/>
      <c r="C56" s="60" t="s">
        <v>4</v>
      </c>
      <c r="D56" s="62" t="s">
        <v>45</v>
      </c>
      <c r="E56" s="175">
        <v>0.32480289357278719</v>
      </c>
      <c r="F56" s="175">
        <v>0</v>
      </c>
      <c r="G56" s="175"/>
      <c r="H56" s="175">
        <v>0.20253424778761062</v>
      </c>
      <c r="I56" s="175">
        <v>0.34233969928322944</v>
      </c>
      <c r="J56" s="175">
        <v>0</v>
      </c>
      <c r="K56" s="175">
        <v>0</v>
      </c>
      <c r="L56" s="175">
        <v>0</v>
      </c>
      <c r="M56" s="275">
        <v>0</v>
      </c>
      <c r="N56" s="44"/>
      <c r="O56" s="44"/>
    </row>
    <row r="57" spans="1:15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78">
        <v>50182000</v>
      </c>
      <c r="F57" s="1076">
        <v>0</v>
      </c>
      <c r="G57" s="1082"/>
      <c r="H57" s="1076">
        <v>75000</v>
      </c>
      <c r="I57" s="1076">
        <v>49301000</v>
      </c>
      <c r="J57" s="1076">
        <v>806000</v>
      </c>
      <c r="K57" s="1076">
        <v>0</v>
      </c>
      <c r="L57" s="1076">
        <v>0</v>
      </c>
      <c r="M57" s="1084">
        <v>0</v>
      </c>
      <c r="N57" s="44"/>
      <c r="O57" s="44"/>
    </row>
    <row r="58" spans="1:15" ht="18.399999999999999" customHeight="1">
      <c r="A58" s="56"/>
      <c r="B58" s="52"/>
      <c r="C58" s="53" t="s">
        <v>65</v>
      </c>
      <c r="D58" s="62" t="s">
        <v>42</v>
      </c>
      <c r="E58" s="678">
        <v>50182000</v>
      </c>
      <c r="F58" s="1076">
        <v>0</v>
      </c>
      <c r="G58" s="1076"/>
      <c r="H58" s="1076">
        <v>75000</v>
      </c>
      <c r="I58" s="1076">
        <v>49301000</v>
      </c>
      <c r="J58" s="1076">
        <v>806000</v>
      </c>
      <c r="K58" s="1076">
        <v>0</v>
      </c>
      <c r="L58" s="1076">
        <v>0</v>
      </c>
      <c r="M58" s="1084">
        <v>0</v>
      </c>
      <c r="N58" s="44"/>
      <c r="O58" s="44"/>
    </row>
    <row r="59" spans="1:15" ht="18.399999999999999" customHeight="1">
      <c r="A59" s="56"/>
      <c r="B59" s="52"/>
      <c r="C59" s="53" t="s">
        <v>4</v>
      </c>
      <c r="D59" s="62" t="s">
        <v>43</v>
      </c>
      <c r="E59" s="678">
        <v>10140823.07</v>
      </c>
      <c r="F59" s="1076">
        <v>0</v>
      </c>
      <c r="G59" s="1076"/>
      <c r="H59" s="1076">
        <v>4050</v>
      </c>
      <c r="I59" s="1076">
        <v>10136773.07</v>
      </c>
      <c r="J59" s="1076">
        <v>0</v>
      </c>
      <c r="K59" s="1076">
        <v>0</v>
      </c>
      <c r="L59" s="1076">
        <v>0</v>
      </c>
      <c r="M59" s="1084">
        <v>0</v>
      </c>
      <c r="N59" s="44"/>
      <c r="O59" s="44"/>
    </row>
    <row r="60" spans="1:15" ht="18.399999999999999" customHeight="1">
      <c r="A60" s="56"/>
      <c r="B60" s="52"/>
      <c r="C60" s="53" t="s">
        <v>4</v>
      </c>
      <c r="D60" s="62" t="s">
        <v>44</v>
      </c>
      <c r="E60" s="174">
        <v>0.20208088697142401</v>
      </c>
      <c r="F60" s="174">
        <v>0</v>
      </c>
      <c r="G60" s="174"/>
      <c r="H60" s="174">
        <v>5.3999999999999999E-2</v>
      </c>
      <c r="I60" s="174">
        <v>0.20560988762905419</v>
      </c>
      <c r="J60" s="174">
        <v>0</v>
      </c>
      <c r="K60" s="174">
        <v>0</v>
      </c>
      <c r="L60" s="174">
        <v>0</v>
      </c>
      <c r="M60" s="274">
        <v>0</v>
      </c>
      <c r="N60" s="44"/>
      <c r="O60" s="44"/>
    </row>
    <row r="61" spans="1:15" ht="18.399999999999999" customHeight="1">
      <c r="A61" s="58"/>
      <c r="B61" s="59"/>
      <c r="C61" s="60" t="s">
        <v>4</v>
      </c>
      <c r="D61" s="64" t="s">
        <v>45</v>
      </c>
      <c r="E61" s="175">
        <v>0.20208088697142401</v>
      </c>
      <c r="F61" s="175">
        <v>0</v>
      </c>
      <c r="G61" s="175"/>
      <c r="H61" s="175">
        <v>5.3999999999999999E-2</v>
      </c>
      <c r="I61" s="175">
        <v>0.20560988762905419</v>
      </c>
      <c r="J61" s="175">
        <v>0</v>
      </c>
      <c r="K61" s="175">
        <v>0</v>
      </c>
      <c r="L61" s="175">
        <v>0</v>
      </c>
      <c r="M61" s="275">
        <v>0</v>
      </c>
      <c r="N61" s="44"/>
      <c r="O61" s="44"/>
    </row>
    <row r="62" spans="1:15" ht="18.399999999999999" customHeight="1">
      <c r="A62" s="51" t="s">
        <v>66</v>
      </c>
      <c r="B62" s="52" t="s">
        <v>47</v>
      </c>
      <c r="C62" s="53" t="s">
        <v>715</v>
      </c>
      <c r="D62" s="62" t="s">
        <v>41</v>
      </c>
      <c r="E62" s="678">
        <v>36707000</v>
      </c>
      <c r="F62" s="1076">
        <v>0</v>
      </c>
      <c r="G62" s="1082"/>
      <c r="H62" s="1076">
        <v>30000</v>
      </c>
      <c r="I62" s="1076">
        <v>35415000</v>
      </c>
      <c r="J62" s="1076">
        <v>1262000</v>
      </c>
      <c r="K62" s="1076">
        <v>0</v>
      </c>
      <c r="L62" s="1076">
        <v>0</v>
      </c>
      <c r="M62" s="1084">
        <v>0</v>
      </c>
      <c r="N62" s="44"/>
      <c r="O62" s="44"/>
    </row>
    <row r="63" spans="1:15" ht="18.399999999999999" customHeight="1">
      <c r="A63" s="56"/>
      <c r="B63" s="52"/>
      <c r="C63" s="53" t="s">
        <v>716</v>
      </c>
      <c r="D63" s="62" t="s">
        <v>42</v>
      </c>
      <c r="E63" s="678">
        <v>36707000</v>
      </c>
      <c r="F63" s="1076">
        <v>0</v>
      </c>
      <c r="G63" s="1076"/>
      <c r="H63" s="1076">
        <v>30000</v>
      </c>
      <c r="I63" s="1076">
        <v>35415000</v>
      </c>
      <c r="J63" s="1076">
        <v>1262000</v>
      </c>
      <c r="K63" s="1076">
        <v>0</v>
      </c>
      <c r="L63" s="1076">
        <v>0</v>
      </c>
      <c r="M63" s="1084">
        <v>0</v>
      </c>
      <c r="N63" s="44"/>
      <c r="O63" s="44"/>
    </row>
    <row r="64" spans="1:15" ht="18.399999999999999" customHeight="1">
      <c r="A64" s="56"/>
      <c r="B64" s="52"/>
      <c r="C64" s="53" t="s">
        <v>4</v>
      </c>
      <c r="D64" s="62" t="s">
        <v>43</v>
      </c>
      <c r="E64" s="678">
        <v>13704483.08</v>
      </c>
      <c r="F64" s="1076">
        <v>0</v>
      </c>
      <c r="G64" s="1076"/>
      <c r="H64" s="1076">
        <v>8209</v>
      </c>
      <c r="I64" s="1076">
        <v>13541574.52</v>
      </c>
      <c r="J64" s="1076">
        <v>154699.56</v>
      </c>
      <c r="K64" s="1076">
        <v>0</v>
      </c>
      <c r="L64" s="1076">
        <v>0</v>
      </c>
      <c r="M64" s="1084">
        <v>0</v>
      </c>
      <c r="N64" s="44"/>
      <c r="O64" s="44"/>
    </row>
    <row r="65" spans="1:15" ht="18.399999999999999" customHeight="1">
      <c r="A65" s="56"/>
      <c r="B65" s="52"/>
      <c r="C65" s="53" t="s">
        <v>4</v>
      </c>
      <c r="D65" s="62" t="s">
        <v>44</v>
      </c>
      <c r="E65" s="174">
        <v>0.37334794671316096</v>
      </c>
      <c r="F65" s="174">
        <v>0</v>
      </c>
      <c r="G65" s="174"/>
      <c r="H65" s="174">
        <v>0.27363333333333334</v>
      </c>
      <c r="I65" s="174">
        <v>0.38236833319215019</v>
      </c>
      <c r="J65" s="174">
        <v>0.12258285261489699</v>
      </c>
      <c r="K65" s="174">
        <v>0</v>
      </c>
      <c r="L65" s="174">
        <v>0</v>
      </c>
      <c r="M65" s="274">
        <v>0</v>
      </c>
      <c r="N65" s="44"/>
      <c r="O65" s="44"/>
    </row>
    <row r="66" spans="1:15" ht="18.399999999999999" customHeight="1">
      <c r="A66" s="58"/>
      <c r="B66" s="59"/>
      <c r="C66" s="60" t="s">
        <v>4</v>
      </c>
      <c r="D66" s="64" t="s">
        <v>45</v>
      </c>
      <c r="E66" s="175">
        <v>0.37334794671316096</v>
      </c>
      <c r="F66" s="175">
        <v>0</v>
      </c>
      <c r="G66" s="175"/>
      <c r="H66" s="175">
        <v>0.27363333333333334</v>
      </c>
      <c r="I66" s="175">
        <v>0.38236833319215019</v>
      </c>
      <c r="J66" s="175">
        <v>0.12258285261489699</v>
      </c>
      <c r="K66" s="175">
        <v>0</v>
      </c>
      <c r="L66" s="175">
        <v>0</v>
      </c>
      <c r="M66" s="275">
        <v>0</v>
      </c>
      <c r="N66" s="44"/>
      <c r="O66" s="44"/>
    </row>
    <row r="67" spans="1:15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78">
        <v>80608000</v>
      </c>
      <c r="F67" s="1076">
        <v>7650000</v>
      </c>
      <c r="G67" s="1082"/>
      <c r="H67" s="1076">
        <v>77000</v>
      </c>
      <c r="I67" s="1076">
        <v>68993000</v>
      </c>
      <c r="J67" s="1076">
        <v>3888000</v>
      </c>
      <c r="K67" s="1076">
        <v>0</v>
      </c>
      <c r="L67" s="1076">
        <v>0</v>
      </c>
      <c r="M67" s="1084">
        <v>0</v>
      </c>
      <c r="N67" s="44"/>
      <c r="O67" s="44"/>
    </row>
    <row r="68" spans="1:15" ht="18.399999999999999" customHeight="1">
      <c r="A68" s="56"/>
      <c r="B68" s="52"/>
      <c r="C68" s="53" t="s">
        <v>4</v>
      </c>
      <c r="D68" s="62" t="s">
        <v>42</v>
      </c>
      <c r="E68" s="678">
        <v>398214772</v>
      </c>
      <c r="F68" s="1076">
        <v>276570731</v>
      </c>
      <c r="G68" s="1076"/>
      <c r="H68" s="1076">
        <v>828268</v>
      </c>
      <c r="I68" s="1076">
        <v>115919773</v>
      </c>
      <c r="J68" s="1076">
        <v>4896000</v>
      </c>
      <c r="K68" s="1076">
        <v>0</v>
      </c>
      <c r="L68" s="1076">
        <v>0</v>
      </c>
      <c r="M68" s="1084">
        <v>0</v>
      </c>
      <c r="N68" s="44"/>
      <c r="O68" s="44"/>
    </row>
    <row r="69" spans="1:15" ht="18.399999999999999" customHeight="1">
      <c r="A69" s="56"/>
      <c r="B69" s="52"/>
      <c r="C69" s="53" t="s">
        <v>4</v>
      </c>
      <c r="D69" s="62" t="s">
        <v>43</v>
      </c>
      <c r="E69" s="678">
        <v>88260974.49000001</v>
      </c>
      <c r="F69" s="1076">
        <v>57694690.460000001</v>
      </c>
      <c r="G69" s="1076"/>
      <c r="H69" s="1076">
        <v>12589.52</v>
      </c>
      <c r="I69" s="1076">
        <v>29801803.140000001</v>
      </c>
      <c r="J69" s="1076">
        <v>751891.37</v>
      </c>
      <c r="K69" s="1076">
        <v>0</v>
      </c>
      <c r="L69" s="1076">
        <v>0</v>
      </c>
      <c r="M69" s="1084">
        <v>0</v>
      </c>
      <c r="N69" s="44"/>
      <c r="O69" s="44"/>
    </row>
    <row r="70" spans="1:15" ht="18.399999999999999" customHeight="1">
      <c r="A70" s="56"/>
      <c r="B70" s="52"/>
      <c r="C70" s="53" t="s">
        <v>4</v>
      </c>
      <c r="D70" s="62" t="s">
        <v>44</v>
      </c>
      <c r="E70" s="174">
        <v>1.0949406323193729</v>
      </c>
      <c r="F70" s="174">
        <v>7.5417896026143794</v>
      </c>
      <c r="G70" s="174"/>
      <c r="H70" s="174">
        <v>0.16350025974025975</v>
      </c>
      <c r="I70" s="174">
        <v>0.4319540118562753</v>
      </c>
      <c r="J70" s="174">
        <v>0.19338769804526748</v>
      </c>
      <c r="K70" s="174">
        <v>0</v>
      </c>
      <c r="L70" s="174">
        <v>0</v>
      </c>
      <c r="M70" s="274">
        <v>0</v>
      </c>
      <c r="N70" s="44"/>
      <c r="O70" s="44"/>
    </row>
    <row r="71" spans="1:15" ht="18" customHeight="1">
      <c r="A71" s="58"/>
      <c r="B71" s="59"/>
      <c r="C71" s="60" t="s">
        <v>4</v>
      </c>
      <c r="D71" s="61" t="s">
        <v>45</v>
      </c>
      <c r="E71" s="276">
        <v>0.22164163837196882</v>
      </c>
      <c r="F71" s="175">
        <v>0.20860736149263748</v>
      </c>
      <c r="G71" s="175"/>
      <c r="H71" s="175">
        <v>1.5199814552777604E-2</v>
      </c>
      <c r="I71" s="175">
        <v>0.25708990251387054</v>
      </c>
      <c r="J71" s="175">
        <v>0.15357258374183005</v>
      </c>
      <c r="K71" s="175">
        <v>0</v>
      </c>
      <c r="L71" s="175">
        <v>0</v>
      </c>
      <c r="M71" s="275">
        <v>0</v>
      </c>
      <c r="N71" s="44"/>
      <c r="O71" s="44"/>
    </row>
    <row r="72" spans="1:15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78">
        <v>362287000</v>
      </c>
      <c r="F72" s="1076">
        <v>0</v>
      </c>
      <c r="G72" s="1082"/>
      <c r="H72" s="1076">
        <v>2677000</v>
      </c>
      <c r="I72" s="1076">
        <v>354746000</v>
      </c>
      <c r="J72" s="1076">
        <v>4850000</v>
      </c>
      <c r="K72" s="1076">
        <v>0</v>
      </c>
      <c r="L72" s="1076">
        <v>0</v>
      </c>
      <c r="M72" s="1084">
        <v>14000</v>
      </c>
      <c r="N72" s="44"/>
      <c r="O72" s="44"/>
    </row>
    <row r="73" spans="1:15" ht="18.399999999999999" customHeight="1">
      <c r="A73" s="56"/>
      <c r="B73" s="52"/>
      <c r="C73" s="53" t="s">
        <v>4</v>
      </c>
      <c r="D73" s="62" t="s">
        <v>42</v>
      </c>
      <c r="E73" s="678">
        <v>362287000</v>
      </c>
      <c r="F73" s="1076">
        <v>0</v>
      </c>
      <c r="G73" s="1076"/>
      <c r="H73" s="1076">
        <v>2662000</v>
      </c>
      <c r="I73" s="1076">
        <v>354761000</v>
      </c>
      <c r="J73" s="1076">
        <v>4850000</v>
      </c>
      <c r="K73" s="1076">
        <v>0</v>
      </c>
      <c r="L73" s="1076">
        <v>0</v>
      </c>
      <c r="M73" s="1084">
        <v>14000</v>
      </c>
      <c r="N73" s="44"/>
      <c r="O73" s="44"/>
    </row>
    <row r="74" spans="1:15" ht="18.399999999999999" customHeight="1">
      <c r="A74" s="56"/>
      <c r="B74" s="52"/>
      <c r="C74" s="53" t="s">
        <v>4</v>
      </c>
      <c r="D74" s="62" t="s">
        <v>43</v>
      </c>
      <c r="E74" s="678">
        <v>153785476.18000001</v>
      </c>
      <c r="F74" s="1076">
        <v>0</v>
      </c>
      <c r="G74" s="1076"/>
      <c r="H74" s="1076">
        <v>1243014.21</v>
      </c>
      <c r="I74" s="1076">
        <v>152461431.47</v>
      </c>
      <c r="J74" s="1076">
        <v>81030.5</v>
      </c>
      <c r="K74" s="1076">
        <v>0</v>
      </c>
      <c r="L74" s="1076">
        <v>0</v>
      </c>
      <c r="M74" s="1084">
        <v>0</v>
      </c>
      <c r="N74" s="44"/>
      <c r="O74" s="44"/>
    </row>
    <row r="75" spans="1:15" ht="18.399999999999999" customHeight="1">
      <c r="A75" s="56"/>
      <c r="B75" s="52"/>
      <c r="C75" s="53" t="s">
        <v>4</v>
      </c>
      <c r="D75" s="62" t="s">
        <v>44</v>
      </c>
      <c r="E75" s="174">
        <v>0.4244852180177594</v>
      </c>
      <c r="F75" s="174">
        <v>0</v>
      </c>
      <c r="G75" s="174"/>
      <c r="H75" s="174">
        <v>0.46433104594695551</v>
      </c>
      <c r="I75" s="174">
        <v>0.4297763229747481</v>
      </c>
      <c r="J75" s="174">
        <v>1.6707319587628867E-2</v>
      </c>
      <c r="K75" s="174">
        <v>0</v>
      </c>
      <c r="L75" s="174">
        <v>0</v>
      </c>
      <c r="M75" s="274">
        <v>0</v>
      </c>
      <c r="N75" s="44"/>
      <c r="O75" s="44"/>
    </row>
    <row r="76" spans="1:15" ht="18.399999999999999" customHeight="1">
      <c r="A76" s="58"/>
      <c r="B76" s="59"/>
      <c r="C76" s="60" t="s">
        <v>4</v>
      </c>
      <c r="D76" s="65" t="s">
        <v>45</v>
      </c>
      <c r="E76" s="175">
        <v>0.4244852180177594</v>
      </c>
      <c r="F76" s="175">
        <v>0</v>
      </c>
      <c r="G76" s="175"/>
      <c r="H76" s="175">
        <v>0.46694748685199094</v>
      </c>
      <c r="I76" s="175">
        <v>0.42975815117783522</v>
      </c>
      <c r="J76" s="175">
        <v>1.6707319587628867E-2</v>
      </c>
      <c r="K76" s="175">
        <v>0</v>
      </c>
      <c r="L76" s="175">
        <v>0</v>
      </c>
      <c r="M76" s="275">
        <v>0</v>
      </c>
      <c r="N76" s="44"/>
      <c r="O76" s="44"/>
    </row>
    <row r="77" spans="1:15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78">
        <v>405177000</v>
      </c>
      <c r="F77" s="1076">
        <v>2400000</v>
      </c>
      <c r="G77" s="1082"/>
      <c r="H77" s="1076">
        <v>11203000</v>
      </c>
      <c r="I77" s="1076">
        <v>351489000</v>
      </c>
      <c r="J77" s="1076">
        <v>40085000</v>
      </c>
      <c r="K77" s="1076">
        <v>0</v>
      </c>
      <c r="L77" s="1076">
        <v>0</v>
      </c>
      <c r="M77" s="1084">
        <v>0</v>
      </c>
      <c r="N77" s="44"/>
      <c r="O77" s="44"/>
    </row>
    <row r="78" spans="1:15" ht="18.399999999999999" customHeight="1">
      <c r="A78" s="56"/>
      <c r="B78" s="52"/>
      <c r="C78" s="53" t="s">
        <v>73</v>
      </c>
      <c r="D78" s="62" t="s">
        <v>42</v>
      </c>
      <c r="E78" s="678">
        <v>405177000</v>
      </c>
      <c r="F78" s="1076">
        <v>1400000</v>
      </c>
      <c r="G78" s="1076"/>
      <c r="H78" s="1076">
        <v>10620000</v>
      </c>
      <c r="I78" s="1076">
        <v>353072000</v>
      </c>
      <c r="J78" s="1076">
        <v>40085000</v>
      </c>
      <c r="K78" s="1076">
        <v>0</v>
      </c>
      <c r="L78" s="1076">
        <v>0</v>
      </c>
      <c r="M78" s="1084">
        <v>0</v>
      </c>
      <c r="N78" s="44"/>
      <c r="O78" s="44"/>
    </row>
    <row r="79" spans="1:15" ht="18.399999999999999" customHeight="1">
      <c r="A79" s="56"/>
      <c r="B79" s="52"/>
      <c r="C79" s="53" t="s">
        <v>74</v>
      </c>
      <c r="D79" s="62" t="s">
        <v>43</v>
      </c>
      <c r="E79" s="678">
        <v>131940351.24000001</v>
      </c>
      <c r="F79" s="1076">
        <v>200000</v>
      </c>
      <c r="G79" s="1076"/>
      <c r="H79" s="1076">
        <v>3561321.45</v>
      </c>
      <c r="I79" s="1076">
        <v>119654939.03</v>
      </c>
      <c r="J79" s="1076">
        <v>8524090.7600000016</v>
      </c>
      <c r="K79" s="1076">
        <v>0</v>
      </c>
      <c r="L79" s="1076">
        <v>0</v>
      </c>
      <c r="M79" s="1084">
        <v>0</v>
      </c>
      <c r="N79" s="44"/>
      <c r="O79" s="44"/>
    </row>
    <row r="80" spans="1:15" ht="18.399999999999999" customHeight="1">
      <c r="A80" s="56"/>
      <c r="B80" s="52"/>
      <c r="C80" s="53" t="s">
        <v>4</v>
      </c>
      <c r="D80" s="62" t="s">
        <v>44</v>
      </c>
      <c r="E80" s="174">
        <v>0.32563632990026581</v>
      </c>
      <c r="F80" s="174">
        <v>8.3333333333333329E-2</v>
      </c>
      <c r="G80" s="174"/>
      <c r="H80" s="174">
        <v>0.31788998036240296</v>
      </c>
      <c r="I80" s="174">
        <v>0.34042299767560291</v>
      </c>
      <c r="J80" s="174">
        <v>0.21265038692777852</v>
      </c>
      <c r="K80" s="174">
        <v>0</v>
      </c>
      <c r="L80" s="174">
        <v>0</v>
      </c>
      <c r="M80" s="274">
        <v>0</v>
      </c>
      <c r="N80" s="44"/>
      <c r="O80" s="44"/>
    </row>
    <row r="81" spans="1:15" ht="18.399999999999999" customHeight="1">
      <c r="A81" s="58"/>
      <c r="B81" s="59"/>
      <c r="C81" s="60" t="s">
        <v>4</v>
      </c>
      <c r="D81" s="64" t="s">
        <v>45</v>
      </c>
      <c r="E81" s="175">
        <v>0.32563632990026581</v>
      </c>
      <c r="F81" s="175">
        <v>0.14285714285714285</v>
      </c>
      <c r="G81" s="175"/>
      <c r="H81" s="175">
        <v>0.33534100282485879</v>
      </c>
      <c r="I81" s="175">
        <v>0.33889670953799794</v>
      </c>
      <c r="J81" s="175">
        <v>0.21265038692777852</v>
      </c>
      <c r="K81" s="175">
        <v>0</v>
      </c>
      <c r="L81" s="175">
        <v>0</v>
      </c>
      <c r="M81" s="275">
        <v>0</v>
      </c>
      <c r="N81" s="44"/>
      <c r="O81" s="44"/>
    </row>
    <row r="82" spans="1:15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78">
        <v>13794000</v>
      </c>
      <c r="F82" s="1076">
        <v>0</v>
      </c>
      <c r="G82" s="1082"/>
      <c r="H82" s="1076">
        <v>11000</v>
      </c>
      <c r="I82" s="1076">
        <v>11643000</v>
      </c>
      <c r="J82" s="1076">
        <v>2140000</v>
      </c>
      <c r="K82" s="1076">
        <v>0</v>
      </c>
      <c r="L82" s="1076">
        <v>0</v>
      </c>
      <c r="M82" s="1084">
        <v>0</v>
      </c>
      <c r="N82" s="44"/>
      <c r="O82" s="44"/>
    </row>
    <row r="83" spans="1:15" ht="18.399999999999999" customHeight="1">
      <c r="A83" s="56"/>
      <c r="B83" s="52"/>
      <c r="C83" s="53"/>
      <c r="D83" s="62" t="s">
        <v>42</v>
      </c>
      <c r="E83" s="678">
        <v>13794000</v>
      </c>
      <c r="F83" s="1076">
        <v>0</v>
      </c>
      <c r="G83" s="1076"/>
      <c r="H83" s="1076">
        <v>11000</v>
      </c>
      <c r="I83" s="1076">
        <v>11643000</v>
      </c>
      <c r="J83" s="1076">
        <v>2140000</v>
      </c>
      <c r="K83" s="1076">
        <v>0</v>
      </c>
      <c r="L83" s="1076">
        <v>0</v>
      </c>
      <c r="M83" s="1084">
        <v>0</v>
      </c>
      <c r="N83" s="44"/>
      <c r="O83" s="44"/>
    </row>
    <row r="84" spans="1:15" ht="18.399999999999999" customHeight="1">
      <c r="A84" s="56"/>
      <c r="B84" s="52"/>
      <c r="C84" s="53"/>
      <c r="D84" s="62" t="s">
        <v>43</v>
      </c>
      <c r="E84" s="678">
        <v>4946654.4799999986</v>
      </c>
      <c r="F84" s="1076">
        <v>0</v>
      </c>
      <c r="G84" s="1076"/>
      <c r="H84" s="1076">
        <v>1050</v>
      </c>
      <c r="I84" s="1076">
        <v>4945604.4799999986</v>
      </c>
      <c r="J84" s="1076">
        <v>0</v>
      </c>
      <c r="K84" s="1076">
        <v>0</v>
      </c>
      <c r="L84" s="1076">
        <v>0</v>
      </c>
      <c r="M84" s="1084">
        <v>0</v>
      </c>
      <c r="N84" s="44"/>
      <c r="O84" s="44"/>
    </row>
    <row r="85" spans="1:15" ht="18.399999999999999" customHeight="1">
      <c r="A85" s="56"/>
      <c r="B85" s="52"/>
      <c r="C85" s="53"/>
      <c r="D85" s="62" t="s">
        <v>44</v>
      </c>
      <c r="E85" s="174">
        <v>0.35860914020588652</v>
      </c>
      <c r="F85" s="174">
        <v>0</v>
      </c>
      <c r="G85" s="174"/>
      <c r="H85" s="174">
        <v>9.5454545454545459E-2</v>
      </c>
      <c r="I85" s="174">
        <v>0.42477063299836798</v>
      </c>
      <c r="J85" s="174">
        <v>0</v>
      </c>
      <c r="K85" s="174">
        <v>0</v>
      </c>
      <c r="L85" s="174">
        <v>0</v>
      </c>
      <c r="M85" s="274">
        <v>0</v>
      </c>
      <c r="N85" s="44"/>
      <c r="O85" s="44"/>
    </row>
    <row r="86" spans="1:15" ht="18.399999999999999" customHeight="1">
      <c r="A86" s="58"/>
      <c r="B86" s="59"/>
      <c r="C86" s="60"/>
      <c r="D86" s="64" t="s">
        <v>45</v>
      </c>
      <c r="E86" s="175">
        <v>0.35860914020588652</v>
      </c>
      <c r="F86" s="175">
        <v>0</v>
      </c>
      <c r="G86" s="175"/>
      <c r="H86" s="175">
        <v>9.5454545454545459E-2</v>
      </c>
      <c r="I86" s="175">
        <v>0.42477063299836798</v>
      </c>
      <c r="J86" s="175">
        <v>0</v>
      </c>
      <c r="K86" s="175">
        <v>0</v>
      </c>
      <c r="L86" s="175">
        <v>0</v>
      </c>
      <c r="M86" s="275">
        <v>0</v>
      </c>
      <c r="N86" s="44"/>
      <c r="O86" s="44"/>
    </row>
    <row r="87" spans="1:15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78">
        <v>9253086000</v>
      </c>
      <c r="F87" s="1076">
        <v>0</v>
      </c>
      <c r="G87" s="1082"/>
      <c r="H87" s="1076">
        <v>695789000</v>
      </c>
      <c r="I87" s="1076">
        <v>8238802000</v>
      </c>
      <c r="J87" s="1076">
        <v>318402000</v>
      </c>
      <c r="K87" s="1076">
        <v>0</v>
      </c>
      <c r="L87" s="1076">
        <v>0</v>
      </c>
      <c r="M87" s="1084">
        <v>93000</v>
      </c>
      <c r="N87" s="44"/>
      <c r="O87" s="44"/>
    </row>
    <row r="88" spans="1:15" ht="18.399999999999999" customHeight="1">
      <c r="A88" s="56"/>
      <c r="B88" s="52"/>
      <c r="C88" s="53" t="s">
        <v>4</v>
      </c>
      <c r="D88" s="62" t="s">
        <v>42</v>
      </c>
      <c r="E88" s="678">
        <v>9253086000</v>
      </c>
      <c r="F88" s="1076">
        <v>0</v>
      </c>
      <c r="G88" s="1076"/>
      <c r="H88" s="1076">
        <v>688262433</v>
      </c>
      <c r="I88" s="1076">
        <v>8246328567</v>
      </c>
      <c r="J88" s="1076">
        <v>318402000</v>
      </c>
      <c r="K88" s="1076">
        <v>0</v>
      </c>
      <c r="L88" s="1076">
        <v>0</v>
      </c>
      <c r="M88" s="1084">
        <v>93000</v>
      </c>
      <c r="N88" s="44"/>
      <c r="O88" s="44"/>
    </row>
    <row r="89" spans="1:15" ht="18.399999999999999" customHeight="1">
      <c r="A89" s="56"/>
      <c r="B89" s="52"/>
      <c r="C89" s="53" t="s">
        <v>4</v>
      </c>
      <c r="D89" s="62" t="s">
        <v>43</v>
      </c>
      <c r="E89" s="678">
        <v>3511394046.9099994</v>
      </c>
      <c r="F89" s="1076">
        <v>0</v>
      </c>
      <c r="G89" s="1076"/>
      <c r="H89" s="1076">
        <v>241575952.27000001</v>
      </c>
      <c r="I89" s="1076">
        <v>3215917289.4799995</v>
      </c>
      <c r="J89" s="1076">
        <v>53891449.420000002</v>
      </c>
      <c r="K89" s="1076">
        <v>0</v>
      </c>
      <c r="L89" s="1076">
        <v>0</v>
      </c>
      <c r="M89" s="1084">
        <v>9355.74</v>
      </c>
      <c r="N89" s="44"/>
      <c r="O89" s="44"/>
    </row>
    <row r="90" spans="1:15" ht="18.399999999999999" customHeight="1">
      <c r="A90" s="56"/>
      <c r="B90" s="52"/>
      <c r="C90" s="53" t="s">
        <v>4</v>
      </c>
      <c r="D90" s="62" t="s">
        <v>44</v>
      </c>
      <c r="E90" s="174">
        <v>0.37948356331174266</v>
      </c>
      <c r="F90" s="174">
        <v>0</v>
      </c>
      <c r="G90" s="174"/>
      <c r="H90" s="174">
        <v>0.34719714205024799</v>
      </c>
      <c r="I90" s="174">
        <v>0.39033797504540096</v>
      </c>
      <c r="J90" s="174">
        <v>0.16925600159546736</v>
      </c>
      <c r="K90" s="174">
        <v>0</v>
      </c>
      <c r="L90" s="174">
        <v>0</v>
      </c>
      <c r="M90" s="274">
        <v>0.10059935483870967</v>
      </c>
      <c r="N90" s="44"/>
      <c r="O90" s="44"/>
    </row>
    <row r="91" spans="1:15" ht="18.399999999999999" customHeight="1">
      <c r="A91" s="58"/>
      <c r="B91" s="59"/>
      <c r="C91" s="60" t="s">
        <v>4</v>
      </c>
      <c r="D91" s="62" t="s">
        <v>45</v>
      </c>
      <c r="E91" s="175">
        <v>0.37948356331174266</v>
      </c>
      <c r="F91" s="175">
        <v>0</v>
      </c>
      <c r="G91" s="175"/>
      <c r="H91" s="175">
        <v>0.35099395330501793</v>
      </c>
      <c r="I91" s="175">
        <v>0.38998170681064004</v>
      </c>
      <c r="J91" s="175">
        <v>0.16925600159546736</v>
      </c>
      <c r="K91" s="175">
        <v>0</v>
      </c>
      <c r="L91" s="175">
        <v>0</v>
      </c>
      <c r="M91" s="275">
        <v>0.10059935483870967</v>
      </c>
      <c r="N91" s="44"/>
      <c r="O91" s="44"/>
    </row>
    <row r="92" spans="1:15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78">
        <v>360029000</v>
      </c>
      <c r="F92" s="1076">
        <v>144850000</v>
      </c>
      <c r="G92" s="1082"/>
      <c r="H92" s="1076">
        <v>2440000</v>
      </c>
      <c r="I92" s="1076">
        <v>199321000</v>
      </c>
      <c r="J92" s="1076">
        <v>11080000</v>
      </c>
      <c r="K92" s="1076">
        <v>0</v>
      </c>
      <c r="L92" s="1076">
        <v>0</v>
      </c>
      <c r="M92" s="1084">
        <v>2338000</v>
      </c>
      <c r="N92" s="44"/>
      <c r="O92" s="44"/>
    </row>
    <row r="93" spans="1:15" ht="18.399999999999999" customHeight="1">
      <c r="A93" s="56"/>
      <c r="B93" s="52"/>
      <c r="C93" s="53" t="s">
        <v>81</v>
      </c>
      <c r="D93" s="62" t="s">
        <v>42</v>
      </c>
      <c r="E93" s="678">
        <v>1758459985.3699999</v>
      </c>
      <c r="F93" s="1076">
        <v>216763000</v>
      </c>
      <c r="G93" s="1076"/>
      <c r="H93" s="1076">
        <v>2710000</v>
      </c>
      <c r="I93" s="1076">
        <v>1517700600</v>
      </c>
      <c r="J93" s="1076">
        <v>18948385.370000001</v>
      </c>
      <c r="K93" s="1076">
        <v>0</v>
      </c>
      <c r="L93" s="1076">
        <v>0</v>
      </c>
      <c r="M93" s="1084">
        <v>2338000</v>
      </c>
      <c r="N93" s="44"/>
      <c r="O93" s="44"/>
    </row>
    <row r="94" spans="1:15" ht="18.399999999999999" customHeight="1">
      <c r="A94" s="56"/>
      <c r="B94" s="52"/>
      <c r="C94" s="53" t="s">
        <v>4</v>
      </c>
      <c r="D94" s="62" t="s">
        <v>43</v>
      </c>
      <c r="E94" s="678">
        <v>507647357.97999996</v>
      </c>
      <c r="F94" s="1076">
        <v>84243010</v>
      </c>
      <c r="G94" s="1076"/>
      <c r="H94" s="1076">
        <v>70010.320000000007</v>
      </c>
      <c r="I94" s="1076">
        <v>419591228.88999999</v>
      </c>
      <c r="J94" s="1076">
        <v>2661350.4900000002</v>
      </c>
      <c r="K94" s="1076">
        <v>0</v>
      </c>
      <c r="L94" s="1076">
        <v>0</v>
      </c>
      <c r="M94" s="1084">
        <v>1081758.28</v>
      </c>
      <c r="N94" s="44"/>
      <c r="O94" s="44"/>
    </row>
    <row r="95" spans="1:15" ht="18.399999999999999" customHeight="1">
      <c r="A95" s="56"/>
      <c r="B95" s="52"/>
      <c r="C95" s="53" t="s">
        <v>4</v>
      </c>
      <c r="D95" s="62" t="s">
        <v>44</v>
      </c>
      <c r="E95" s="174">
        <v>1.4100179651639173</v>
      </c>
      <c r="F95" s="174">
        <v>0.581587918536417</v>
      </c>
      <c r="G95" s="174"/>
      <c r="H95" s="174">
        <v>2.8692754098360657E-2</v>
      </c>
      <c r="I95" s="174">
        <v>2.1051029690298564</v>
      </c>
      <c r="J95" s="174">
        <v>0.24019408754512636</v>
      </c>
      <c r="K95" s="174">
        <v>0</v>
      </c>
      <c r="L95" s="174">
        <v>0</v>
      </c>
      <c r="M95" s="274">
        <v>0.46268532078699742</v>
      </c>
      <c r="N95" s="44"/>
      <c r="O95" s="44"/>
    </row>
    <row r="96" spans="1:15" ht="18.399999999999999" customHeight="1">
      <c r="A96" s="58"/>
      <c r="B96" s="59"/>
      <c r="C96" s="60" t="s">
        <v>4</v>
      </c>
      <c r="D96" s="64" t="s">
        <v>45</v>
      </c>
      <c r="E96" s="175">
        <v>0.28868860378030453</v>
      </c>
      <c r="F96" s="175">
        <v>0.38864109649709588</v>
      </c>
      <c r="G96" s="175"/>
      <c r="H96" s="175">
        <v>2.5834066420664208E-2</v>
      </c>
      <c r="I96" s="175">
        <v>0.2764650873103694</v>
      </c>
      <c r="J96" s="175">
        <v>0.14045262633372335</v>
      </c>
      <c r="K96" s="175">
        <v>0</v>
      </c>
      <c r="L96" s="175">
        <v>0</v>
      </c>
      <c r="M96" s="275">
        <v>0.46268532078699742</v>
      </c>
      <c r="N96" s="44"/>
      <c r="O96" s="44"/>
    </row>
    <row r="97" spans="1:15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78">
        <v>35639000</v>
      </c>
      <c r="F97" s="1076">
        <v>2385000</v>
      </c>
      <c r="G97" s="1082"/>
      <c r="H97" s="1076">
        <v>70000</v>
      </c>
      <c r="I97" s="1076">
        <v>29283000</v>
      </c>
      <c r="J97" s="1076">
        <v>274000</v>
      </c>
      <c r="K97" s="1076">
        <v>0</v>
      </c>
      <c r="L97" s="1076">
        <v>0</v>
      </c>
      <c r="M97" s="1084">
        <v>3627000</v>
      </c>
      <c r="N97" s="44"/>
      <c r="O97" s="44"/>
    </row>
    <row r="98" spans="1:15" ht="18.399999999999999" customHeight="1">
      <c r="A98" s="56"/>
      <c r="B98" s="52"/>
      <c r="C98" s="53" t="s">
        <v>4</v>
      </c>
      <c r="D98" s="62" t="s">
        <v>42</v>
      </c>
      <c r="E98" s="678">
        <v>42516541</v>
      </c>
      <c r="F98" s="1076">
        <v>2525000</v>
      </c>
      <c r="G98" s="1076"/>
      <c r="H98" s="1076">
        <v>70000</v>
      </c>
      <c r="I98" s="1076">
        <v>35046401</v>
      </c>
      <c r="J98" s="1076">
        <v>1248140</v>
      </c>
      <c r="K98" s="1076">
        <v>0</v>
      </c>
      <c r="L98" s="1076">
        <v>0</v>
      </c>
      <c r="M98" s="1084">
        <v>3627000</v>
      </c>
      <c r="N98" s="44"/>
      <c r="O98" s="44"/>
    </row>
    <row r="99" spans="1:15" ht="18.399999999999999" customHeight="1">
      <c r="A99" s="56"/>
      <c r="B99" s="52"/>
      <c r="C99" s="53" t="s">
        <v>4</v>
      </c>
      <c r="D99" s="62" t="s">
        <v>43</v>
      </c>
      <c r="E99" s="678">
        <v>13915229.109999999</v>
      </c>
      <c r="F99" s="1076">
        <v>1262500</v>
      </c>
      <c r="G99" s="1076"/>
      <c r="H99" s="1076">
        <v>13925.91</v>
      </c>
      <c r="I99" s="1076">
        <v>11695211.889999999</v>
      </c>
      <c r="J99" s="1076">
        <v>15586.56</v>
      </c>
      <c r="K99" s="1076">
        <v>0</v>
      </c>
      <c r="L99" s="1076">
        <v>0</v>
      </c>
      <c r="M99" s="1084">
        <v>928004.75000000023</v>
      </c>
      <c r="N99" s="44"/>
      <c r="O99" s="44"/>
    </row>
    <row r="100" spans="1:15" ht="18.399999999999999" customHeight="1">
      <c r="A100" s="56"/>
      <c r="B100" s="52"/>
      <c r="C100" s="53" t="s">
        <v>4</v>
      </c>
      <c r="D100" s="62" t="s">
        <v>44</v>
      </c>
      <c r="E100" s="174">
        <v>0.39044948258929824</v>
      </c>
      <c r="F100" s="174">
        <v>0.52935010482180289</v>
      </c>
      <c r="G100" s="174"/>
      <c r="H100" s="174">
        <v>0.19894157142857144</v>
      </c>
      <c r="I100" s="174">
        <v>0.39938571491991937</v>
      </c>
      <c r="J100" s="174">
        <v>5.6885255474452556E-2</v>
      </c>
      <c r="K100" s="174">
        <v>0</v>
      </c>
      <c r="L100" s="174">
        <v>0</v>
      </c>
      <c r="M100" s="274">
        <v>0.25586014612627522</v>
      </c>
      <c r="N100" s="44"/>
      <c r="O100" s="44"/>
    </row>
    <row r="101" spans="1:15" ht="18.399999999999999" customHeight="1">
      <c r="A101" s="58"/>
      <c r="B101" s="59"/>
      <c r="C101" s="60" t="s">
        <v>4</v>
      </c>
      <c r="D101" s="61" t="s">
        <v>45</v>
      </c>
      <c r="E101" s="276">
        <v>0.32728977434923501</v>
      </c>
      <c r="F101" s="175">
        <v>0.5</v>
      </c>
      <c r="G101" s="175"/>
      <c r="H101" s="175">
        <v>0.19894157142857144</v>
      </c>
      <c r="I101" s="175">
        <v>0.33370650213127445</v>
      </c>
      <c r="J101" s="175">
        <v>1.2487829890877626E-2</v>
      </c>
      <c r="K101" s="175">
        <v>0</v>
      </c>
      <c r="L101" s="175">
        <v>0</v>
      </c>
      <c r="M101" s="275">
        <v>0.25586014612627522</v>
      </c>
      <c r="N101" s="44"/>
      <c r="O101" s="44"/>
    </row>
    <row r="102" spans="1:15" ht="18.399999999999999" customHeight="1">
      <c r="A102" s="173" t="s">
        <v>84</v>
      </c>
      <c r="B102" s="52" t="s">
        <v>47</v>
      </c>
      <c r="C102" s="53" t="s">
        <v>85</v>
      </c>
      <c r="D102" s="54" t="s">
        <v>41</v>
      </c>
      <c r="E102" s="678">
        <v>750349000</v>
      </c>
      <c r="F102" s="1076">
        <v>632581000</v>
      </c>
      <c r="G102" s="1082"/>
      <c r="H102" s="1076">
        <v>446000</v>
      </c>
      <c r="I102" s="1076">
        <v>112930000</v>
      </c>
      <c r="J102" s="1076">
        <v>2779000</v>
      </c>
      <c r="K102" s="1076">
        <v>0</v>
      </c>
      <c r="L102" s="1076">
        <v>0</v>
      </c>
      <c r="M102" s="1084">
        <v>1613000</v>
      </c>
      <c r="N102" s="44"/>
      <c r="O102" s="44"/>
    </row>
    <row r="103" spans="1:15" ht="18.399999999999999" customHeight="1">
      <c r="A103" s="68"/>
      <c r="B103" s="67"/>
      <c r="C103" s="53" t="s">
        <v>86</v>
      </c>
      <c r="D103" s="62" t="s">
        <v>42</v>
      </c>
      <c r="E103" s="678">
        <v>753143962.88</v>
      </c>
      <c r="F103" s="1076">
        <v>633806948.88</v>
      </c>
      <c r="G103" s="1076"/>
      <c r="H103" s="1076">
        <v>446000</v>
      </c>
      <c r="I103" s="1076">
        <v>113147014</v>
      </c>
      <c r="J103" s="1076">
        <v>4131000</v>
      </c>
      <c r="K103" s="1076">
        <v>0</v>
      </c>
      <c r="L103" s="1076">
        <v>0</v>
      </c>
      <c r="M103" s="1084">
        <v>1613000</v>
      </c>
      <c r="N103" s="44"/>
      <c r="O103" s="44"/>
    </row>
    <row r="104" spans="1:15" ht="18.399999999999999" customHeight="1">
      <c r="A104" s="68"/>
      <c r="B104" s="67"/>
      <c r="C104" s="53" t="s">
        <v>87</v>
      </c>
      <c r="D104" s="62" t="s">
        <v>43</v>
      </c>
      <c r="E104" s="678">
        <v>401077390.12</v>
      </c>
      <c r="F104" s="1076">
        <v>366605143.70999998</v>
      </c>
      <c r="G104" s="1076"/>
      <c r="H104" s="1076">
        <v>27487.89</v>
      </c>
      <c r="I104" s="1076">
        <v>34112241.420000002</v>
      </c>
      <c r="J104" s="1076">
        <v>1107</v>
      </c>
      <c r="K104" s="1076">
        <v>0</v>
      </c>
      <c r="L104" s="1076">
        <v>0</v>
      </c>
      <c r="M104" s="1084">
        <v>331410.10000000003</v>
      </c>
      <c r="N104" s="44"/>
      <c r="O104" s="44"/>
    </row>
    <row r="105" spans="1:15" ht="18.399999999999999" customHeight="1">
      <c r="A105" s="56"/>
      <c r="B105" s="52"/>
      <c r="C105" s="53" t="s">
        <v>4</v>
      </c>
      <c r="D105" s="62" t="s">
        <v>44</v>
      </c>
      <c r="E105" s="174">
        <v>0.53452112299743182</v>
      </c>
      <c r="F105" s="174">
        <v>0.57953865783196146</v>
      </c>
      <c r="G105" s="174"/>
      <c r="H105" s="174">
        <v>6.1632040358744394E-2</v>
      </c>
      <c r="I105" s="174">
        <v>0.30206536279110957</v>
      </c>
      <c r="J105" s="174">
        <v>3.9834472831953941E-4</v>
      </c>
      <c r="K105" s="174">
        <v>0</v>
      </c>
      <c r="L105" s="174">
        <v>0</v>
      </c>
      <c r="M105" s="274">
        <v>0.20546193428394299</v>
      </c>
      <c r="N105" s="44"/>
      <c r="O105" s="44"/>
    </row>
    <row r="106" spans="1:15" ht="18.399999999999999" customHeight="1">
      <c r="A106" s="58"/>
      <c r="B106" s="59"/>
      <c r="C106" s="60" t="s">
        <v>4</v>
      </c>
      <c r="D106" s="64" t="s">
        <v>45</v>
      </c>
      <c r="E106" s="175">
        <v>0.53253748272281443</v>
      </c>
      <c r="F106" s="175">
        <v>0.57841767806084765</v>
      </c>
      <c r="G106" s="175"/>
      <c r="H106" s="175">
        <v>6.1632040358744394E-2</v>
      </c>
      <c r="I106" s="175">
        <v>0.30148600669214304</v>
      </c>
      <c r="J106" s="175">
        <v>2.6797385620915031E-4</v>
      </c>
      <c r="K106" s="175">
        <v>0</v>
      </c>
      <c r="L106" s="175">
        <v>0</v>
      </c>
      <c r="M106" s="275">
        <v>0.20546193428394299</v>
      </c>
      <c r="N106" s="44"/>
      <c r="O106" s="44"/>
    </row>
    <row r="107" spans="1:15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78">
        <v>7973067000</v>
      </c>
      <c r="F107" s="1076">
        <v>294317000</v>
      </c>
      <c r="G107" s="1082"/>
      <c r="H107" s="1076">
        <v>65080000</v>
      </c>
      <c r="I107" s="1076">
        <v>7384754000</v>
      </c>
      <c r="J107" s="1076">
        <v>162072000</v>
      </c>
      <c r="K107" s="1076">
        <v>0</v>
      </c>
      <c r="L107" s="1076">
        <v>0</v>
      </c>
      <c r="M107" s="1084">
        <v>66844000</v>
      </c>
      <c r="N107" s="44"/>
      <c r="O107" s="44"/>
    </row>
    <row r="108" spans="1:15" ht="18.399999999999999" customHeight="1">
      <c r="A108" s="56"/>
      <c r="B108" s="52"/>
      <c r="C108" s="53" t="s">
        <v>90</v>
      </c>
      <c r="D108" s="62" t="s">
        <v>42</v>
      </c>
      <c r="E108" s="678">
        <v>8192624507</v>
      </c>
      <c r="F108" s="1076">
        <v>294317000</v>
      </c>
      <c r="G108" s="1076"/>
      <c r="H108" s="1076">
        <v>58050628</v>
      </c>
      <c r="I108" s="1076">
        <v>7557583623</v>
      </c>
      <c r="J108" s="1076">
        <v>213008662</v>
      </c>
      <c r="K108" s="1076">
        <v>0</v>
      </c>
      <c r="L108" s="1076">
        <v>0</v>
      </c>
      <c r="M108" s="1084">
        <v>69664594</v>
      </c>
      <c r="N108" s="44"/>
      <c r="O108" s="44"/>
    </row>
    <row r="109" spans="1:15" ht="18.399999999999999" customHeight="1">
      <c r="A109" s="56"/>
      <c r="B109" s="52"/>
      <c r="C109" s="53" t="s">
        <v>4</v>
      </c>
      <c r="D109" s="62" t="s">
        <v>43</v>
      </c>
      <c r="E109" s="678">
        <v>2964689927.4099989</v>
      </c>
      <c r="F109" s="1076">
        <v>67887483.710000008</v>
      </c>
      <c r="G109" s="1076"/>
      <c r="H109" s="1076">
        <v>21365934.830000002</v>
      </c>
      <c r="I109" s="1076">
        <v>2818454730.2299991</v>
      </c>
      <c r="J109" s="1076">
        <v>35144498.199999996</v>
      </c>
      <c r="K109" s="1076">
        <v>0</v>
      </c>
      <c r="L109" s="1076">
        <v>0</v>
      </c>
      <c r="M109" s="1084">
        <v>21837280.440000001</v>
      </c>
      <c r="N109" s="44"/>
      <c r="O109" s="44"/>
    </row>
    <row r="110" spans="1:15" ht="18.399999999999999" customHeight="1">
      <c r="A110" s="56"/>
      <c r="B110" s="52"/>
      <c r="C110" s="53" t="s">
        <v>4</v>
      </c>
      <c r="D110" s="62" t="s">
        <v>44</v>
      </c>
      <c r="E110" s="174">
        <v>0.37183808030335114</v>
      </c>
      <c r="F110" s="707">
        <v>0.23066110251871286</v>
      </c>
      <c r="G110" s="707"/>
      <c r="H110" s="174">
        <v>0.32830262492317153</v>
      </c>
      <c r="I110" s="174">
        <v>0.38165858066903774</v>
      </c>
      <c r="J110" s="174">
        <v>0.21684497137074876</v>
      </c>
      <c r="K110" s="174">
        <v>0</v>
      </c>
      <c r="L110" s="174">
        <v>0</v>
      </c>
      <c r="M110" s="274">
        <v>0.32669021063969844</v>
      </c>
      <c r="N110" s="44"/>
      <c r="O110" s="44"/>
    </row>
    <row r="111" spans="1:15" ht="18.399999999999999" customHeight="1">
      <c r="A111" s="58"/>
      <c r="B111" s="59"/>
      <c r="C111" s="60" t="s">
        <v>4</v>
      </c>
      <c r="D111" s="62" t="s">
        <v>45</v>
      </c>
      <c r="E111" s="175">
        <v>0.36187303896045614</v>
      </c>
      <c r="F111" s="175">
        <v>0.23066110251871286</v>
      </c>
      <c r="G111" s="175"/>
      <c r="H111" s="175">
        <v>0.36805691111558692</v>
      </c>
      <c r="I111" s="175">
        <v>0.37293067081025655</v>
      </c>
      <c r="J111" s="175">
        <v>0.16499093450011904</v>
      </c>
      <c r="K111" s="175">
        <v>0</v>
      </c>
      <c r="L111" s="175">
        <v>0</v>
      </c>
      <c r="M111" s="275">
        <v>0.31346311212263722</v>
      </c>
      <c r="N111" s="44"/>
      <c r="O111" s="44"/>
    </row>
    <row r="112" spans="1:15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78">
        <v>642897000</v>
      </c>
      <c r="F112" s="1076">
        <v>236865000</v>
      </c>
      <c r="G112" s="1082"/>
      <c r="H112" s="1076">
        <v>5787000</v>
      </c>
      <c r="I112" s="1076">
        <v>218113000</v>
      </c>
      <c r="J112" s="1076">
        <v>176269000</v>
      </c>
      <c r="K112" s="1076">
        <v>0</v>
      </c>
      <c r="L112" s="1076">
        <v>0</v>
      </c>
      <c r="M112" s="1084">
        <v>5863000</v>
      </c>
      <c r="N112" s="44"/>
      <c r="O112" s="44"/>
    </row>
    <row r="113" spans="1:15" ht="18.399999999999999" customHeight="1">
      <c r="A113" s="56"/>
      <c r="B113" s="52"/>
      <c r="C113" s="53" t="s">
        <v>4</v>
      </c>
      <c r="D113" s="62" t="s">
        <v>42</v>
      </c>
      <c r="E113" s="678">
        <v>644096274.10000002</v>
      </c>
      <c r="F113" s="1076">
        <v>236510471</v>
      </c>
      <c r="G113" s="1076"/>
      <c r="H113" s="1076">
        <v>5737000</v>
      </c>
      <c r="I113" s="1076">
        <v>217483807.09999999</v>
      </c>
      <c r="J113" s="1076">
        <v>177660750</v>
      </c>
      <c r="K113" s="1076">
        <v>0</v>
      </c>
      <c r="L113" s="1076">
        <v>0</v>
      </c>
      <c r="M113" s="1084">
        <v>6704246</v>
      </c>
      <c r="N113" s="44"/>
      <c r="O113" s="44"/>
    </row>
    <row r="114" spans="1:15" ht="18.399999999999999" customHeight="1">
      <c r="A114" s="56"/>
      <c r="B114" s="52"/>
      <c r="C114" s="53" t="s">
        <v>4</v>
      </c>
      <c r="D114" s="62" t="s">
        <v>43</v>
      </c>
      <c r="E114" s="678">
        <v>172800617.31999999</v>
      </c>
      <c r="F114" s="1076">
        <v>55175685.060000002</v>
      </c>
      <c r="G114" s="1076"/>
      <c r="H114" s="1076">
        <v>880856.87000000011</v>
      </c>
      <c r="I114" s="1076">
        <v>70621749.340000018</v>
      </c>
      <c r="J114" s="1076">
        <v>44761891.449999996</v>
      </c>
      <c r="K114" s="1076">
        <v>0</v>
      </c>
      <c r="L114" s="1076">
        <v>0</v>
      </c>
      <c r="M114" s="1084">
        <v>1360434.6</v>
      </c>
      <c r="N114" s="44"/>
      <c r="O114" s="44"/>
    </row>
    <row r="115" spans="1:15" ht="18.399999999999999" customHeight="1">
      <c r="A115" s="56"/>
      <c r="B115" s="52"/>
      <c r="C115" s="53" t="s">
        <v>4</v>
      </c>
      <c r="D115" s="62" t="s">
        <v>44</v>
      </c>
      <c r="E115" s="174">
        <v>0.26878429564922529</v>
      </c>
      <c r="F115" s="174">
        <v>0.23294148590969541</v>
      </c>
      <c r="G115" s="174"/>
      <c r="H115" s="174">
        <v>0.15221304129946434</v>
      </c>
      <c r="I115" s="174">
        <v>0.32378514503949796</v>
      </c>
      <c r="J115" s="174">
        <v>0.25394080326092505</v>
      </c>
      <c r="K115" s="174">
        <v>0</v>
      </c>
      <c r="L115" s="174">
        <v>0</v>
      </c>
      <c r="M115" s="274">
        <v>0.23203728466655296</v>
      </c>
      <c r="N115" s="44"/>
      <c r="O115" s="44"/>
    </row>
    <row r="116" spans="1:15" ht="18.399999999999999" customHeight="1">
      <c r="A116" s="58"/>
      <c r="B116" s="59"/>
      <c r="C116" s="60" t="s">
        <v>4</v>
      </c>
      <c r="D116" s="64" t="s">
        <v>45</v>
      </c>
      <c r="E116" s="175">
        <v>0.26828383312953552</v>
      </c>
      <c r="F116" s="175">
        <v>0.23329066500400314</v>
      </c>
      <c r="G116" s="175"/>
      <c r="H116" s="175">
        <v>0.15353963221195749</v>
      </c>
      <c r="I116" s="175">
        <v>0.32472187369576361</v>
      </c>
      <c r="J116" s="175">
        <v>0.25195149435089065</v>
      </c>
      <c r="K116" s="175">
        <v>0</v>
      </c>
      <c r="L116" s="175">
        <v>0</v>
      </c>
      <c r="M116" s="275">
        <v>0.20292134268342779</v>
      </c>
      <c r="N116" s="44"/>
      <c r="O116" s="44"/>
    </row>
    <row r="117" spans="1:15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78">
        <v>808641000</v>
      </c>
      <c r="F117" s="1076">
        <v>152654000</v>
      </c>
      <c r="G117" s="1082"/>
      <c r="H117" s="1076">
        <v>5624000</v>
      </c>
      <c r="I117" s="1076">
        <v>312916000</v>
      </c>
      <c r="J117" s="1076">
        <v>273760000</v>
      </c>
      <c r="K117" s="1076">
        <v>0</v>
      </c>
      <c r="L117" s="1076">
        <v>0</v>
      </c>
      <c r="M117" s="1084">
        <v>63687000</v>
      </c>
      <c r="N117" s="44"/>
      <c r="O117" s="44"/>
    </row>
    <row r="118" spans="1:15" ht="18.399999999999999" customHeight="1">
      <c r="A118" s="56"/>
      <c r="B118" s="52"/>
      <c r="C118" s="53" t="s">
        <v>4</v>
      </c>
      <c r="D118" s="62" t="s">
        <v>42</v>
      </c>
      <c r="E118" s="678">
        <v>814841283</v>
      </c>
      <c r="F118" s="1076">
        <v>156456000</v>
      </c>
      <c r="G118" s="1076"/>
      <c r="H118" s="1076">
        <v>5612000</v>
      </c>
      <c r="I118" s="1076">
        <v>312886840</v>
      </c>
      <c r="J118" s="1076">
        <v>274238780</v>
      </c>
      <c r="K118" s="1076">
        <v>0</v>
      </c>
      <c r="L118" s="1076">
        <v>0</v>
      </c>
      <c r="M118" s="1084">
        <v>65647663</v>
      </c>
      <c r="N118" s="44"/>
      <c r="O118" s="44"/>
    </row>
    <row r="119" spans="1:15" ht="18.399999999999999" customHeight="1">
      <c r="A119" s="56"/>
      <c r="B119" s="52"/>
      <c r="C119" s="53" t="s">
        <v>4</v>
      </c>
      <c r="D119" s="62" t="s">
        <v>43</v>
      </c>
      <c r="E119" s="678">
        <v>324373077.88999999</v>
      </c>
      <c r="F119" s="1076">
        <v>67197000</v>
      </c>
      <c r="G119" s="1076"/>
      <c r="H119" s="1076">
        <v>1929275.2099999997</v>
      </c>
      <c r="I119" s="1076">
        <v>99281997.129999995</v>
      </c>
      <c r="J119" s="1076">
        <v>114213106.61</v>
      </c>
      <c r="K119" s="1076">
        <v>0</v>
      </c>
      <c r="L119" s="1076">
        <v>0</v>
      </c>
      <c r="M119" s="1084">
        <v>41751698.940000005</v>
      </c>
      <c r="N119" s="44"/>
      <c r="O119" s="44"/>
    </row>
    <row r="120" spans="1:15" ht="18.399999999999999" customHeight="1">
      <c r="A120" s="56"/>
      <c r="B120" s="52"/>
      <c r="C120" s="53" t="s">
        <v>4</v>
      </c>
      <c r="D120" s="62" t="s">
        <v>44</v>
      </c>
      <c r="E120" s="174">
        <v>0.40113360303274259</v>
      </c>
      <c r="F120" s="174">
        <v>0.44019154427659934</v>
      </c>
      <c r="G120" s="174"/>
      <c r="H120" s="174">
        <v>0.3430432450213371</v>
      </c>
      <c r="I120" s="174">
        <v>0.31728002764320135</v>
      </c>
      <c r="J120" s="174">
        <v>0.41720158755844533</v>
      </c>
      <c r="K120" s="174">
        <v>0</v>
      </c>
      <c r="L120" s="174">
        <v>0</v>
      </c>
      <c r="M120" s="274">
        <v>0.65557647463375579</v>
      </c>
      <c r="N120" s="44"/>
      <c r="O120" s="44"/>
    </row>
    <row r="121" spans="1:15" ht="18.399999999999999" customHeight="1">
      <c r="A121" s="58"/>
      <c r="B121" s="59"/>
      <c r="C121" s="60" t="s">
        <v>4</v>
      </c>
      <c r="D121" s="64" t="s">
        <v>45</v>
      </c>
      <c r="E121" s="175">
        <v>0.39808130080959581</v>
      </c>
      <c r="F121" s="175">
        <v>0.42949455437950607</v>
      </c>
      <c r="G121" s="175"/>
      <c r="H121" s="175">
        <v>0.34377676585887379</v>
      </c>
      <c r="I121" s="175">
        <v>0.31730959707349787</v>
      </c>
      <c r="J121" s="175">
        <v>0.41647321582308672</v>
      </c>
      <c r="K121" s="175">
        <v>0</v>
      </c>
      <c r="L121" s="175">
        <v>0</v>
      </c>
      <c r="M121" s="275">
        <v>0.63599672908386706</v>
      </c>
      <c r="N121" s="44"/>
      <c r="O121" s="44"/>
    </row>
    <row r="122" spans="1:15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78">
        <v>718194000</v>
      </c>
      <c r="F122" s="1076">
        <v>533159000</v>
      </c>
      <c r="G122" s="1082"/>
      <c r="H122" s="1076">
        <v>28000</v>
      </c>
      <c r="I122" s="1076">
        <v>74799000</v>
      </c>
      <c r="J122" s="1076">
        <v>1843000</v>
      </c>
      <c r="K122" s="1076">
        <v>0</v>
      </c>
      <c r="L122" s="1076">
        <v>0</v>
      </c>
      <c r="M122" s="1084">
        <v>108365000</v>
      </c>
      <c r="N122" s="44"/>
      <c r="O122" s="44"/>
    </row>
    <row r="123" spans="1:15" ht="18.399999999999999" customHeight="1">
      <c r="A123" s="56"/>
      <c r="B123" s="52"/>
      <c r="C123" s="53" t="s">
        <v>4</v>
      </c>
      <c r="D123" s="62" t="s">
        <v>42</v>
      </c>
      <c r="E123" s="678">
        <v>730066131</v>
      </c>
      <c r="F123" s="1076">
        <v>533159000</v>
      </c>
      <c r="G123" s="1076"/>
      <c r="H123" s="1076">
        <v>28000</v>
      </c>
      <c r="I123" s="1076">
        <v>74812803</v>
      </c>
      <c r="J123" s="1076">
        <v>13701328</v>
      </c>
      <c r="K123" s="1076">
        <v>0</v>
      </c>
      <c r="L123" s="1076">
        <v>0</v>
      </c>
      <c r="M123" s="1084">
        <v>108365000</v>
      </c>
      <c r="N123" s="44"/>
      <c r="O123" s="44"/>
    </row>
    <row r="124" spans="1:15" ht="18.399999999999999" customHeight="1">
      <c r="A124" s="56"/>
      <c r="B124" s="52"/>
      <c r="C124" s="53" t="s">
        <v>4</v>
      </c>
      <c r="D124" s="62" t="s">
        <v>43</v>
      </c>
      <c r="E124" s="678">
        <v>332067954.65999997</v>
      </c>
      <c r="F124" s="1076">
        <v>242350646</v>
      </c>
      <c r="G124" s="1076"/>
      <c r="H124" s="1076">
        <v>6694.25</v>
      </c>
      <c r="I124" s="1076">
        <v>36787917.089999996</v>
      </c>
      <c r="J124" s="1076">
        <v>6249096.2999999998</v>
      </c>
      <c r="K124" s="1076">
        <v>0</v>
      </c>
      <c r="L124" s="1076">
        <v>0</v>
      </c>
      <c r="M124" s="1084">
        <v>46673601.019999996</v>
      </c>
      <c r="N124" s="44"/>
      <c r="O124" s="44"/>
    </row>
    <row r="125" spans="1:15" ht="18.399999999999999" customHeight="1">
      <c r="A125" s="56"/>
      <c r="B125" s="52"/>
      <c r="C125" s="53" t="s">
        <v>4</v>
      </c>
      <c r="D125" s="62" t="s">
        <v>44</v>
      </c>
      <c r="E125" s="174">
        <v>0.46236525877409163</v>
      </c>
      <c r="F125" s="174">
        <v>0.4545560442569665</v>
      </c>
      <c r="G125" s="174"/>
      <c r="H125" s="174">
        <v>0.23908035714285714</v>
      </c>
      <c r="I125" s="174">
        <v>0.4918236485781895</v>
      </c>
      <c r="J125" s="174">
        <v>3.3907196418882255</v>
      </c>
      <c r="K125" s="174">
        <v>0</v>
      </c>
      <c r="L125" s="174">
        <v>0</v>
      </c>
      <c r="M125" s="274">
        <v>0.43070734111567383</v>
      </c>
      <c r="N125" s="44"/>
      <c r="O125" s="44"/>
    </row>
    <row r="126" spans="1:15" ht="18.399999999999999" customHeight="1">
      <c r="A126" s="58"/>
      <c r="B126" s="59"/>
      <c r="C126" s="60" t="s">
        <v>4</v>
      </c>
      <c r="D126" s="64" t="s">
        <v>45</v>
      </c>
      <c r="E126" s="175">
        <v>0.45484640440058982</v>
      </c>
      <c r="F126" s="175">
        <v>0.4545560442569665</v>
      </c>
      <c r="G126" s="175"/>
      <c r="H126" s="175">
        <v>0.23908035714285714</v>
      </c>
      <c r="I126" s="175">
        <v>0.49173290686622179</v>
      </c>
      <c r="J126" s="175">
        <v>0.45609420488291352</v>
      </c>
      <c r="K126" s="175">
        <v>0</v>
      </c>
      <c r="L126" s="175">
        <v>0</v>
      </c>
      <c r="M126" s="275">
        <v>0.43070734111567383</v>
      </c>
      <c r="N126" s="44"/>
      <c r="O126" s="44"/>
    </row>
    <row r="127" spans="1:15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78">
        <v>23378000</v>
      </c>
      <c r="F127" s="1076">
        <v>0</v>
      </c>
      <c r="G127" s="1082"/>
      <c r="H127" s="1076">
        <v>22000</v>
      </c>
      <c r="I127" s="1076">
        <v>22356000</v>
      </c>
      <c r="J127" s="1076">
        <v>1000000</v>
      </c>
      <c r="K127" s="1076">
        <v>0</v>
      </c>
      <c r="L127" s="1076">
        <v>0</v>
      </c>
      <c r="M127" s="1084">
        <v>0</v>
      </c>
      <c r="N127" s="44"/>
      <c r="O127" s="44"/>
    </row>
    <row r="128" spans="1:15" ht="18.399999999999999" customHeight="1">
      <c r="A128" s="51"/>
      <c r="B128" s="52"/>
      <c r="C128" s="53" t="s">
        <v>100</v>
      </c>
      <c r="D128" s="62" t="s">
        <v>42</v>
      </c>
      <c r="E128" s="678">
        <v>23378000</v>
      </c>
      <c r="F128" s="1076">
        <v>0</v>
      </c>
      <c r="G128" s="1076"/>
      <c r="H128" s="1076">
        <v>22000</v>
      </c>
      <c r="I128" s="1076">
        <v>22356000</v>
      </c>
      <c r="J128" s="1076">
        <v>1000000</v>
      </c>
      <c r="K128" s="1076">
        <v>0</v>
      </c>
      <c r="L128" s="1076">
        <v>0</v>
      </c>
      <c r="M128" s="1084">
        <v>0</v>
      </c>
      <c r="N128" s="44"/>
      <c r="O128" s="44"/>
    </row>
    <row r="129" spans="1:15" ht="18.399999999999999" customHeight="1">
      <c r="A129" s="56"/>
      <c r="B129" s="52"/>
      <c r="C129" s="53" t="s">
        <v>4</v>
      </c>
      <c r="D129" s="62" t="s">
        <v>43</v>
      </c>
      <c r="E129" s="678">
        <v>7555186.8099999996</v>
      </c>
      <c r="F129" s="1076">
        <v>0</v>
      </c>
      <c r="G129" s="1076"/>
      <c r="H129" s="1076">
        <v>8539</v>
      </c>
      <c r="I129" s="1076">
        <v>7289454.8099999996</v>
      </c>
      <c r="J129" s="1076">
        <v>257193</v>
      </c>
      <c r="K129" s="1076">
        <v>0</v>
      </c>
      <c r="L129" s="1076">
        <v>0</v>
      </c>
      <c r="M129" s="1084">
        <v>0</v>
      </c>
      <c r="N129" s="44"/>
      <c r="O129" s="44"/>
    </row>
    <row r="130" spans="1:15" ht="18.399999999999999" customHeight="1">
      <c r="A130" s="56"/>
      <c r="B130" s="52"/>
      <c r="C130" s="53" t="s">
        <v>4</v>
      </c>
      <c r="D130" s="62" t="s">
        <v>44</v>
      </c>
      <c r="E130" s="174">
        <v>0.32317507100692955</v>
      </c>
      <c r="F130" s="174">
        <v>0</v>
      </c>
      <c r="G130" s="174"/>
      <c r="H130" s="174">
        <v>0.38813636363636361</v>
      </c>
      <c r="I130" s="174">
        <v>0.32606256977992482</v>
      </c>
      <c r="J130" s="174">
        <v>0.257193</v>
      </c>
      <c r="K130" s="174">
        <v>0</v>
      </c>
      <c r="L130" s="174">
        <v>0</v>
      </c>
      <c r="M130" s="274">
        <v>0</v>
      </c>
      <c r="N130" s="44"/>
      <c r="O130" s="44"/>
    </row>
    <row r="131" spans="1:15" ht="18.399999999999999" customHeight="1">
      <c r="A131" s="58"/>
      <c r="B131" s="59"/>
      <c r="C131" s="60" t="s">
        <v>4</v>
      </c>
      <c r="D131" s="64" t="s">
        <v>45</v>
      </c>
      <c r="E131" s="175">
        <v>0.32317507100692955</v>
      </c>
      <c r="F131" s="175">
        <v>0</v>
      </c>
      <c r="G131" s="175"/>
      <c r="H131" s="175">
        <v>0.38813636363636361</v>
      </c>
      <c r="I131" s="175">
        <v>0.32606256977992482</v>
      </c>
      <c r="J131" s="175">
        <v>0.257193</v>
      </c>
      <c r="K131" s="175">
        <v>0</v>
      </c>
      <c r="L131" s="175">
        <v>0</v>
      </c>
      <c r="M131" s="275">
        <v>0</v>
      </c>
      <c r="N131" s="44"/>
      <c r="O131" s="44"/>
    </row>
    <row r="132" spans="1:15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78">
        <v>4630942000</v>
      </c>
      <c r="F132" s="1076">
        <v>2513951000</v>
      </c>
      <c r="G132" s="1082"/>
      <c r="H132" s="1076">
        <v>17873000</v>
      </c>
      <c r="I132" s="1076">
        <v>1292769000</v>
      </c>
      <c r="J132" s="1076">
        <v>742409000</v>
      </c>
      <c r="K132" s="1076">
        <v>0</v>
      </c>
      <c r="L132" s="1076">
        <v>0</v>
      </c>
      <c r="M132" s="1084">
        <v>63940000</v>
      </c>
      <c r="N132" s="44"/>
      <c r="O132" s="44"/>
    </row>
    <row r="133" spans="1:15" ht="18.399999999999999" customHeight="1">
      <c r="A133" s="56"/>
      <c r="B133" s="52"/>
      <c r="C133" s="53" t="s">
        <v>103</v>
      </c>
      <c r="D133" s="62" t="s">
        <v>42</v>
      </c>
      <c r="E133" s="678">
        <v>4645417806</v>
      </c>
      <c r="F133" s="1076">
        <v>2600324000</v>
      </c>
      <c r="G133" s="1076"/>
      <c r="H133" s="1076">
        <v>42858283</v>
      </c>
      <c r="I133" s="1076">
        <v>1298344523</v>
      </c>
      <c r="J133" s="1076">
        <v>639652660</v>
      </c>
      <c r="K133" s="1076">
        <v>0</v>
      </c>
      <c r="L133" s="1076">
        <v>0</v>
      </c>
      <c r="M133" s="1084">
        <v>64238340</v>
      </c>
      <c r="N133" s="44"/>
      <c r="O133" s="44"/>
    </row>
    <row r="134" spans="1:15" ht="18.399999999999999" customHeight="1">
      <c r="A134" s="56"/>
      <c r="B134" s="52"/>
      <c r="C134" s="53" t="s">
        <v>4</v>
      </c>
      <c r="D134" s="62" t="s">
        <v>43</v>
      </c>
      <c r="E134" s="678">
        <v>1574761805.0300002</v>
      </c>
      <c r="F134" s="1076">
        <v>947227264.08000004</v>
      </c>
      <c r="G134" s="1076"/>
      <c r="H134" s="1076">
        <v>3621218.2199999997</v>
      </c>
      <c r="I134" s="1076">
        <v>515857800.51000011</v>
      </c>
      <c r="J134" s="1076">
        <v>93393043.730000004</v>
      </c>
      <c r="K134" s="1076">
        <v>0</v>
      </c>
      <c r="L134" s="1076">
        <v>0</v>
      </c>
      <c r="M134" s="1084">
        <v>14662478.490000002</v>
      </c>
      <c r="N134" s="44"/>
      <c r="O134" s="44"/>
    </row>
    <row r="135" spans="1:15" ht="18.399999999999999" customHeight="1">
      <c r="A135" s="56"/>
      <c r="B135" s="52"/>
      <c r="C135" s="53" t="s">
        <v>4</v>
      </c>
      <c r="D135" s="62" t="s">
        <v>44</v>
      </c>
      <c r="E135" s="174">
        <v>0.34005215462210503</v>
      </c>
      <c r="F135" s="174">
        <v>0.3767882763347416</v>
      </c>
      <c r="G135" s="174"/>
      <c r="H135" s="174">
        <v>0.20260830414591841</v>
      </c>
      <c r="I135" s="174">
        <v>0.39903323835116722</v>
      </c>
      <c r="J135" s="174">
        <v>0.12579729465833522</v>
      </c>
      <c r="K135" s="174">
        <v>0</v>
      </c>
      <c r="L135" s="174">
        <v>0</v>
      </c>
      <c r="M135" s="274">
        <v>0.2293162103534564</v>
      </c>
      <c r="N135" s="44"/>
      <c r="O135" s="44"/>
    </row>
    <row r="136" spans="1:15" ht="18.399999999999999" customHeight="1">
      <c r="A136" s="58"/>
      <c r="B136" s="59"/>
      <c r="C136" s="60" t="s">
        <v>4</v>
      </c>
      <c r="D136" s="61" t="s">
        <v>45</v>
      </c>
      <c r="E136" s="276">
        <v>0.33899250202985942</v>
      </c>
      <c r="F136" s="175">
        <v>0.36427278449916245</v>
      </c>
      <c r="G136" s="175"/>
      <c r="H136" s="175">
        <v>8.4492844008706547E-2</v>
      </c>
      <c r="I136" s="175">
        <v>0.39731965697212718</v>
      </c>
      <c r="J136" s="175">
        <v>0.14600587095190068</v>
      </c>
      <c r="K136" s="175">
        <v>0</v>
      </c>
      <c r="L136" s="175">
        <v>0</v>
      </c>
      <c r="M136" s="275">
        <v>0.2282512046544167</v>
      </c>
      <c r="N136" s="44"/>
      <c r="O136" s="44"/>
    </row>
    <row r="137" spans="1:15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78">
        <v>315058000</v>
      </c>
      <c r="F137" s="1076">
        <v>240737000</v>
      </c>
      <c r="G137" s="1082"/>
      <c r="H137" s="1076">
        <v>27095000</v>
      </c>
      <c r="I137" s="1076">
        <v>45165000</v>
      </c>
      <c r="J137" s="1076">
        <v>1867000</v>
      </c>
      <c r="K137" s="1076">
        <v>0</v>
      </c>
      <c r="L137" s="1076">
        <v>0</v>
      </c>
      <c r="M137" s="1084">
        <v>194000</v>
      </c>
      <c r="N137" s="44"/>
      <c r="O137" s="44"/>
    </row>
    <row r="138" spans="1:15" ht="18.399999999999999" customHeight="1">
      <c r="A138" s="56"/>
      <c r="B138" s="52"/>
      <c r="C138" s="53" t="s">
        <v>4</v>
      </c>
      <c r="D138" s="62" t="s">
        <v>42</v>
      </c>
      <c r="E138" s="678">
        <v>316458000</v>
      </c>
      <c r="F138" s="1076">
        <v>240737000</v>
      </c>
      <c r="G138" s="1076"/>
      <c r="H138" s="1076">
        <v>27095000</v>
      </c>
      <c r="I138" s="1076">
        <v>45165000</v>
      </c>
      <c r="J138" s="1076">
        <v>3267000</v>
      </c>
      <c r="K138" s="1076">
        <v>0</v>
      </c>
      <c r="L138" s="1076">
        <v>0</v>
      </c>
      <c r="M138" s="1084">
        <v>194000</v>
      </c>
      <c r="N138" s="44"/>
      <c r="O138" s="44"/>
    </row>
    <row r="139" spans="1:15" ht="18.399999999999999" customHeight="1">
      <c r="A139" s="56"/>
      <c r="B139" s="52"/>
      <c r="C139" s="53" t="s">
        <v>4</v>
      </c>
      <c r="D139" s="62" t="s">
        <v>43</v>
      </c>
      <c r="E139" s="678">
        <v>109926545.16000001</v>
      </c>
      <c r="F139" s="1076">
        <v>86141309.969999999</v>
      </c>
      <c r="G139" s="1076"/>
      <c r="H139" s="1076">
        <v>8880082.4299999997</v>
      </c>
      <c r="I139" s="1076">
        <v>14729082.260000002</v>
      </c>
      <c r="J139" s="1076">
        <v>176070.5</v>
      </c>
      <c r="K139" s="1076">
        <v>0</v>
      </c>
      <c r="L139" s="1076">
        <v>0</v>
      </c>
      <c r="M139" s="1084">
        <v>0</v>
      </c>
      <c r="N139" s="44"/>
      <c r="O139" s="44"/>
    </row>
    <row r="140" spans="1:15" ht="18.399999999999999" customHeight="1">
      <c r="A140" s="56"/>
      <c r="B140" s="52"/>
      <c r="C140" s="53" t="s">
        <v>4</v>
      </c>
      <c r="D140" s="62" t="s">
        <v>44</v>
      </c>
      <c r="E140" s="174">
        <v>0.34890891569171395</v>
      </c>
      <c r="F140" s="174">
        <v>0.35782330912988031</v>
      </c>
      <c r="G140" s="174"/>
      <c r="H140" s="174">
        <v>0.32773878686104446</v>
      </c>
      <c r="I140" s="174">
        <v>0.32611717613196062</v>
      </c>
      <c r="J140" s="174">
        <v>9.4306641671130162E-2</v>
      </c>
      <c r="K140" s="174">
        <v>0</v>
      </c>
      <c r="L140" s="174">
        <v>0</v>
      </c>
      <c r="M140" s="274">
        <v>0</v>
      </c>
      <c r="N140" s="44"/>
      <c r="O140" s="44"/>
    </row>
    <row r="141" spans="1:15" ht="18.399999999999999" customHeight="1">
      <c r="A141" s="58"/>
      <c r="B141" s="59"/>
      <c r="C141" s="60" t="s">
        <v>4</v>
      </c>
      <c r="D141" s="64" t="s">
        <v>45</v>
      </c>
      <c r="E141" s="175">
        <v>0.34736535388582374</v>
      </c>
      <c r="F141" s="175">
        <v>0.35782330912988031</v>
      </c>
      <c r="G141" s="175"/>
      <c r="H141" s="175">
        <v>0.32773878686104446</v>
      </c>
      <c r="I141" s="175">
        <v>0.32611717613196062</v>
      </c>
      <c r="J141" s="175">
        <v>5.389363330272421E-2</v>
      </c>
      <c r="K141" s="175">
        <v>0</v>
      </c>
      <c r="L141" s="175">
        <v>0</v>
      </c>
      <c r="M141" s="275">
        <v>0</v>
      </c>
      <c r="N141" s="44"/>
      <c r="O141" s="44"/>
    </row>
    <row r="142" spans="1:15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78">
        <v>6920000</v>
      </c>
      <c r="F142" s="1076">
        <v>3400000</v>
      </c>
      <c r="G142" s="1082"/>
      <c r="H142" s="1076">
        <v>3000</v>
      </c>
      <c r="I142" s="1076">
        <v>3117000</v>
      </c>
      <c r="J142" s="1076">
        <v>400000</v>
      </c>
      <c r="K142" s="1076">
        <v>0</v>
      </c>
      <c r="L142" s="1076">
        <v>0</v>
      </c>
      <c r="M142" s="1084">
        <v>0</v>
      </c>
      <c r="N142" s="44"/>
      <c r="O142" s="44"/>
    </row>
    <row r="143" spans="1:15" ht="18.399999999999999" customHeight="1">
      <c r="A143" s="56"/>
      <c r="B143" s="52"/>
      <c r="C143" s="53" t="s">
        <v>4</v>
      </c>
      <c r="D143" s="62" t="s">
        <v>42</v>
      </c>
      <c r="E143" s="678">
        <v>6920000</v>
      </c>
      <c r="F143" s="1076">
        <v>3400000</v>
      </c>
      <c r="G143" s="1076"/>
      <c r="H143" s="1076">
        <v>3000</v>
      </c>
      <c r="I143" s="1076">
        <v>3117000</v>
      </c>
      <c r="J143" s="1076">
        <v>400000</v>
      </c>
      <c r="K143" s="1076">
        <v>0</v>
      </c>
      <c r="L143" s="1076">
        <v>0</v>
      </c>
      <c r="M143" s="1084">
        <v>0</v>
      </c>
      <c r="N143" s="44"/>
      <c r="O143" s="44"/>
    </row>
    <row r="144" spans="1:15" ht="18.399999999999999" customHeight="1">
      <c r="A144" s="56"/>
      <c r="B144" s="52"/>
      <c r="C144" s="53" t="s">
        <v>4</v>
      </c>
      <c r="D144" s="62" t="s">
        <v>43</v>
      </c>
      <c r="E144" s="678">
        <v>1596617.1999999997</v>
      </c>
      <c r="F144" s="1076">
        <v>924105</v>
      </c>
      <c r="G144" s="1076"/>
      <c r="H144" s="1076">
        <v>357.37</v>
      </c>
      <c r="I144" s="1076">
        <v>672154.82999999984</v>
      </c>
      <c r="J144" s="1076">
        <v>0</v>
      </c>
      <c r="K144" s="1076">
        <v>0</v>
      </c>
      <c r="L144" s="1076">
        <v>0</v>
      </c>
      <c r="M144" s="1084">
        <v>0</v>
      </c>
      <c r="N144" s="44"/>
      <c r="O144" s="44"/>
    </row>
    <row r="145" spans="1:15" ht="18.399999999999999" customHeight="1">
      <c r="A145" s="56"/>
      <c r="B145" s="52"/>
      <c r="C145" s="53" t="s">
        <v>4</v>
      </c>
      <c r="D145" s="62" t="s">
        <v>44</v>
      </c>
      <c r="E145" s="174">
        <v>0.23072502890173407</v>
      </c>
      <c r="F145" s="174">
        <v>0.27179558823529409</v>
      </c>
      <c r="G145" s="174"/>
      <c r="H145" s="174">
        <v>0.11912333333333333</v>
      </c>
      <c r="I145" s="174">
        <v>0.2156415880654475</v>
      </c>
      <c r="J145" s="174">
        <v>0</v>
      </c>
      <c r="K145" s="174">
        <v>0</v>
      </c>
      <c r="L145" s="174">
        <v>0</v>
      </c>
      <c r="M145" s="274">
        <v>0</v>
      </c>
      <c r="N145" s="44"/>
      <c r="O145" s="44"/>
    </row>
    <row r="146" spans="1:15" ht="18.399999999999999" customHeight="1">
      <c r="A146" s="58"/>
      <c r="B146" s="59"/>
      <c r="C146" s="60" t="s">
        <v>4</v>
      </c>
      <c r="D146" s="64" t="s">
        <v>45</v>
      </c>
      <c r="E146" s="175">
        <v>0.23072502890173407</v>
      </c>
      <c r="F146" s="175">
        <v>0.27179558823529409</v>
      </c>
      <c r="G146" s="175"/>
      <c r="H146" s="175">
        <v>0.11912333333333333</v>
      </c>
      <c r="I146" s="175">
        <v>0.2156415880654475</v>
      </c>
      <c r="J146" s="175">
        <v>0</v>
      </c>
      <c r="K146" s="175">
        <v>0</v>
      </c>
      <c r="L146" s="175">
        <v>0</v>
      </c>
      <c r="M146" s="275">
        <v>0</v>
      </c>
      <c r="N146" s="44"/>
      <c r="O146" s="44"/>
    </row>
    <row r="147" spans="1:15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78">
        <v>252244000</v>
      </c>
      <c r="F147" s="1076">
        <v>33635000</v>
      </c>
      <c r="G147" s="1082"/>
      <c r="H147" s="1076">
        <v>203000</v>
      </c>
      <c r="I147" s="1076">
        <v>112290000</v>
      </c>
      <c r="J147" s="1076">
        <v>13360000</v>
      </c>
      <c r="K147" s="1076">
        <v>0</v>
      </c>
      <c r="L147" s="1076">
        <v>0</v>
      </c>
      <c r="M147" s="1084">
        <v>92756000</v>
      </c>
      <c r="N147" s="44"/>
      <c r="O147" s="44"/>
    </row>
    <row r="148" spans="1:15" ht="18.399999999999999" customHeight="1">
      <c r="A148" s="56"/>
      <c r="B148" s="52"/>
      <c r="C148" s="53"/>
      <c r="D148" s="62" t="s">
        <v>42</v>
      </c>
      <c r="E148" s="678">
        <v>252257802.65000001</v>
      </c>
      <c r="F148" s="1076">
        <v>34830000</v>
      </c>
      <c r="G148" s="1076"/>
      <c r="H148" s="1076">
        <v>353000</v>
      </c>
      <c r="I148" s="1076">
        <v>110958802.65000001</v>
      </c>
      <c r="J148" s="1076">
        <v>13360000</v>
      </c>
      <c r="K148" s="1076">
        <v>0</v>
      </c>
      <c r="L148" s="1076">
        <v>0</v>
      </c>
      <c r="M148" s="1084">
        <v>92756000</v>
      </c>
      <c r="N148" s="44"/>
      <c r="O148" s="44"/>
    </row>
    <row r="149" spans="1:15" ht="18.399999999999999" customHeight="1">
      <c r="A149" s="56"/>
      <c r="B149" s="52"/>
      <c r="C149" s="53"/>
      <c r="D149" s="62" t="s">
        <v>43</v>
      </c>
      <c r="E149" s="678">
        <v>82860022.25</v>
      </c>
      <c r="F149" s="1076">
        <v>14542960.6</v>
      </c>
      <c r="G149" s="1076"/>
      <c r="H149" s="1076">
        <v>116152.97</v>
      </c>
      <c r="I149" s="1076">
        <v>30721856.099999994</v>
      </c>
      <c r="J149" s="1076">
        <v>95638.46</v>
      </c>
      <c r="K149" s="1076">
        <v>0</v>
      </c>
      <c r="L149" s="1076">
        <v>0</v>
      </c>
      <c r="M149" s="1084">
        <v>37383414.119999997</v>
      </c>
      <c r="N149" s="44"/>
      <c r="O149" s="44"/>
    </row>
    <row r="150" spans="1:15" ht="18.399999999999999" customHeight="1">
      <c r="A150" s="56"/>
      <c r="B150" s="52"/>
      <c r="C150" s="53"/>
      <c r="D150" s="62" t="s">
        <v>44</v>
      </c>
      <c r="E150" s="174">
        <v>0.32849154885745546</v>
      </c>
      <c r="F150" s="174">
        <v>0.43237581685744014</v>
      </c>
      <c r="G150" s="174"/>
      <c r="H150" s="174">
        <v>0.57218211822660103</v>
      </c>
      <c r="I150" s="174">
        <v>0.27359387389794276</v>
      </c>
      <c r="J150" s="174">
        <v>7.1585673652694616E-3</v>
      </c>
      <c r="K150" s="174">
        <v>0</v>
      </c>
      <c r="L150" s="174">
        <v>0</v>
      </c>
      <c r="M150" s="274">
        <v>0.40302960584760011</v>
      </c>
      <c r="N150" s="44"/>
      <c r="O150" s="44"/>
    </row>
    <row r="151" spans="1:15" ht="18.399999999999999" customHeight="1">
      <c r="A151" s="58"/>
      <c r="B151" s="59"/>
      <c r="C151" s="60"/>
      <c r="D151" s="64" t="s">
        <v>45</v>
      </c>
      <c r="E151" s="175">
        <v>0.32847357496792973</v>
      </c>
      <c r="F151" s="175">
        <v>0.41754121734137239</v>
      </c>
      <c r="G151" s="175"/>
      <c r="H151" s="175">
        <v>0.32904524079320113</v>
      </c>
      <c r="I151" s="175">
        <v>0.27687624024663171</v>
      </c>
      <c r="J151" s="175">
        <v>7.1585673652694616E-3</v>
      </c>
      <c r="K151" s="175">
        <v>0</v>
      </c>
      <c r="L151" s="175">
        <v>0</v>
      </c>
      <c r="M151" s="275">
        <v>0.40302960584760011</v>
      </c>
      <c r="N151" s="44"/>
      <c r="O151" s="44"/>
    </row>
    <row r="152" spans="1:15" ht="18.399999999999999" customHeight="1">
      <c r="A152" s="51" t="s">
        <v>110</v>
      </c>
      <c r="B152" s="52" t="s">
        <v>47</v>
      </c>
      <c r="C152" s="53" t="s">
        <v>712</v>
      </c>
      <c r="D152" s="62" t="s">
        <v>41</v>
      </c>
      <c r="E152" s="678">
        <v>21327477000</v>
      </c>
      <c r="F152" s="1076">
        <v>19312332000</v>
      </c>
      <c r="G152" s="1082"/>
      <c r="H152" s="1076">
        <v>61772000</v>
      </c>
      <c r="I152" s="1076">
        <v>987117000</v>
      </c>
      <c r="J152" s="1076">
        <v>531859000</v>
      </c>
      <c r="K152" s="1076">
        <v>0</v>
      </c>
      <c r="L152" s="1076">
        <v>0</v>
      </c>
      <c r="M152" s="1084">
        <v>434397000</v>
      </c>
      <c r="N152" s="44"/>
      <c r="O152" s="44"/>
    </row>
    <row r="153" spans="1:15" ht="18.399999999999999" customHeight="1">
      <c r="A153" s="56"/>
      <c r="B153" s="52"/>
      <c r="C153" s="53" t="s">
        <v>4</v>
      </c>
      <c r="D153" s="62" t="s">
        <v>42</v>
      </c>
      <c r="E153" s="678">
        <v>21343085560.599998</v>
      </c>
      <c r="F153" s="1076">
        <v>19345818408</v>
      </c>
      <c r="G153" s="1076"/>
      <c r="H153" s="1076">
        <v>61772000</v>
      </c>
      <c r="I153" s="1076">
        <v>962239152.60000014</v>
      </c>
      <c r="J153" s="1076">
        <v>538859000</v>
      </c>
      <c r="K153" s="1076">
        <v>0</v>
      </c>
      <c r="L153" s="1076">
        <v>0</v>
      </c>
      <c r="M153" s="1084">
        <v>434397000</v>
      </c>
      <c r="N153" s="44"/>
      <c r="O153" s="44"/>
    </row>
    <row r="154" spans="1:15" ht="18.399999999999999" customHeight="1">
      <c r="A154" s="56"/>
      <c r="B154" s="52"/>
      <c r="C154" s="53" t="s">
        <v>4</v>
      </c>
      <c r="D154" s="62" t="s">
        <v>43</v>
      </c>
      <c r="E154" s="678">
        <v>8661997416.3899994</v>
      </c>
      <c r="F154" s="1076">
        <v>7957758477.6000004</v>
      </c>
      <c r="G154" s="1076"/>
      <c r="H154" s="1076">
        <v>19061987.109999999</v>
      </c>
      <c r="I154" s="1076">
        <v>410341565.02999997</v>
      </c>
      <c r="J154" s="1076">
        <v>151718950.97999999</v>
      </c>
      <c r="K154" s="1076">
        <v>0</v>
      </c>
      <c r="L154" s="1076">
        <v>0</v>
      </c>
      <c r="M154" s="1084">
        <v>123116435.67</v>
      </c>
      <c r="N154" s="44"/>
      <c r="O154" s="44"/>
    </row>
    <row r="155" spans="1:15" ht="18.399999999999999" customHeight="1">
      <c r="A155" s="56"/>
      <c r="B155" s="52"/>
      <c r="C155" s="53" t="s">
        <v>4</v>
      </c>
      <c r="D155" s="62" t="s">
        <v>44</v>
      </c>
      <c r="E155" s="174">
        <v>0.40614262138883089</v>
      </c>
      <c r="F155" s="174">
        <v>0.41205580339028969</v>
      </c>
      <c r="G155" s="174"/>
      <c r="H155" s="174">
        <v>0.30858620588616198</v>
      </c>
      <c r="I155" s="174">
        <v>0.41569698934371507</v>
      </c>
      <c r="J155" s="174">
        <v>0.28526160313165705</v>
      </c>
      <c r="K155" s="174">
        <v>0</v>
      </c>
      <c r="L155" s="174">
        <v>0</v>
      </c>
      <c r="M155" s="274">
        <v>0.28341916649976867</v>
      </c>
      <c r="N155" s="44"/>
      <c r="O155" s="44"/>
    </row>
    <row r="156" spans="1:15" ht="18.399999999999999" customHeight="1">
      <c r="A156" s="58"/>
      <c r="B156" s="59"/>
      <c r="C156" s="60" t="s">
        <v>4</v>
      </c>
      <c r="D156" s="64" t="s">
        <v>45</v>
      </c>
      <c r="E156" s="175">
        <v>0.40584560239876077</v>
      </c>
      <c r="F156" s="175">
        <v>0.41134256043203943</v>
      </c>
      <c r="G156" s="175"/>
      <c r="H156" s="175">
        <v>0.30858620588616198</v>
      </c>
      <c r="I156" s="175">
        <v>0.42644446957000687</v>
      </c>
      <c r="J156" s="175">
        <v>0.28155593760148756</v>
      </c>
      <c r="K156" s="175">
        <v>0</v>
      </c>
      <c r="L156" s="175">
        <v>0</v>
      </c>
      <c r="M156" s="275">
        <v>0.28341916649976867</v>
      </c>
      <c r="N156" s="44"/>
      <c r="O156" s="44"/>
    </row>
    <row r="157" spans="1:15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78">
        <v>49015371000</v>
      </c>
      <c r="F157" s="1076">
        <v>1975770000</v>
      </c>
      <c r="G157" s="1082"/>
      <c r="H157" s="1076">
        <v>8874493000</v>
      </c>
      <c r="I157" s="1076">
        <v>23811684000</v>
      </c>
      <c r="J157" s="1076">
        <v>14353424000</v>
      </c>
      <c r="K157" s="1076">
        <v>0</v>
      </c>
      <c r="L157" s="1076">
        <v>0</v>
      </c>
      <c r="M157" s="1084">
        <v>0</v>
      </c>
      <c r="N157" s="44"/>
      <c r="O157" s="44"/>
    </row>
    <row r="158" spans="1:15" ht="18.399999999999999" customHeight="1">
      <c r="A158" s="56"/>
      <c r="B158" s="52"/>
      <c r="C158" s="53" t="s">
        <v>4</v>
      </c>
      <c r="D158" s="62" t="s">
        <v>42</v>
      </c>
      <c r="E158" s="678">
        <v>49013861306</v>
      </c>
      <c r="F158" s="1076">
        <v>1977314000</v>
      </c>
      <c r="G158" s="1076"/>
      <c r="H158" s="1076">
        <v>8720572257.1600018</v>
      </c>
      <c r="I158" s="1076">
        <v>24015621048.84</v>
      </c>
      <c r="J158" s="1076">
        <v>14300354000</v>
      </c>
      <c r="K158" s="1076">
        <v>0</v>
      </c>
      <c r="L158" s="1076">
        <v>0</v>
      </c>
      <c r="M158" s="1084">
        <v>0</v>
      </c>
      <c r="N158" s="44"/>
      <c r="O158" s="44"/>
    </row>
    <row r="159" spans="1:15" ht="18.399999999999999" customHeight="1">
      <c r="A159" s="56"/>
      <c r="B159" s="52"/>
      <c r="C159" s="53" t="s">
        <v>4</v>
      </c>
      <c r="D159" s="62" t="s">
        <v>43</v>
      </c>
      <c r="E159" s="678">
        <v>15666615394.130007</v>
      </c>
      <c r="F159" s="1076">
        <v>790944130.46000016</v>
      </c>
      <c r="G159" s="1076"/>
      <c r="H159" s="1076">
        <v>3665126385.3700004</v>
      </c>
      <c r="I159" s="1076">
        <v>8096957828.720005</v>
      </c>
      <c r="J159" s="1076">
        <v>3113587049.5799999</v>
      </c>
      <c r="K159" s="1076">
        <v>0</v>
      </c>
      <c r="L159" s="1076">
        <v>0</v>
      </c>
      <c r="M159" s="1084">
        <v>0</v>
      </c>
      <c r="N159" s="44"/>
      <c r="O159" s="44"/>
    </row>
    <row r="160" spans="1:15" ht="18.399999999999999" customHeight="1">
      <c r="A160" s="56"/>
      <c r="B160" s="52"/>
      <c r="C160" s="53" t="s">
        <v>4</v>
      </c>
      <c r="D160" s="62" t="s">
        <v>44</v>
      </c>
      <c r="E160" s="174">
        <v>0.31962657987695342</v>
      </c>
      <c r="F160" s="174">
        <v>0.40032196584622715</v>
      </c>
      <c r="G160" s="174"/>
      <c r="H160" s="174">
        <v>0.41299558018356658</v>
      </c>
      <c r="I160" s="174">
        <v>0.34004137753213948</v>
      </c>
      <c r="J160" s="174">
        <v>0.21692294811189303</v>
      </c>
      <c r="K160" s="174">
        <v>0</v>
      </c>
      <c r="L160" s="174">
        <v>0</v>
      </c>
      <c r="M160" s="660">
        <v>0</v>
      </c>
      <c r="N160" s="44"/>
      <c r="O160" s="44"/>
    </row>
    <row r="161" spans="1:15" ht="18.399999999999999" customHeight="1">
      <c r="A161" s="58"/>
      <c r="B161" s="59"/>
      <c r="C161" s="60" t="s">
        <v>4</v>
      </c>
      <c r="D161" s="64" t="s">
        <v>45</v>
      </c>
      <c r="E161" s="175">
        <v>0.31963642481299853</v>
      </c>
      <c r="F161" s="175">
        <v>0.40000937153127936</v>
      </c>
      <c r="G161" s="175"/>
      <c r="H161" s="175">
        <v>0.42028507731941084</v>
      </c>
      <c r="I161" s="175">
        <v>0.33715379719947336</v>
      </c>
      <c r="J161" s="175">
        <v>0.21772797020129711</v>
      </c>
      <c r="K161" s="175">
        <v>0</v>
      </c>
      <c r="L161" s="175">
        <v>0</v>
      </c>
      <c r="M161" s="661">
        <v>0</v>
      </c>
      <c r="N161" s="44"/>
      <c r="O161" s="44"/>
    </row>
    <row r="162" spans="1:15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78">
        <v>467320000</v>
      </c>
      <c r="F162" s="1076">
        <v>37970000</v>
      </c>
      <c r="G162" s="1082"/>
      <c r="H162" s="1076">
        <v>15858000</v>
      </c>
      <c r="I162" s="1076">
        <v>377260000</v>
      </c>
      <c r="J162" s="1076">
        <v>1249000</v>
      </c>
      <c r="K162" s="1076">
        <v>0</v>
      </c>
      <c r="L162" s="1076">
        <v>0</v>
      </c>
      <c r="M162" s="1084">
        <v>34983000</v>
      </c>
      <c r="N162" s="44"/>
      <c r="O162" s="44"/>
    </row>
    <row r="163" spans="1:15" ht="18.399999999999999" customHeight="1">
      <c r="A163" s="56"/>
      <c r="B163" s="52"/>
      <c r="C163" s="53" t="s">
        <v>4</v>
      </c>
      <c r="D163" s="62" t="s">
        <v>42</v>
      </c>
      <c r="E163" s="678">
        <v>544934307</v>
      </c>
      <c r="F163" s="1076">
        <v>114365653</v>
      </c>
      <c r="G163" s="1076"/>
      <c r="H163" s="1076">
        <v>15843981</v>
      </c>
      <c r="I163" s="1076">
        <v>378161243</v>
      </c>
      <c r="J163" s="1076">
        <v>1049000</v>
      </c>
      <c r="K163" s="1076">
        <v>0</v>
      </c>
      <c r="L163" s="1076">
        <v>0</v>
      </c>
      <c r="M163" s="1084">
        <v>35514430</v>
      </c>
      <c r="N163" s="44"/>
      <c r="O163" s="44"/>
    </row>
    <row r="164" spans="1:15" ht="18.399999999999999" customHeight="1">
      <c r="A164" s="56"/>
      <c r="B164" s="52"/>
      <c r="C164" s="53" t="s">
        <v>4</v>
      </c>
      <c r="D164" s="62" t="s">
        <v>43</v>
      </c>
      <c r="E164" s="678">
        <v>215151267.70000002</v>
      </c>
      <c r="F164" s="1076">
        <v>92461382.120000005</v>
      </c>
      <c r="G164" s="1076"/>
      <c r="H164" s="1076">
        <v>3389777.04</v>
      </c>
      <c r="I164" s="1076">
        <v>106424349.45</v>
      </c>
      <c r="J164" s="1076">
        <v>42498.27</v>
      </c>
      <c r="K164" s="1076">
        <v>0</v>
      </c>
      <c r="L164" s="1076">
        <v>0</v>
      </c>
      <c r="M164" s="1084">
        <v>12833260.820000002</v>
      </c>
      <c r="N164" s="44"/>
      <c r="O164" s="44"/>
    </row>
    <row r="165" spans="1:15" ht="18.399999999999999" customHeight="1">
      <c r="A165" s="56"/>
      <c r="B165" s="52"/>
      <c r="C165" s="53" t="s">
        <v>4</v>
      </c>
      <c r="D165" s="62" t="s">
        <v>44</v>
      </c>
      <c r="E165" s="174">
        <v>0.46039387935461784</v>
      </c>
      <c r="F165" s="174">
        <v>2.4351167268896496</v>
      </c>
      <c r="G165" s="174"/>
      <c r="H165" s="174">
        <v>0.21375816874763526</v>
      </c>
      <c r="I165" s="174">
        <v>0.28209815366060542</v>
      </c>
      <c r="J165" s="707">
        <v>3.4025836669335466E-2</v>
      </c>
      <c r="K165" s="174">
        <v>0</v>
      </c>
      <c r="L165" s="174">
        <v>0</v>
      </c>
      <c r="M165" s="274">
        <v>0.36684277563387935</v>
      </c>
      <c r="N165" s="44"/>
      <c r="O165" s="44"/>
    </row>
    <row r="166" spans="1:15" ht="18.399999999999999" customHeight="1">
      <c r="A166" s="58"/>
      <c r="B166" s="59"/>
      <c r="C166" s="60" t="s">
        <v>4</v>
      </c>
      <c r="D166" s="61" t="s">
        <v>45</v>
      </c>
      <c r="E166" s="276">
        <v>0.39482055898528706</v>
      </c>
      <c r="F166" s="175">
        <v>0.80847159697501136</v>
      </c>
      <c r="G166" s="175"/>
      <c r="H166" s="175">
        <v>0.21394730528899272</v>
      </c>
      <c r="I166" s="175">
        <v>0.28142585053328695</v>
      </c>
      <c r="J166" s="175">
        <v>4.0513126787416587E-2</v>
      </c>
      <c r="K166" s="175">
        <v>0</v>
      </c>
      <c r="L166" s="175">
        <v>0</v>
      </c>
      <c r="M166" s="275">
        <v>0.36135342225681227</v>
      </c>
      <c r="N166" s="44"/>
      <c r="O166" s="44"/>
    </row>
    <row r="167" spans="1:15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78">
        <v>428201000</v>
      </c>
      <c r="F167" s="1076">
        <v>1700000</v>
      </c>
      <c r="G167" s="1082"/>
      <c r="H167" s="1076">
        <v>2507000</v>
      </c>
      <c r="I167" s="1076">
        <v>377172000</v>
      </c>
      <c r="J167" s="1076">
        <v>7441000</v>
      </c>
      <c r="K167" s="1076">
        <v>0</v>
      </c>
      <c r="L167" s="1076">
        <v>0</v>
      </c>
      <c r="M167" s="1084">
        <v>39381000</v>
      </c>
      <c r="N167" s="44"/>
      <c r="O167" s="44"/>
    </row>
    <row r="168" spans="1:15" ht="18.399999999999999" customHeight="1">
      <c r="A168" s="56"/>
      <c r="B168" s="52"/>
      <c r="C168" s="53" t="s">
        <v>4</v>
      </c>
      <c r="D168" s="62" t="s">
        <v>42</v>
      </c>
      <c r="E168" s="678">
        <v>428512462.38999999</v>
      </c>
      <c r="F168" s="1076">
        <v>1700000</v>
      </c>
      <c r="G168" s="1076"/>
      <c r="H168" s="1076">
        <v>2870973</v>
      </c>
      <c r="I168" s="1076">
        <v>376980694</v>
      </c>
      <c r="J168" s="1076">
        <v>7499795.3899999997</v>
      </c>
      <c r="K168" s="1076">
        <v>0</v>
      </c>
      <c r="L168" s="1076">
        <v>0</v>
      </c>
      <c r="M168" s="1084">
        <v>39461000</v>
      </c>
      <c r="N168" s="44"/>
      <c r="O168" s="44"/>
    </row>
    <row r="169" spans="1:15" ht="18.399999999999999" customHeight="1">
      <c r="A169" s="56"/>
      <c r="B169" s="52"/>
      <c r="C169" s="53" t="s">
        <v>4</v>
      </c>
      <c r="D169" s="62" t="s">
        <v>43</v>
      </c>
      <c r="E169" s="678">
        <v>144551110.22999999</v>
      </c>
      <c r="F169" s="1076">
        <v>643319.76</v>
      </c>
      <c r="G169" s="1076"/>
      <c r="H169" s="1076">
        <v>952116.24</v>
      </c>
      <c r="I169" s="1076">
        <v>128649808.06999999</v>
      </c>
      <c r="J169" s="1076">
        <v>274169.74</v>
      </c>
      <c r="K169" s="1076">
        <v>0</v>
      </c>
      <c r="L169" s="1076">
        <v>0</v>
      </c>
      <c r="M169" s="1084">
        <v>14031696.42</v>
      </c>
      <c r="N169" s="44"/>
      <c r="O169" s="44"/>
    </row>
    <row r="170" spans="1:15" ht="18.399999999999999" customHeight="1">
      <c r="A170" s="56"/>
      <c r="B170" s="52"/>
      <c r="C170" s="53" t="s">
        <v>4</v>
      </c>
      <c r="D170" s="62" t="s">
        <v>44</v>
      </c>
      <c r="E170" s="174">
        <v>0.33757770353175259</v>
      </c>
      <c r="F170" s="174">
        <v>0.37842338823529414</v>
      </c>
      <c r="G170" s="174"/>
      <c r="H170" s="174">
        <v>0.37978310331072995</v>
      </c>
      <c r="I170" s="174">
        <v>0.3410905583394313</v>
      </c>
      <c r="J170" s="174">
        <v>3.6845819110334632E-2</v>
      </c>
      <c r="K170" s="174">
        <v>0</v>
      </c>
      <c r="L170" s="174">
        <v>0</v>
      </c>
      <c r="M170" s="274">
        <v>0.35630624971432923</v>
      </c>
      <c r="N170" s="44"/>
      <c r="O170" s="44"/>
    </row>
    <row r="171" spans="1:15" ht="18.399999999999999" customHeight="1">
      <c r="A171" s="58"/>
      <c r="B171" s="59"/>
      <c r="C171" s="60" t="s">
        <v>4</v>
      </c>
      <c r="D171" s="64" t="s">
        <v>45</v>
      </c>
      <c r="E171" s="175">
        <v>0.33733233666945345</v>
      </c>
      <c r="F171" s="175">
        <v>0.37842338823529414</v>
      </c>
      <c r="G171" s="175"/>
      <c r="H171" s="175">
        <v>0.33163538633069695</v>
      </c>
      <c r="I171" s="175">
        <v>0.34126365120968233</v>
      </c>
      <c r="J171" s="175">
        <v>3.6556962656017204E-2</v>
      </c>
      <c r="K171" s="175">
        <v>0</v>
      </c>
      <c r="L171" s="175">
        <v>0</v>
      </c>
      <c r="M171" s="275">
        <v>0.35558390360102382</v>
      </c>
      <c r="N171" s="44"/>
      <c r="O171" s="44"/>
    </row>
    <row r="172" spans="1:15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78">
        <v>1242724000</v>
      </c>
      <c r="F172" s="1076">
        <v>666360000</v>
      </c>
      <c r="G172" s="1082"/>
      <c r="H172" s="1076">
        <v>8385000</v>
      </c>
      <c r="I172" s="1076">
        <v>483154000</v>
      </c>
      <c r="J172" s="1076">
        <v>36736000</v>
      </c>
      <c r="K172" s="1076">
        <v>0</v>
      </c>
      <c r="L172" s="1076">
        <v>0</v>
      </c>
      <c r="M172" s="1084">
        <v>48089000</v>
      </c>
      <c r="N172" s="44"/>
      <c r="O172" s="44"/>
    </row>
    <row r="173" spans="1:15" ht="18.399999999999999" customHeight="1">
      <c r="A173" s="56"/>
      <c r="B173" s="52"/>
      <c r="C173" s="53" t="s">
        <v>4</v>
      </c>
      <c r="D173" s="62" t="s">
        <v>42</v>
      </c>
      <c r="E173" s="678">
        <v>1245508545</v>
      </c>
      <c r="F173" s="1076">
        <v>664479329.12</v>
      </c>
      <c r="G173" s="1076"/>
      <c r="H173" s="1076">
        <v>8393800</v>
      </c>
      <c r="I173" s="1076">
        <v>484747869.88</v>
      </c>
      <c r="J173" s="1076">
        <v>37048428</v>
      </c>
      <c r="K173" s="1076">
        <v>0</v>
      </c>
      <c r="L173" s="1076">
        <v>0</v>
      </c>
      <c r="M173" s="1084">
        <v>50839118</v>
      </c>
      <c r="N173" s="44"/>
      <c r="O173" s="44"/>
    </row>
    <row r="174" spans="1:15" ht="18.399999999999999" customHeight="1">
      <c r="A174" s="56"/>
      <c r="B174" s="52"/>
      <c r="C174" s="53" t="s">
        <v>4</v>
      </c>
      <c r="D174" s="62" t="s">
        <v>43</v>
      </c>
      <c r="E174" s="678">
        <v>320672529.30000001</v>
      </c>
      <c r="F174" s="1076">
        <v>118362765.5</v>
      </c>
      <c r="G174" s="1076"/>
      <c r="H174" s="1076">
        <v>2871307.17</v>
      </c>
      <c r="I174" s="1076">
        <v>180988699.37</v>
      </c>
      <c r="J174" s="1076">
        <v>4157591.07</v>
      </c>
      <c r="K174" s="1076">
        <v>0</v>
      </c>
      <c r="L174" s="1076">
        <v>0</v>
      </c>
      <c r="M174" s="1084">
        <v>14292166.189999998</v>
      </c>
      <c r="N174" s="44"/>
      <c r="O174" s="44"/>
    </row>
    <row r="175" spans="1:15" ht="18.399999999999999" customHeight="1">
      <c r="A175" s="56"/>
      <c r="B175" s="52"/>
      <c r="C175" s="53" t="s">
        <v>4</v>
      </c>
      <c r="D175" s="62" t="s">
        <v>44</v>
      </c>
      <c r="E175" s="174">
        <v>0.25804002280474186</v>
      </c>
      <c r="F175" s="174">
        <v>0.17762585614382617</v>
      </c>
      <c r="G175" s="174"/>
      <c r="H175" s="174">
        <v>0.34243377101967798</v>
      </c>
      <c r="I175" s="174">
        <v>0.3745983669182083</v>
      </c>
      <c r="J175" s="174">
        <v>0.11317484402221253</v>
      </c>
      <c r="K175" s="174">
        <v>0</v>
      </c>
      <c r="L175" s="174">
        <v>0</v>
      </c>
      <c r="M175" s="274">
        <v>0.29720239950924321</v>
      </c>
      <c r="N175" s="44"/>
      <c r="O175" s="44"/>
    </row>
    <row r="176" spans="1:15" ht="18.399999999999999" customHeight="1">
      <c r="A176" s="58"/>
      <c r="B176" s="59"/>
      <c r="C176" s="60" t="s">
        <v>4</v>
      </c>
      <c r="D176" s="64" t="s">
        <v>45</v>
      </c>
      <c r="E176" s="175">
        <v>0.25746313069253168</v>
      </c>
      <c r="F176" s="175">
        <v>0.17812858927719113</v>
      </c>
      <c r="G176" s="175"/>
      <c r="H176" s="175">
        <v>0.34207476589863944</v>
      </c>
      <c r="I176" s="175">
        <v>0.37336667289492992</v>
      </c>
      <c r="J176" s="175">
        <v>0.11222044481887328</v>
      </c>
      <c r="K176" s="175">
        <v>0</v>
      </c>
      <c r="L176" s="175">
        <v>0</v>
      </c>
      <c r="M176" s="275">
        <v>0.281125376526005</v>
      </c>
      <c r="N176" s="44"/>
      <c r="O176" s="44"/>
    </row>
    <row r="177" spans="1:15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78">
        <v>3484304000</v>
      </c>
      <c r="F177" s="1076">
        <v>1986119000</v>
      </c>
      <c r="G177" s="1082"/>
      <c r="H177" s="1076">
        <v>34000</v>
      </c>
      <c r="I177" s="1076">
        <v>16932000</v>
      </c>
      <c r="J177" s="1076">
        <v>109753000</v>
      </c>
      <c r="K177" s="1076">
        <v>0</v>
      </c>
      <c r="L177" s="1076">
        <v>0</v>
      </c>
      <c r="M177" s="1084">
        <v>1371466000</v>
      </c>
      <c r="N177" s="44"/>
      <c r="O177" s="44"/>
    </row>
    <row r="178" spans="1:15" ht="18.399999999999999" customHeight="1">
      <c r="A178" s="56"/>
      <c r="B178" s="52"/>
      <c r="C178" s="53" t="s">
        <v>4</v>
      </c>
      <c r="D178" s="62" t="s">
        <v>42</v>
      </c>
      <c r="E178" s="678">
        <v>3871642085</v>
      </c>
      <c r="F178" s="1076">
        <v>2266119000</v>
      </c>
      <c r="G178" s="1076"/>
      <c r="H178" s="1076">
        <v>54000</v>
      </c>
      <c r="I178" s="1076">
        <v>16939085</v>
      </c>
      <c r="J178" s="1076">
        <v>109753000</v>
      </c>
      <c r="K178" s="1076">
        <v>0</v>
      </c>
      <c r="L178" s="1076">
        <v>0</v>
      </c>
      <c r="M178" s="1084">
        <v>1478777000</v>
      </c>
      <c r="N178" s="44"/>
      <c r="O178" s="44"/>
    </row>
    <row r="179" spans="1:15" ht="18.399999999999999" customHeight="1">
      <c r="A179" s="56"/>
      <c r="B179" s="52"/>
      <c r="C179" s="53" t="s">
        <v>4</v>
      </c>
      <c r="D179" s="62" t="s">
        <v>43</v>
      </c>
      <c r="E179" s="678">
        <v>2321966723.7799997</v>
      </c>
      <c r="F179" s="1076">
        <v>1038793273.4000001</v>
      </c>
      <c r="G179" s="1076"/>
      <c r="H179" s="1076">
        <v>37972.800000000003</v>
      </c>
      <c r="I179" s="1076">
        <v>5605323.7400000002</v>
      </c>
      <c r="J179" s="1076">
        <v>16790445.280000001</v>
      </c>
      <c r="K179" s="1076">
        <v>0</v>
      </c>
      <c r="L179" s="1076">
        <v>0</v>
      </c>
      <c r="M179" s="1084">
        <v>1260739708.5599999</v>
      </c>
      <c r="N179" s="44"/>
      <c r="O179" s="44"/>
    </row>
    <row r="180" spans="1:15" ht="18.399999999999999" customHeight="1">
      <c r="A180" s="56"/>
      <c r="B180" s="52"/>
      <c r="C180" s="53" t="s">
        <v>4</v>
      </c>
      <c r="D180" s="62" t="s">
        <v>44</v>
      </c>
      <c r="E180" s="174">
        <v>0.66640761649385349</v>
      </c>
      <c r="F180" s="174">
        <v>0.52302670353589087</v>
      </c>
      <c r="G180" s="174"/>
      <c r="H180" s="174">
        <v>1.1168470588235295</v>
      </c>
      <c r="I180" s="174">
        <v>0.33104912237184031</v>
      </c>
      <c r="J180" s="174">
        <v>0.15298393009758277</v>
      </c>
      <c r="K180" s="174">
        <v>0</v>
      </c>
      <c r="L180" s="174">
        <v>0</v>
      </c>
      <c r="M180" s="274">
        <v>0.91926428257062143</v>
      </c>
      <c r="N180" s="44"/>
      <c r="O180" s="44"/>
    </row>
    <row r="181" spans="1:15" ht="18.399999999999999" customHeight="1">
      <c r="A181" s="58"/>
      <c r="B181" s="59"/>
      <c r="C181" s="60" t="s">
        <v>4</v>
      </c>
      <c r="D181" s="64" t="s">
        <v>45</v>
      </c>
      <c r="E181" s="175">
        <v>0.59973692629699771</v>
      </c>
      <c r="F181" s="175">
        <v>0.45840190801983483</v>
      </c>
      <c r="G181" s="175"/>
      <c r="H181" s="175">
        <v>0.70320000000000005</v>
      </c>
      <c r="I181" s="175">
        <v>0.33091065662637625</v>
      </c>
      <c r="J181" s="175">
        <v>0.15298393009758277</v>
      </c>
      <c r="K181" s="175">
        <v>0</v>
      </c>
      <c r="L181" s="175">
        <v>0</v>
      </c>
      <c r="M181" s="275">
        <v>0.85255566495827295</v>
      </c>
      <c r="N181" s="44"/>
      <c r="O181" s="44"/>
    </row>
    <row r="182" spans="1:15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78">
        <v>1963470000</v>
      </c>
      <c r="F182" s="1076">
        <v>5000000</v>
      </c>
      <c r="G182" s="1082"/>
      <c r="H182" s="1076">
        <v>656000</v>
      </c>
      <c r="I182" s="1076">
        <v>54934000</v>
      </c>
      <c r="J182" s="1076">
        <v>5149000</v>
      </c>
      <c r="K182" s="1076">
        <v>0</v>
      </c>
      <c r="L182" s="1076">
        <v>0</v>
      </c>
      <c r="M182" s="1084">
        <v>1897731000</v>
      </c>
      <c r="N182" s="44"/>
      <c r="O182" s="44"/>
    </row>
    <row r="183" spans="1:15" ht="18.399999999999999" customHeight="1">
      <c r="A183" s="56"/>
      <c r="B183" s="52"/>
      <c r="C183" s="53" t="s">
        <v>4</v>
      </c>
      <c r="D183" s="62" t="s">
        <v>42</v>
      </c>
      <c r="E183" s="678">
        <v>1968159837</v>
      </c>
      <c r="F183" s="1076">
        <v>6139957</v>
      </c>
      <c r="G183" s="1076"/>
      <c r="H183" s="1076">
        <v>695000</v>
      </c>
      <c r="I183" s="1076">
        <v>57435338</v>
      </c>
      <c r="J183" s="1076">
        <v>5149000</v>
      </c>
      <c r="K183" s="1076">
        <v>0</v>
      </c>
      <c r="L183" s="1076">
        <v>0</v>
      </c>
      <c r="M183" s="1084">
        <v>1898740542</v>
      </c>
      <c r="N183" s="44"/>
      <c r="O183" s="44"/>
    </row>
    <row r="184" spans="1:15" ht="18.399999999999999" customHeight="1">
      <c r="A184" s="56"/>
      <c r="B184" s="52"/>
      <c r="C184" s="53" t="s">
        <v>4</v>
      </c>
      <c r="D184" s="62" t="s">
        <v>43</v>
      </c>
      <c r="E184" s="678">
        <v>964099303.25999975</v>
      </c>
      <c r="F184" s="1076">
        <v>1139957</v>
      </c>
      <c r="G184" s="1076"/>
      <c r="H184" s="1076">
        <v>173701.13999999998</v>
      </c>
      <c r="I184" s="1076">
        <v>18824964.089999996</v>
      </c>
      <c r="J184" s="1076">
        <v>152376.54999999999</v>
      </c>
      <c r="K184" s="1076">
        <v>0</v>
      </c>
      <c r="L184" s="1076">
        <v>0</v>
      </c>
      <c r="M184" s="1084">
        <v>943808304.47999978</v>
      </c>
      <c r="N184" s="44"/>
      <c r="O184" s="44"/>
    </row>
    <row r="185" spans="1:15" ht="18.399999999999999" customHeight="1">
      <c r="A185" s="56"/>
      <c r="B185" s="52"/>
      <c r="C185" s="53" t="s">
        <v>4</v>
      </c>
      <c r="D185" s="62" t="s">
        <v>44</v>
      </c>
      <c r="E185" s="174">
        <v>0.49101809717489941</v>
      </c>
      <c r="F185" s="707">
        <v>0.22799140000000001</v>
      </c>
      <c r="G185" s="707"/>
      <c r="H185" s="174">
        <v>0.2647883231707317</v>
      </c>
      <c r="I185" s="174">
        <v>0.34268329431681649</v>
      </c>
      <c r="J185" s="174">
        <v>2.9593425907943286E-2</v>
      </c>
      <c r="K185" s="174">
        <v>0</v>
      </c>
      <c r="L185" s="174">
        <v>0</v>
      </c>
      <c r="M185" s="274">
        <v>0.49733513573841592</v>
      </c>
      <c r="N185" s="44"/>
      <c r="O185" s="44"/>
    </row>
    <row r="186" spans="1:15" ht="18.399999999999999" customHeight="1">
      <c r="A186" s="58"/>
      <c r="B186" s="59"/>
      <c r="C186" s="60" t="s">
        <v>4</v>
      </c>
      <c r="D186" s="64" t="s">
        <v>45</v>
      </c>
      <c r="E186" s="175">
        <v>0.48984807287275201</v>
      </c>
      <c r="F186" s="175">
        <v>0.1856620494247761</v>
      </c>
      <c r="G186" s="175"/>
      <c r="H186" s="175">
        <v>0.24992969784172658</v>
      </c>
      <c r="I186" s="175">
        <v>0.32775926364357771</v>
      </c>
      <c r="J186" s="175">
        <v>2.9593425907943286E-2</v>
      </c>
      <c r="K186" s="175">
        <v>0</v>
      </c>
      <c r="L186" s="175">
        <v>0</v>
      </c>
      <c r="M186" s="275">
        <v>0.49707070745213999</v>
      </c>
      <c r="N186" s="44"/>
      <c r="O186" s="44"/>
    </row>
    <row r="187" spans="1:15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78">
        <v>38755000</v>
      </c>
      <c r="F187" s="1076">
        <v>0</v>
      </c>
      <c r="G187" s="1082"/>
      <c r="H187" s="1076">
        <v>90000</v>
      </c>
      <c r="I187" s="1076">
        <v>37639000</v>
      </c>
      <c r="J187" s="1076">
        <v>1000000</v>
      </c>
      <c r="K187" s="1076">
        <v>0</v>
      </c>
      <c r="L187" s="1076">
        <v>0</v>
      </c>
      <c r="M187" s="1084">
        <v>26000</v>
      </c>
      <c r="N187" s="44"/>
      <c r="O187" s="44"/>
    </row>
    <row r="188" spans="1:15" ht="18.399999999999999" customHeight="1">
      <c r="A188" s="56"/>
      <c r="B188" s="52"/>
      <c r="C188" s="53" t="s">
        <v>4</v>
      </c>
      <c r="D188" s="62" t="s">
        <v>42</v>
      </c>
      <c r="E188" s="678">
        <v>38768803</v>
      </c>
      <c r="F188" s="1076">
        <v>0</v>
      </c>
      <c r="G188" s="1076"/>
      <c r="H188" s="1076">
        <v>100000</v>
      </c>
      <c r="I188" s="1076">
        <v>37642803</v>
      </c>
      <c r="J188" s="1076">
        <v>1000000</v>
      </c>
      <c r="K188" s="1076">
        <v>0</v>
      </c>
      <c r="L188" s="1076">
        <v>0</v>
      </c>
      <c r="M188" s="1084">
        <v>26000</v>
      </c>
      <c r="N188" s="44"/>
      <c r="O188" s="44"/>
    </row>
    <row r="189" spans="1:15" ht="18.399999999999999" customHeight="1">
      <c r="A189" s="56"/>
      <c r="B189" s="52"/>
      <c r="C189" s="53" t="s">
        <v>4</v>
      </c>
      <c r="D189" s="62" t="s">
        <v>43</v>
      </c>
      <c r="E189" s="678">
        <v>11872392.530000001</v>
      </c>
      <c r="F189" s="1076">
        <v>0</v>
      </c>
      <c r="G189" s="1076"/>
      <c r="H189" s="1076">
        <v>47453.94</v>
      </c>
      <c r="I189" s="1076">
        <v>11824938.590000002</v>
      </c>
      <c r="J189" s="1076">
        <v>0</v>
      </c>
      <c r="K189" s="1076">
        <v>0</v>
      </c>
      <c r="L189" s="1076">
        <v>0</v>
      </c>
      <c r="M189" s="1084">
        <v>0</v>
      </c>
      <c r="N189" s="44"/>
      <c r="O189" s="44"/>
    </row>
    <row r="190" spans="1:15" ht="18.399999999999999" customHeight="1">
      <c r="A190" s="56"/>
      <c r="B190" s="52"/>
      <c r="C190" s="53" t="s">
        <v>4</v>
      </c>
      <c r="D190" s="62" t="s">
        <v>44</v>
      </c>
      <c r="E190" s="174">
        <v>0.30634479499419431</v>
      </c>
      <c r="F190" s="174">
        <v>0</v>
      </c>
      <c r="G190" s="174"/>
      <c r="H190" s="174">
        <v>0.52726600000000001</v>
      </c>
      <c r="I190" s="174">
        <v>0.31416718270942379</v>
      </c>
      <c r="J190" s="174">
        <v>0</v>
      </c>
      <c r="K190" s="174">
        <v>0</v>
      </c>
      <c r="L190" s="174">
        <v>0</v>
      </c>
      <c r="M190" s="274">
        <v>0</v>
      </c>
      <c r="N190" s="44"/>
      <c r="O190" s="44"/>
    </row>
    <row r="191" spans="1:15" ht="18.399999999999999" customHeight="1">
      <c r="A191" s="58"/>
      <c r="B191" s="59"/>
      <c r="C191" s="60" t="s">
        <v>4</v>
      </c>
      <c r="D191" s="64" t="s">
        <v>45</v>
      </c>
      <c r="E191" s="175">
        <v>0.30623572592633314</v>
      </c>
      <c r="F191" s="175">
        <v>0</v>
      </c>
      <c r="G191" s="175"/>
      <c r="H191" s="175">
        <v>0.4745394</v>
      </c>
      <c r="I191" s="175">
        <v>0.31413544283617778</v>
      </c>
      <c r="J191" s="175">
        <v>0</v>
      </c>
      <c r="K191" s="175">
        <v>0</v>
      </c>
      <c r="L191" s="175">
        <v>0</v>
      </c>
      <c r="M191" s="275">
        <v>0</v>
      </c>
      <c r="N191" s="44"/>
      <c r="O191" s="44"/>
    </row>
    <row r="192" spans="1:15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78">
        <v>5687980000</v>
      </c>
      <c r="F192" s="1076">
        <v>117378000</v>
      </c>
      <c r="G192" s="1082"/>
      <c r="H192" s="1076">
        <v>1783567000</v>
      </c>
      <c r="I192" s="1076">
        <v>3651507000</v>
      </c>
      <c r="J192" s="1076">
        <v>117170000</v>
      </c>
      <c r="K192" s="1076">
        <v>0</v>
      </c>
      <c r="L192" s="1076">
        <v>0</v>
      </c>
      <c r="M192" s="1084">
        <v>18358000</v>
      </c>
      <c r="N192" s="44"/>
      <c r="O192" s="44"/>
    </row>
    <row r="193" spans="1:15" ht="18.399999999999999" customHeight="1">
      <c r="A193" s="56"/>
      <c r="B193" s="52"/>
      <c r="C193" s="53" t="s">
        <v>4</v>
      </c>
      <c r="D193" s="62" t="s">
        <v>42</v>
      </c>
      <c r="E193" s="678">
        <v>5803632831</v>
      </c>
      <c r="F193" s="1076">
        <v>117378000</v>
      </c>
      <c r="G193" s="1076"/>
      <c r="H193" s="1076">
        <v>1786586773</v>
      </c>
      <c r="I193" s="1076">
        <v>3670630240</v>
      </c>
      <c r="J193" s="1076">
        <v>209835000</v>
      </c>
      <c r="K193" s="1076">
        <v>0</v>
      </c>
      <c r="L193" s="1076">
        <v>0</v>
      </c>
      <c r="M193" s="1084">
        <v>19202818</v>
      </c>
      <c r="N193" s="44"/>
      <c r="O193" s="44"/>
    </row>
    <row r="194" spans="1:15" ht="18.399999999999999" customHeight="1">
      <c r="A194" s="56"/>
      <c r="B194" s="52"/>
      <c r="C194" s="53" t="s">
        <v>4</v>
      </c>
      <c r="D194" s="62" t="s">
        <v>43</v>
      </c>
      <c r="E194" s="678">
        <v>2455749493.4900007</v>
      </c>
      <c r="F194" s="1076">
        <v>39900000</v>
      </c>
      <c r="G194" s="1076"/>
      <c r="H194" s="1076">
        <v>814756512.30999982</v>
      </c>
      <c r="I194" s="1076">
        <v>1577416638.6100008</v>
      </c>
      <c r="J194" s="1076">
        <v>20849859.27</v>
      </c>
      <c r="K194" s="1076">
        <v>0</v>
      </c>
      <c r="L194" s="1076">
        <v>0</v>
      </c>
      <c r="M194" s="1084">
        <v>2826483.3000000003</v>
      </c>
      <c r="N194" s="44"/>
      <c r="O194" s="44"/>
    </row>
    <row r="195" spans="1:15" ht="18.399999999999999" customHeight="1">
      <c r="A195" s="56"/>
      <c r="B195" s="52"/>
      <c r="C195" s="53" t="s">
        <v>4</v>
      </c>
      <c r="D195" s="62" t="s">
        <v>44</v>
      </c>
      <c r="E195" s="174">
        <v>0.43174369345356362</v>
      </c>
      <c r="F195" s="174">
        <v>0.33992741399580839</v>
      </c>
      <c r="G195" s="174"/>
      <c r="H195" s="174">
        <v>0.45681295533613248</v>
      </c>
      <c r="I195" s="174">
        <v>0.43199058323316947</v>
      </c>
      <c r="J195" s="174">
        <v>0.17794537227959376</v>
      </c>
      <c r="K195" s="174">
        <v>0</v>
      </c>
      <c r="L195" s="174">
        <v>0</v>
      </c>
      <c r="M195" s="274">
        <v>0.15396466390674368</v>
      </c>
      <c r="N195" s="44"/>
      <c r="O195" s="44"/>
    </row>
    <row r="196" spans="1:15" ht="18.399999999999999" customHeight="1">
      <c r="A196" s="58"/>
      <c r="B196" s="59"/>
      <c r="C196" s="60" t="s">
        <v>4</v>
      </c>
      <c r="D196" s="64" t="s">
        <v>45</v>
      </c>
      <c r="E196" s="175">
        <v>0.42314005124043325</v>
      </c>
      <c r="F196" s="175">
        <v>0.33992741399580839</v>
      </c>
      <c r="G196" s="175"/>
      <c r="H196" s="175">
        <v>0.45604082859176065</v>
      </c>
      <c r="I196" s="175">
        <v>0.42973999980177813</v>
      </c>
      <c r="J196" s="175">
        <v>9.9363115161912929E-2</v>
      </c>
      <c r="K196" s="175">
        <v>0</v>
      </c>
      <c r="L196" s="175">
        <v>0</v>
      </c>
      <c r="M196" s="275">
        <v>0.14719106851921424</v>
      </c>
      <c r="N196" s="44"/>
      <c r="O196" s="44"/>
    </row>
    <row r="197" spans="1:15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78">
        <v>12440683000</v>
      </c>
      <c r="F197" s="1076">
        <v>5027494000</v>
      </c>
      <c r="G197" s="1082"/>
      <c r="H197" s="1076">
        <v>5460000</v>
      </c>
      <c r="I197" s="1076">
        <v>3257779000</v>
      </c>
      <c r="J197" s="1076">
        <v>3156208000</v>
      </c>
      <c r="K197" s="1076">
        <v>0</v>
      </c>
      <c r="L197" s="1076">
        <v>0</v>
      </c>
      <c r="M197" s="1084">
        <v>993742000</v>
      </c>
      <c r="N197" s="44"/>
      <c r="O197" s="44"/>
    </row>
    <row r="198" spans="1:15" ht="18.399999999999999" customHeight="1">
      <c r="A198" s="56"/>
      <c r="B198" s="52"/>
      <c r="C198" s="53" t="s">
        <v>4</v>
      </c>
      <c r="D198" s="62" t="s">
        <v>42</v>
      </c>
      <c r="E198" s="678">
        <v>12544532205.610001</v>
      </c>
      <c r="F198" s="1076">
        <v>5027494000</v>
      </c>
      <c r="G198" s="1076"/>
      <c r="H198" s="1076">
        <v>5495000</v>
      </c>
      <c r="I198" s="1076">
        <v>3261608359</v>
      </c>
      <c r="J198" s="1076">
        <v>3156081917.6100001</v>
      </c>
      <c r="K198" s="1076">
        <v>0</v>
      </c>
      <c r="L198" s="1076">
        <v>0</v>
      </c>
      <c r="M198" s="1084">
        <v>1093852929</v>
      </c>
      <c r="N198" s="44"/>
      <c r="O198" s="44"/>
    </row>
    <row r="199" spans="1:15" ht="18.399999999999999" customHeight="1">
      <c r="A199" s="56"/>
      <c r="B199" s="52"/>
      <c r="C199" s="53" t="s">
        <v>4</v>
      </c>
      <c r="D199" s="62" t="s">
        <v>43</v>
      </c>
      <c r="E199" s="678">
        <v>3550664961.6599998</v>
      </c>
      <c r="F199" s="1076">
        <v>1642596800.5</v>
      </c>
      <c r="G199" s="1076"/>
      <c r="H199" s="1076">
        <v>1369049.8099999998</v>
      </c>
      <c r="I199" s="1076">
        <v>973344260.69999993</v>
      </c>
      <c r="J199" s="1076">
        <v>431354002.62000006</v>
      </c>
      <c r="K199" s="1076">
        <v>0</v>
      </c>
      <c r="L199" s="1076">
        <v>0</v>
      </c>
      <c r="M199" s="1084">
        <v>502000848.03000003</v>
      </c>
      <c r="N199" s="44"/>
      <c r="O199" s="44"/>
    </row>
    <row r="200" spans="1:15" ht="18.399999999999999" customHeight="1">
      <c r="A200" s="56"/>
      <c r="B200" s="52"/>
      <c r="C200" s="53" t="s">
        <v>4</v>
      </c>
      <c r="D200" s="62" t="s">
        <v>44</v>
      </c>
      <c r="E200" s="174">
        <v>0.2854075585448162</v>
      </c>
      <c r="F200" s="174">
        <v>0.32672277689441298</v>
      </c>
      <c r="G200" s="174"/>
      <c r="H200" s="174">
        <v>0.25074172344322343</v>
      </c>
      <c r="I200" s="174">
        <v>0.29877541131550051</v>
      </c>
      <c r="J200" s="174">
        <v>0.13666843332885539</v>
      </c>
      <c r="K200" s="174">
        <v>0</v>
      </c>
      <c r="L200" s="174">
        <v>0</v>
      </c>
      <c r="M200" s="274">
        <v>0.50516215278211052</v>
      </c>
      <c r="N200" s="44"/>
      <c r="O200" s="44"/>
    </row>
    <row r="201" spans="1:15" ht="18.399999999999999" customHeight="1">
      <c r="A201" s="58"/>
      <c r="B201" s="59"/>
      <c r="C201" s="60" t="s">
        <v>4</v>
      </c>
      <c r="D201" s="64" t="s">
        <v>45</v>
      </c>
      <c r="E201" s="175">
        <v>0.28304482809427667</v>
      </c>
      <c r="F201" s="175">
        <v>0.32672277689441298</v>
      </c>
      <c r="G201" s="175"/>
      <c r="H201" s="175">
        <v>0.24914464240218376</v>
      </c>
      <c r="I201" s="175">
        <v>0.29842462784171442</v>
      </c>
      <c r="J201" s="175">
        <v>0.13667389309928007</v>
      </c>
      <c r="K201" s="175">
        <v>0</v>
      </c>
      <c r="L201" s="175">
        <v>0</v>
      </c>
      <c r="M201" s="275">
        <v>0.45892901570317046</v>
      </c>
      <c r="N201" s="44"/>
      <c r="O201" s="44"/>
    </row>
    <row r="202" spans="1:15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78">
        <v>61047000</v>
      </c>
      <c r="F202" s="1076">
        <v>52105000</v>
      </c>
      <c r="G202" s="1082"/>
      <c r="H202" s="1076">
        <v>16000</v>
      </c>
      <c r="I202" s="1076">
        <v>8520000</v>
      </c>
      <c r="J202" s="1076">
        <v>373000</v>
      </c>
      <c r="K202" s="1076">
        <v>0</v>
      </c>
      <c r="L202" s="1076">
        <v>0</v>
      </c>
      <c r="M202" s="1084">
        <v>33000</v>
      </c>
      <c r="N202" s="44"/>
      <c r="O202" s="44"/>
    </row>
    <row r="203" spans="1:15" ht="18.399999999999999" customHeight="1">
      <c r="A203" s="56"/>
      <c r="B203" s="52"/>
      <c r="C203" s="53" t="s">
        <v>4</v>
      </c>
      <c r="D203" s="62" t="s">
        <v>42</v>
      </c>
      <c r="E203" s="678">
        <v>61164127</v>
      </c>
      <c r="F203" s="1076">
        <v>52105000</v>
      </c>
      <c r="G203" s="1076"/>
      <c r="H203" s="1076">
        <v>16000</v>
      </c>
      <c r="I203" s="1076">
        <v>8533803</v>
      </c>
      <c r="J203" s="1076">
        <v>373000</v>
      </c>
      <c r="K203" s="1076">
        <v>0</v>
      </c>
      <c r="L203" s="1076">
        <v>0</v>
      </c>
      <c r="M203" s="1084">
        <v>136324</v>
      </c>
      <c r="N203" s="44"/>
      <c r="O203" s="44"/>
    </row>
    <row r="204" spans="1:15" ht="18.399999999999999" customHeight="1">
      <c r="A204" s="56"/>
      <c r="B204" s="52"/>
      <c r="C204" s="53" t="s">
        <v>4</v>
      </c>
      <c r="D204" s="62" t="s">
        <v>43</v>
      </c>
      <c r="E204" s="678">
        <v>28161354.369999997</v>
      </c>
      <c r="F204" s="1076">
        <v>25125000</v>
      </c>
      <c r="G204" s="1076"/>
      <c r="H204" s="1076">
        <v>1000</v>
      </c>
      <c r="I204" s="1076">
        <v>2922589.06</v>
      </c>
      <c r="J204" s="1076">
        <v>0</v>
      </c>
      <c r="K204" s="1076">
        <v>0</v>
      </c>
      <c r="L204" s="1076">
        <v>0</v>
      </c>
      <c r="M204" s="1084">
        <v>112765.31</v>
      </c>
      <c r="N204" s="44"/>
      <c r="O204" s="44"/>
    </row>
    <row r="205" spans="1:15" ht="18.399999999999999" customHeight="1">
      <c r="A205" s="56"/>
      <c r="B205" s="52"/>
      <c r="C205" s="53" t="s">
        <v>4</v>
      </c>
      <c r="D205" s="62" t="s">
        <v>44</v>
      </c>
      <c r="E205" s="174">
        <v>0.46130611446917946</v>
      </c>
      <c r="F205" s="174">
        <v>0.48219940504750025</v>
      </c>
      <c r="G205" s="174"/>
      <c r="H205" s="174">
        <v>6.25E-2</v>
      </c>
      <c r="I205" s="174">
        <v>0.34302688497652584</v>
      </c>
      <c r="J205" s="174">
        <v>0</v>
      </c>
      <c r="K205" s="174">
        <v>0</v>
      </c>
      <c r="L205" s="174">
        <v>0</v>
      </c>
      <c r="M205" s="274">
        <v>3.4171306060606059</v>
      </c>
      <c r="N205" s="44"/>
      <c r="O205" s="44"/>
    </row>
    <row r="206" spans="1:15" ht="18.399999999999999" customHeight="1">
      <c r="A206" s="58"/>
      <c r="B206" s="59"/>
      <c r="C206" s="60" t="s">
        <v>4</v>
      </c>
      <c r="D206" s="64" t="s">
        <v>45</v>
      </c>
      <c r="E206" s="175">
        <v>0.4604227306309791</v>
      </c>
      <c r="F206" s="175">
        <v>0.48219940504750025</v>
      </c>
      <c r="G206" s="175"/>
      <c r="H206" s="175">
        <v>6.25E-2</v>
      </c>
      <c r="I206" s="175">
        <v>0.34247205612784826</v>
      </c>
      <c r="J206" s="175">
        <v>0</v>
      </c>
      <c r="K206" s="175">
        <v>0</v>
      </c>
      <c r="L206" s="175">
        <v>0</v>
      </c>
      <c r="M206" s="275">
        <v>0.82718604207623014</v>
      </c>
      <c r="N206" s="44"/>
      <c r="O206" s="44"/>
    </row>
    <row r="207" spans="1:15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78">
        <v>565291000</v>
      </c>
      <c r="F207" s="1076">
        <v>88774000</v>
      </c>
      <c r="G207" s="1082"/>
      <c r="H207" s="1076">
        <v>1479000</v>
      </c>
      <c r="I207" s="1076">
        <v>394742000</v>
      </c>
      <c r="J207" s="1076">
        <v>7015000</v>
      </c>
      <c r="K207" s="1076">
        <v>0</v>
      </c>
      <c r="L207" s="1076">
        <v>0</v>
      </c>
      <c r="M207" s="1084">
        <v>73281000</v>
      </c>
      <c r="N207" s="44"/>
      <c r="O207" s="44"/>
    </row>
    <row r="208" spans="1:15" ht="18.399999999999999" customHeight="1">
      <c r="A208" s="56"/>
      <c r="B208" s="52"/>
      <c r="C208" s="53" t="s">
        <v>4</v>
      </c>
      <c r="D208" s="62" t="s">
        <v>42</v>
      </c>
      <c r="E208" s="678">
        <v>410088763.06999999</v>
      </c>
      <c r="F208" s="1076">
        <v>88988233.510000005</v>
      </c>
      <c r="G208" s="1076"/>
      <c r="H208" s="1076">
        <v>1443861.91</v>
      </c>
      <c r="I208" s="1076">
        <v>281725109.32999998</v>
      </c>
      <c r="J208" s="1076">
        <v>9340107.6999999993</v>
      </c>
      <c r="K208" s="1076">
        <v>0</v>
      </c>
      <c r="L208" s="1076">
        <v>0</v>
      </c>
      <c r="M208" s="1084">
        <v>28591450.619999997</v>
      </c>
      <c r="N208" s="44"/>
      <c r="O208" s="44"/>
    </row>
    <row r="209" spans="1:15" ht="18.399999999999999" customHeight="1">
      <c r="A209" s="56"/>
      <c r="B209" s="52"/>
      <c r="C209" s="53" t="s">
        <v>4</v>
      </c>
      <c r="D209" s="62" t="s">
        <v>43</v>
      </c>
      <c r="E209" s="678">
        <v>187433450.21000001</v>
      </c>
      <c r="F209" s="1076">
        <v>58719400</v>
      </c>
      <c r="G209" s="1076"/>
      <c r="H209" s="1076">
        <v>548443.31000000006</v>
      </c>
      <c r="I209" s="1076">
        <v>119636118.61999999</v>
      </c>
      <c r="J209" s="1076">
        <v>663685.38</v>
      </c>
      <c r="K209" s="1076">
        <v>0</v>
      </c>
      <c r="L209" s="1076">
        <v>0</v>
      </c>
      <c r="M209" s="1084">
        <v>7865802.9000000022</v>
      </c>
      <c r="N209" s="44"/>
      <c r="O209" s="44"/>
    </row>
    <row r="210" spans="1:15" ht="18.399999999999999" customHeight="1">
      <c r="A210" s="56"/>
      <c r="B210" s="52"/>
      <c r="C210" s="53" t="s">
        <v>4</v>
      </c>
      <c r="D210" s="62" t="s">
        <v>44</v>
      </c>
      <c r="E210" s="174">
        <v>0.33156984669842615</v>
      </c>
      <c r="F210" s="174">
        <v>0.66144817176200243</v>
      </c>
      <c r="G210" s="174"/>
      <c r="H210" s="174">
        <v>0.37082035835023669</v>
      </c>
      <c r="I210" s="174">
        <v>0.30307420700102849</v>
      </c>
      <c r="J210" s="174">
        <v>9.4609462580185322E-2</v>
      </c>
      <c r="K210" s="174">
        <v>0</v>
      </c>
      <c r="L210" s="174">
        <v>0</v>
      </c>
      <c r="M210" s="274">
        <v>0.10733754861423837</v>
      </c>
      <c r="N210" s="44"/>
      <c r="O210" s="44"/>
    </row>
    <row r="211" spans="1:15" ht="18.399999999999999" customHeight="1">
      <c r="A211" s="58"/>
      <c r="B211" s="59"/>
      <c r="C211" s="60" t="s">
        <v>4</v>
      </c>
      <c r="D211" s="64" t="s">
        <v>45</v>
      </c>
      <c r="E211" s="175">
        <v>0.45705580617922492</v>
      </c>
      <c r="F211" s="175">
        <v>0.65985577737534751</v>
      </c>
      <c r="G211" s="175"/>
      <c r="H211" s="175">
        <v>0.37984471104996465</v>
      </c>
      <c r="I211" s="175">
        <v>0.42465550516430428</v>
      </c>
      <c r="J211" s="175">
        <v>7.1057572494586982E-2</v>
      </c>
      <c r="K211" s="175">
        <v>0</v>
      </c>
      <c r="L211" s="175">
        <v>0</v>
      </c>
      <c r="M211" s="275">
        <v>0.27511031197898705</v>
      </c>
      <c r="N211" s="44"/>
      <c r="O211" s="44"/>
    </row>
    <row r="212" spans="1:15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78">
        <v>23201868000</v>
      </c>
      <c r="F212" s="1076">
        <v>215186000</v>
      </c>
      <c r="G212" s="1082"/>
      <c r="H212" s="1076">
        <v>9636460000</v>
      </c>
      <c r="I212" s="1076">
        <v>12839459000</v>
      </c>
      <c r="J212" s="1076">
        <v>452579000</v>
      </c>
      <c r="K212" s="1076">
        <v>0</v>
      </c>
      <c r="L212" s="1076">
        <v>0</v>
      </c>
      <c r="M212" s="1084">
        <v>58184000</v>
      </c>
      <c r="N212" s="44"/>
      <c r="O212" s="44"/>
    </row>
    <row r="213" spans="1:15" ht="18.399999999999999" customHeight="1">
      <c r="A213" s="56"/>
      <c r="B213" s="52"/>
      <c r="C213" s="53" t="s">
        <v>4</v>
      </c>
      <c r="D213" s="62" t="s">
        <v>42</v>
      </c>
      <c r="E213" s="678">
        <v>23841295392.799999</v>
      </c>
      <c r="F213" s="1076">
        <v>228437987</v>
      </c>
      <c r="G213" s="1076"/>
      <c r="H213" s="1076">
        <v>9641519187</v>
      </c>
      <c r="I213" s="1076">
        <v>12817486030</v>
      </c>
      <c r="J213" s="1076">
        <v>1049478546</v>
      </c>
      <c r="K213" s="1076">
        <v>0</v>
      </c>
      <c r="L213" s="1076">
        <v>0</v>
      </c>
      <c r="M213" s="1084">
        <v>104373642.80000001</v>
      </c>
      <c r="N213" s="44"/>
      <c r="O213" s="44"/>
    </row>
    <row r="214" spans="1:15" ht="18.399999999999999" customHeight="1">
      <c r="A214" s="56"/>
      <c r="B214" s="52"/>
      <c r="C214" s="53" t="s">
        <v>4</v>
      </c>
      <c r="D214" s="62" t="s">
        <v>43</v>
      </c>
      <c r="E214" s="678">
        <v>10063617609.149998</v>
      </c>
      <c r="F214" s="1076">
        <v>77803728.349999994</v>
      </c>
      <c r="G214" s="1076"/>
      <c r="H214" s="1076">
        <v>4155430229.0600009</v>
      </c>
      <c r="I214" s="1076">
        <v>5659105822.4499979</v>
      </c>
      <c r="J214" s="1076">
        <v>120430446.96999998</v>
      </c>
      <c r="K214" s="1076">
        <v>0</v>
      </c>
      <c r="L214" s="1076">
        <v>0</v>
      </c>
      <c r="M214" s="1084">
        <v>50847382.32</v>
      </c>
      <c r="N214" s="44"/>
      <c r="O214" s="44"/>
    </row>
    <row r="215" spans="1:15" ht="18.399999999999999" customHeight="1">
      <c r="A215" s="56"/>
      <c r="B215" s="52"/>
      <c r="C215" s="53" t="s">
        <v>4</v>
      </c>
      <c r="D215" s="62" t="s">
        <v>44</v>
      </c>
      <c r="E215" s="174">
        <v>0.4337416973991059</v>
      </c>
      <c r="F215" s="174">
        <v>0.36156501050254197</v>
      </c>
      <c r="G215" s="174"/>
      <c r="H215" s="174">
        <v>0.43121957949911077</v>
      </c>
      <c r="I215" s="174">
        <v>0.4407588997675056</v>
      </c>
      <c r="J215" s="174">
        <v>0.26609817726849894</v>
      </c>
      <c r="K215" s="174">
        <v>0</v>
      </c>
      <c r="L215" s="174">
        <v>0</v>
      </c>
      <c r="M215" s="274">
        <v>0.87390661212704523</v>
      </c>
      <c r="N215" s="44"/>
      <c r="O215" s="44"/>
    </row>
    <row r="216" spans="1:15" ht="18.399999999999999" customHeight="1">
      <c r="A216" s="58"/>
      <c r="B216" s="59"/>
      <c r="C216" s="60" t="s">
        <v>4</v>
      </c>
      <c r="D216" s="61" t="s">
        <v>45</v>
      </c>
      <c r="E216" s="276">
        <v>0.42210867502565236</v>
      </c>
      <c r="F216" s="175">
        <v>0.34059015040261231</v>
      </c>
      <c r="G216" s="175"/>
      <c r="H216" s="175">
        <v>0.43099330597847213</v>
      </c>
      <c r="I216" s="175">
        <v>0.4415144911572022</v>
      </c>
      <c r="J216" s="175">
        <v>0.11475265257113697</v>
      </c>
      <c r="K216" s="175">
        <v>0</v>
      </c>
      <c r="L216" s="175">
        <v>0</v>
      </c>
      <c r="M216" s="275">
        <v>0.48716688386006962</v>
      </c>
      <c r="N216" s="44"/>
      <c r="O216" s="44"/>
    </row>
    <row r="217" spans="1:15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78">
        <v>165665000</v>
      </c>
      <c r="F217" s="1076">
        <v>157326000</v>
      </c>
      <c r="G217" s="1082"/>
      <c r="H217" s="1076">
        <v>1157000</v>
      </c>
      <c r="I217" s="1076">
        <v>5675000</v>
      </c>
      <c r="J217" s="1076">
        <v>1507000</v>
      </c>
      <c r="K217" s="1076">
        <v>0</v>
      </c>
      <c r="L217" s="1076">
        <v>0</v>
      </c>
      <c r="M217" s="1084">
        <v>0</v>
      </c>
      <c r="N217" s="44"/>
      <c r="O217" s="44"/>
    </row>
    <row r="218" spans="1:15" ht="18.399999999999999" customHeight="1">
      <c r="A218" s="56"/>
      <c r="B218" s="52"/>
      <c r="C218" s="53" t="s">
        <v>139</v>
      </c>
      <c r="D218" s="62" t="s">
        <v>42</v>
      </c>
      <c r="E218" s="678">
        <v>165665000</v>
      </c>
      <c r="F218" s="1076">
        <v>157326000</v>
      </c>
      <c r="G218" s="1076"/>
      <c r="H218" s="1076">
        <v>1157000</v>
      </c>
      <c r="I218" s="1076">
        <v>5575000</v>
      </c>
      <c r="J218" s="1076">
        <v>1607000</v>
      </c>
      <c r="K218" s="1076">
        <v>0</v>
      </c>
      <c r="L218" s="1076">
        <v>0</v>
      </c>
      <c r="M218" s="1084">
        <v>0</v>
      </c>
      <c r="N218" s="44"/>
      <c r="O218" s="44"/>
    </row>
    <row r="219" spans="1:15" ht="18.399999999999999" customHeight="1">
      <c r="A219" s="56"/>
      <c r="B219" s="52"/>
      <c r="C219" s="53" t="s">
        <v>4</v>
      </c>
      <c r="D219" s="62" t="s">
        <v>43</v>
      </c>
      <c r="E219" s="678">
        <v>79722508.079999998</v>
      </c>
      <c r="F219" s="1076">
        <v>77487656.420000002</v>
      </c>
      <c r="G219" s="1076"/>
      <c r="H219" s="1076">
        <v>353860.71</v>
      </c>
      <c r="I219" s="1076">
        <v>1877527.27</v>
      </c>
      <c r="J219" s="1076">
        <v>3463.68</v>
      </c>
      <c r="K219" s="1076">
        <v>0</v>
      </c>
      <c r="L219" s="1076">
        <v>0</v>
      </c>
      <c r="M219" s="1084">
        <v>0</v>
      </c>
      <c r="N219" s="44"/>
      <c r="O219" s="44"/>
    </row>
    <row r="220" spans="1:15" ht="18.399999999999999" customHeight="1">
      <c r="A220" s="56"/>
      <c r="B220" s="52"/>
      <c r="C220" s="53" t="s">
        <v>4</v>
      </c>
      <c r="D220" s="62" t="s">
        <v>44</v>
      </c>
      <c r="E220" s="174">
        <v>0.48122722409682189</v>
      </c>
      <c r="F220" s="174">
        <v>0.49252924767679851</v>
      </c>
      <c r="G220" s="174"/>
      <c r="H220" s="174">
        <v>0.30584331028522044</v>
      </c>
      <c r="I220" s="174">
        <v>0.33084180969162996</v>
      </c>
      <c r="J220" s="174">
        <v>2.2983941605839416E-3</v>
      </c>
      <c r="K220" s="174">
        <v>0</v>
      </c>
      <c r="L220" s="174">
        <v>0</v>
      </c>
      <c r="M220" s="274">
        <v>0</v>
      </c>
      <c r="N220" s="44"/>
      <c r="O220" s="44"/>
    </row>
    <row r="221" spans="1:15" ht="18.399999999999999" customHeight="1">
      <c r="A221" s="58"/>
      <c r="B221" s="59"/>
      <c r="C221" s="60" t="s">
        <v>4</v>
      </c>
      <c r="D221" s="64" t="s">
        <v>45</v>
      </c>
      <c r="E221" s="175">
        <v>0.48122722409682189</v>
      </c>
      <c r="F221" s="175">
        <v>0.49252924767679851</v>
      </c>
      <c r="G221" s="175"/>
      <c r="H221" s="175">
        <v>0.30584331028522044</v>
      </c>
      <c r="I221" s="175">
        <v>0.33677619192825115</v>
      </c>
      <c r="J221" s="175">
        <v>2.1553702551337897E-3</v>
      </c>
      <c r="K221" s="175">
        <v>0</v>
      </c>
      <c r="L221" s="175">
        <v>0</v>
      </c>
      <c r="M221" s="275">
        <v>0</v>
      </c>
      <c r="N221" s="44"/>
      <c r="O221" s="44"/>
    </row>
    <row r="222" spans="1:15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78">
        <v>852923000</v>
      </c>
      <c r="F222" s="1076">
        <v>752500000</v>
      </c>
      <c r="G222" s="1082"/>
      <c r="H222" s="1076">
        <v>260000</v>
      </c>
      <c r="I222" s="1076">
        <v>57610000</v>
      </c>
      <c r="J222" s="1076">
        <v>211000</v>
      </c>
      <c r="K222" s="1076">
        <v>0</v>
      </c>
      <c r="L222" s="1076">
        <v>0</v>
      </c>
      <c r="M222" s="1084">
        <v>42342000</v>
      </c>
      <c r="N222" s="44"/>
      <c r="O222" s="44"/>
    </row>
    <row r="223" spans="1:15" ht="18.399999999999999" customHeight="1">
      <c r="A223" s="56"/>
      <c r="B223" s="52"/>
      <c r="C223" s="53" t="s">
        <v>4</v>
      </c>
      <c r="D223" s="62" t="s">
        <v>42</v>
      </c>
      <c r="E223" s="678">
        <v>880692439</v>
      </c>
      <c r="F223" s="1076">
        <v>754000000</v>
      </c>
      <c r="G223" s="1076"/>
      <c r="H223" s="1076">
        <v>260000</v>
      </c>
      <c r="I223" s="1076">
        <v>60465232</v>
      </c>
      <c r="J223" s="1076">
        <v>320797</v>
      </c>
      <c r="K223" s="1076">
        <v>0</v>
      </c>
      <c r="L223" s="1076">
        <v>0</v>
      </c>
      <c r="M223" s="1084">
        <v>65646410</v>
      </c>
      <c r="N223" s="44"/>
      <c r="O223" s="44"/>
    </row>
    <row r="224" spans="1:15" ht="18.399999999999999" customHeight="1">
      <c r="A224" s="56"/>
      <c r="B224" s="52"/>
      <c r="C224" s="53" t="s">
        <v>4</v>
      </c>
      <c r="D224" s="62" t="s">
        <v>43</v>
      </c>
      <c r="E224" s="678">
        <v>348319713.15999997</v>
      </c>
      <c r="F224" s="1076">
        <v>293927838</v>
      </c>
      <c r="G224" s="1076"/>
      <c r="H224" s="1076">
        <v>12891</v>
      </c>
      <c r="I224" s="1076">
        <v>18606237.150000002</v>
      </c>
      <c r="J224" s="1076">
        <v>55088.5</v>
      </c>
      <c r="K224" s="1076">
        <v>0</v>
      </c>
      <c r="L224" s="1076">
        <v>0</v>
      </c>
      <c r="M224" s="1084">
        <v>35717658.510000005</v>
      </c>
      <c r="N224" s="44"/>
      <c r="O224" s="44"/>
    </row>
    <row r="225" spans="1:15" ht="18.399999999999999" customHeight="1">
      <c r="A225" s="56"/>
      <c r="B225" s="52"/>
      <c r="C225" s="53" t="s">
        <v>4</v>
      </c>
      <c r="D225" s="62" t="s">
        <v>44</v>
      </c>
      <c r="E225" s="174">
        <v>0.40838353891265677</v>
      </c>
      <c r="F225" s="174">
        <v>0.39060177807308971</v>
      </c>
      <c r="G225" s="174"/>
      <c r="H225" s="174">
        <v>4.9580769230769234E-2</v>
      </c>
      <c r="I225" s="174">
        <v>0.32296887953480302</v>
      </c>
      <c r="J225" s="174">
        <v>0.26108293838862562</v>
      </c>
      <c r="K225" s="174">
        <v>0</v>
      </c>
      <c r="L225" s="174">
        <v>0</v>
      </c>
      <c r="M225" s="274">
        <v>0.8435515211846395</v>
      </c>
      <c r="N225" s="44"/>
      <c r="O225" s="44"/>
    </row>
    <row r="226" spans="1:15" ht="18.399999999999999" customHeight="1">
      <c r="A226" s="58"/>
      <c r="B226" s="59"/>
      <c r="C226" s="60" t="s">
        <v>4</v>
      </c>
      <c r="D226" s="64" t="s">
        <v>45</v>
      </c>
      <c r="E226" s="175">
        <v>0.3955066465149929</v>
      </c>
      <c r="F226" s="175">
        <v>0.38982471883289127</v>
      </c>
      <c r="G226" s="175"/>
      <c r="H226" s="175">
        <v>4.9580769230769234E-2</v>
      </c>
      <c r="I226" s="175">
        <v>0.30771794855595697</v>
      </c>
      <c r="J226" s="175">
        <v>0.17172386275432749</v>
      </c>
      <c r="K226" s="175">
        <v>0</v>
      </c>
      <c r="L226" s="175">
        <v>0</v>
      </c>
      <c r="M226" s="275">
        <v>0.5440915734767523</v>
      </c>
      <c r="N226" s="44"/>
      <c r="O226" s="44"/>
    </row>
    <row r="227" spans="1:15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78">
        <v>2055560000</v>
      </c>
      <c r="F227" s="1076">
        <v>40992000</v>
      </c>
      <c r="G227" s="1082"/>
      <c r="H227" s="1076">
        <v>279206000</v>
      </c>
      <c r="I227" s="1076">
        <v>1707401000</v>
      </c>
      <c r="J227" s="1076">
        <v>27961000</v>
      </c>
      <c r="K227" s="1076">
        <v>0</v>
      </c>
      <c r="L227" s="1076">
        <v>0</v>
      </c>
      <c r="M227" s="1084">
        <v>0</v>
      </c>
      <c r="N227" s="44"/>
      <c r="O227" s="44"/>
    </row>
    <row r="228" spans="1:15" ht="18.399999999999999" customHeight="1">
      <c r="A228" s="51"/>
      <c r="B228" s="52"/>
      <c r="C228" s="53" t="s">
        <v>4</v>
      </c>
      <c r="D228" s="62" t="s">
        <v>42</v>
      </c>
      <c r="E228" s="678">
        <v>2120733800</v>
      </c>
      <c r="F228" s="1076">
        <v>96154377</v>
      </c>
      <c r="G228" s="1076"/>
      <c r="H228" s="1076">
        <v>284541000</v>
      </c>
      <c r="I228" s="1076">
        <v>1711647153</v>
      </c>
      <c r="J228" s="1076">
        <v>27961000</v>
      </c>
      <c r="K228" s="1076">
        <v>0</v>
      </c>
      <c r="L228" s="1076">
        <v>0</v>
      </c>
      <c r="M228" s="1084">
        <v>430270</v>
      </c>
      <c r="N228" s="44"/>
      <c r="O228" s="44"/>
    </row>
    <row r="229" spans="1:15" ht="18.399999999999999" customHeight="1">
      <c r="A229" s="56"/>
      <c r="B229" s="52"/>
      <c r="C229" s="53" t="s">
        <v>4</v>
      </c>
      <c r="D229" s="62" t="s">
        <v>43</v>
      </c>
      <c r="E229" s="678">
        <v>787095337.2700001</v>
      </c>
      <c r="F229" s="1076">
        <v>52169818.899999999</v>
      </c>
      <c r="G229" s="1076"/>
      <c r="H229" s="1076">
        <v>58655885.390000008</v>
      </c>
      <c r="I229" s="1076">
        <v>673278651.44000018</v>
      </c>
      <c r="J229" s="1076">
        <v>2672003.12</v>
      </c>
      <c r="K229" s="1076">
        <v>0</v>
      </c>
      <c r="L229" s="1076">
        <v>0</v>
      </c>
      <c r="M229" s="1084">
        <v>318978.42</v>
      </c>
      <c r="N229" s="44"/>
      <c r="O229" s="44"/>
    </row>
    <row r="230" spans="1:15" ht="18.399999999999999" customHeight="1">
      <c r="A230" s="56"/>
      <c r="B230" s="52"/>
      <c r="C230" s="53" t="s">
        <v>4</v>
      </c>
      <c r="D230" s="62" t="s">
        <v>44</v>
      </c>
      <c r="E230" s="174">
        <v>0.38291041724396274</v>
      </c>
      <c r="F230" s="174">
        <v>1.2726829356947698</v>
      </c>
      <c r="G230" s="174"/>
      <c r="H230" s="174">
        <v>0.21008103475570011</v>
      </c>
      <c r="I230" s="174">
        <v>0.39432954030131184</v>
      </c>
      <c r="J230" s="174">
        <v>9.5561786774435831E-2</v>
      </c>
      <c r="K230" s="174">
        <v>0</v>
      </c>
      <c r="L230" s="174">
        <v>0</v>
      </c>
      <c r="M230" s="274">
        <v>0</v>
      </c>
      <c r="N230" s="44"/>
      <c r="O230" s="44"/>
    </row>
    <row r="231" spans="1:15" ht="18.399999999999999" customHeight="1">
      <c r="A231" s="58"/>
      <c r="B231" s="59"/>
      <c r="C231" s="60" t="s">
        <v>4</v>
      </c>
      <c r="D231" s="64" t="s">
        <v>45</v>
      </c>
      <c r="E231" s="175">
        <v>0.3711429210351625</v>
      </c>
      <c r="F231" s="175">
        <v>0.54256312117752059</v>
      </c>
      <c r="G231" s="175"/>
      <c r="H231" s="175">
        <v>0.20614212148688593</v>
      </c>
      <c r="I231" s="175">
        <v>0.39335131090537334</v>
      </c>
      <c r="J231" s="175">
        <v>9.5561786774435831E-2</v>
      </c>
      <c r="K231" s="175">
        <v>0</v>
      </c>
      <c r="L231" s="175">
        <v>0</v>
      </c>
      <c r="M231" s="275">
        <v>0.74134478350802979</v>
      </c>
      <c r="N231" s="44"/>
      <c r="O231" s="44"/>
    </row>
    <row r="232" spans="1:15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78">
        <v>5221246000</v>
      </c>
      <c r="F232" s="1076">
        <v>2338370000</v>
      </c>
      <c r="G232" s="1082"/>
      <c r="H232" s="1076">
        <v>3102000</v>
      </c>
      <c r="I232" s="1076">
        <v>1675967000</v>
      </c>
      <c r="J232" s="1076">
        <v>908593000</v>
      </c>
      <c r="K232" s="1076">
        <v>0</v>
      </c>
      <c r="L232" s="1076">
        <v>0</v>
      </c>
      <c r="M232" s="1084">
        <v>295214000</v>
      </c>
      <c r="N232" s="44"/>
      <c r="O232" s="44"/>
    </row>
    <row r="233" spans="1:15" ht="18.399999999999999" customHeight="1">
      <c r="A233" s="56"/>
      <c r="B233" s="52"/>
      <c r="C233" s="53" t="s">
        <v>4</v>
      </c>
      <c r="D233" s="62" t="s">
        <v>42</v>
      </c>
      <c r="E233" s="678">
        <v>6315567042.3099995</v>
      </c>
      <c r="F233" s="1076">
        <v>2624979110.1900001</v>
      </c>
      <c r="G233" s="1076"/>
      <c r="H233" s="1076">
        <v>3142488</v>
      </c>
      <c r="I233" s="1076">
        <v>2052481787.1199999</v>
      </c>
      <c r="J233" s="1076">
        <v>1279597054</v>
      </c>
      <c r="K233" s="1076">
        <v>0</v>
      </c>
      <c r="L233" s="1076">
        <v>0</v>
      </c>
      <c r="M233" s="1084">
        <v>355366603</v>
      </c>
      <c r="N233" s="44"/>
      <c r="O233" s="44"/>
    </row>
    <row r="234" spans="1:15" ht="18.399999999999999" customHeight="1">
      <c r="A234" s="56"/>
      <c r="B234" s="52"/>
      <c r="C234" s="53" t="s">
        <v>4</v>
      </c>
      <c r="D234" s="62" t="s">
        <v>43</v>
      </c>
      <c r="E234" s="678">
        <v>2433401915.2499995</v>
      </c>
      <c r="F234" s="1076">
        <v>1136203034.4400001</v>
      </c>
      <c r="G234" s="1076"/>
      <c r="H234" s="1076">
        <v>1419339.8499999999</v>
      </c>
      <c r="I234" s="1076">
        <v>869548985.90999961</v>
      </c>
      <c r="J234" s="1076">
        <v>308725110.68000001</v>
      </c>
      <c r="K234" s="1076">
        <v>0</v>
      </c>
      <c r="L234" s="1076">
        <v>0</v>
      </c>
      <c r="M234" s="1084">
        <v>117505444.37</v>
      </c>
      <c r="N234" s="44"/>
      <c r="O234" s="44"/>
    </row>
    <row r="235" spans="1:15" ht="18.399999999999999" customHeight="1">
      <c r="A235" s="56"/>
      <c r="B235" s="52"/>
      <c r="C235" s="53" t="s">
        <v>4</v>
      </c>
      <c r="D235" s="62" t="s">
        <v>44</v>
      </c>
      <c r="E235" s="174">
        <v>0.46605770255797169</v>
      </c>
      <c r="F235" s="174">
        <v>0.48589531786671913</v>
      </c>
      <c r="G235" s="174"/>
      <c r="H235" s="174">
        <v>0.45755636686009021</v>
      </c>
      <c r="I235" s="174">
        <v>0.51883419298231981</v>
      </c>
      <c r="J235" s="174">
        <v>0.33978372129215173</v>
      </c>
      <c r="K235" s="174">
        <v>0</v>
      </c>
      <c r="L235" s="174">
        <v>0</v>
      </c>
      <c r="M235" s="274">
        <v>0.3980347963511216</v>
      </c>
      <c r="N235" s="44"/>
      <c r="O235" s="44"/>
    </row>
    <row r="236" spans="1:15" ht="18.399999999999999" customHeight="1">
      <c r="A236" s="58"/>
      <c r="B236" s="59"/>
      <c r="C236" s="60" t="s">
        <v>4</v>
      </c>
      <c r="D236" s="64" t="s">
        <v>45</v>
      </c>
      <c r="E236" s="175">
        <v>0.38530220627029427</v>
      </c>
      <c r="F236" s="175">
        <v>0.43284269578730472</v>
      </c>
      <c r="G236" s="175"/>
      <c r="H236" s="175">
        <v>0.45166118374994585</v>
      </c>
      <c r="I236" s="175">
        <v>0.42365734564209351</v>
      </c>
      <c r="J236" s="175">
        <v>0.24126744408712902</v>
      </c>
      <c r="K236" s="175">
        <v>0</v>
      </c>
      <c r="L236" s="175">
        <v>0</v>
      </c>
      <c r="M236" s="275">
        <v>0.33065978450991357</v>
      </c>
      <c r="N236" s="44"/>
      <c r="O236" s="44"/>
    </row>
    <row r="237" spans="1:15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78">
        <v>333698000</v>
      </c>
      <c r="F237" s="1076">
        <v>268204000</v>
      </c>
      <c r="G237" s="1082"/>
      <c r="H237" s="1076">
        <v>17000</v>
      </c>
      <c r="I237" s="1076">
        <v>37600000</v>
      </c>
      <c r="J237" s="1076">
        <v>850000</v>
      </c>
      <c r="K237" s="1076">
        <v>0</v>
      </c>
      <c r="L237" s="1076">
        <v>0</v>
      </c>
      <c r="M237" s="1084">
        <v>27027000</v>
      </c>
      <c r="N237" s="44"/>
      <c r="O237" s="44"/>
    </row>
    <row r="238" spans="1:15" ht="18" customHeight="1">
      <c r="A238" s="51"/>
      <c r="B238" s="52"/>
      <c r="C238" s="53" t="s">
        <v>4</v>
      </c>
      <c r="D238" s="62" t="s">
        <v>42</v>
      </c>
      <c r="E238" s="678">
        <v>1156580256.3399999</v>
      </c>
      <c r="F238" s="1076">
        <v>1068204000</v>
      </c>
      <c r="G238" s="1076"/>
      <c r="H238" s="1076">
        <v>63500</v>
      </c>
      <c r="I238" s="1076">
        <v>61676061.339999996</v>
      </c>
      <c r="J238" s="1076">
        <v>850000</v>
      </c>
      <c r="K238" s="1076">
        <v>0</v>
      </c>
      <c r="L238" s="1076">
        <v>0</v>
      </c>
      <c r="M238" s="1084">
        <v>25786695</v>
      </c>
      <c r="N238" s="44"/>
      <c r="O238" s="44"/>
    </row>
    <row r="239" spans="1:15" ht="18.399999999999999" customHeight="1">
      <c r="A239" s="56"/>
      <c r="B239" s="52"/>
      <c r="C239" s="53" t="s">
        <v>4</v>
      </c>
      <c r="D239" s="62" t="s">
        <v>43</v>
      </c>
      <c r="E239" s="678">
        <v>940558707.66999996</v>
      </c>
      <c r="F239" s="1076">
        <v>924884000</v>
      </c>
      <c r="G239" s="1076"/>
      <c r="H239" s="1076">
        <v>2400</v>
      </c>
      <c r="I239" s="1076">
        <v>13173832.919999998</v>
      </c>
      <c r="J239" s="1076">
        <v>0</v>
      </c>
      <c r="K239" s="1076">
        <v>0</v>
      </c>
      <c r="L239" s="1076">
        <v>0</v>
      </c>
      <c r="M239" s="1084">
        <v>2498474.75</v>
      </c>
      <c r="N239" s="44"/>
      <c r="O239" s="44"/>
    </row>
    <row r="240" spans="1:15" ht="18.399999999999999" customHeight="1">
      <c r="A240" s="56"/>
      <c r="B240" s="52"/>
      <c r="C240" s="53" t="s">
        <v>4</v>
      </c>
      <c r="D240" s="62" t="s">
        <v>44</v>
      </c>
      <c r="E240" s="174">
        <v>2.8185925827244991</v>
      </c>
      <c r="F240" s="174">
        <v>3.4484347735305962</v>
      </c>
      <c r="G240" s="174"/>
      <c r="H240" s="174">
        <v>0.14117647058823529</v>
      </c>
      <c r="I240" s="174">
        <v>0.3503678968085106</v>
      </c>
      <c r="J240" s="174">
        <v>0</v>
      </c>
      <c r="K240" s="174">
        <v>0</v>
      </c>
      <c r="L240" s="174">
        <v>0</v>
      </c>
      <c r="M240" s="274">
        <v>9.2443658193658199E-2</v>
      </c>
      <c r="N240" s="44"/>
      <c r="O240" s="44"/>
    </row>
    <row r="241" spans="1:15" ht="18.399999999999999" customHeight="1">
      <c r="A241" s="58"/>
      <c r="B241" s="59"/>
      <c r="C241" s="60" t="s">
        <v>4</v>
      </c>
      <c r="D241" s="64" t="s">
        <v>45</v>
      </c>
      <c r="E241" s="175">
        <v>0.81322390081808893</v>
      </c>
      <c r="F241" s="175">
        <v>0.86583087125680114</v>
      </c>
      <c r="G241" s="175"/>
      <c r="H241" s="175">
        <v>3.7795275590551181E-2</v>
      </c>
      <c r="I241" s="175">
        <v>0.21359718233914057</v>
      </c>
      <c r="J241" s="175">
        <v>0</v>
      </c>
      <c r="K241" s="175">
        <v>0</v>
      </c>
      <c r="L241" s="175">
        <v>0</v>
      </c>
      <c r="M241" s="275">
        <v>9.6890072574248073E-2</v>
      </c>
      <c r="N241" s="44"/>
      <c r="O241" s="44"/>
    </row>
    <row r="242" spans="1:15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78">
        <v>735492000</v>
      </c>
      <c r="F242" s="1076">
        <v>694716000</v>
      </c>
      <c r="G242" s="1082"/>
      <c r="H242" s="1076">
        <v>94000</v>
      </c>
      <c r="I242" s="1076">
        <v>39212000</v>
      </c>
      <c r="J242" s="1076">
        <v>1470000</v>
      </c>
      <c r="K242" s="1076">
        <v>0</v>
      </c>
      <c r="L242" s="1076">
        <v>0</v>
      </c>
      <c r="M242" s="1084">
        <v>0</v>
      </c>
      <c r="N242" s="44"/>
      <c r="O242" s="44"/>
    </row>
    <row r="243" spans="1:15" ht="18.399999999999999" customHeight="1">
      <c r="A243" s="51"/>
      <c r="B243" s="52"/>
      <c r="C243" s="53" t="s">
        <v>4</v>
      </c>
      <c r="D243" s="62" t="s">
        <v>42</v>
      </c>
      <c r="E243" s="678">
        <v>735552641.89999998</v>
      </c>
      <c r="F243" s="1076">
        <v>694716000</v>
      </c>
      <c r="G243" s="1076"/>
      <c r="H243" s="1076">
        <v>144000</v>
      </c>
      <c r="I243" s="1076">
        <v>39312641.899999999</v>
      </c>
      <c r="J243" s="1076">
        <v>1380000</v>
      </c>
      <c r="K243" s="1076">
        <v>0</v>
      </c>
      <c r="L243" s="1076">
        <v>0</v>
      </c>
      <c r="M243" s="1084">
        <v>0</v>
      </c>
      <c r="N243" s="44"/>
      <c r="O243" s="44"/>
    </row>
    <row r="244" spans="1:15" ht="18.399999999999999" customHeight="1">
      <c r="A244" s="56"/>
      <c r="B244" s="52"/>
      <c r="C244" s="53" t="s">
        <v>4</v>
      </c>
      <c r="D244" s="62" t="s">
        <v>43</v>
      </c>
      <c r="E244" s="678">
        <v>351653476.25999999</v>
      </c>
      <c r="F244" s="1076">
        <v>334776622.79000002</v>
      </c>
      <c r="G244" s="1076"/>
      <c r="H244" s="1076">
        <v>73944.070000000007</v>
      </c>
      <c r="I244" s="1076">
        <v>16802909.400000002</v>
      </c>
      <c r="J244" s="1076">
        <v>0</v>
      </c>
      <c r="K244" s="1076">
        <v>0</v>
      </c>
      <c r="L244" s="1076">
        <v>0</v>
      </c>
      <c r="M244" s="1084">
        <v>0</v>
      </c>
      <c r="N244" s="44"/>
      <c r="O244" s="44"/>
    </row>
    <row r="245" spans="1:15" ht="18.399999999999999" customHeight="1">
      <c r="A245" s="56"/>
      <c r="B245" s="52"/>
      <c r="C245" s="53" t="s">
        <v>4</v>
      </c>
      <c r="D245" s="62" t="s">
        <v>44</v>
      </c>
      <c r="E245" s="174">
        <v>0.47812005604411739</v>
      </c>
      <c r="F245" s="174">
        <v>0.48188989859165476</v>
      </c>
      <c r="G245" s="174"/>
      <c r="H245" s="174">
        <v>0.78663904255319161</v>
      </c>
      <c r="I245" s="174">
        <v>0.42851447006018573</v>
      </c>
      <c r="J245" s="707">
        <v>0</v>
      </c>
      <c r="K245" s="174">
        <v>0</v>
      </c>
      <c r="L245" s="174">
        <v>0</v>
      </c>
      <c r="M245" s="274">
        <v>0</v>
      </c>
      <c r="N245" s="44"/>
      <c r="O245" s="44"/>
    </row>
    <row r="246" spans="1:15" ht="18.399999999999999" customHeight="1">
      <c r="A246" s="58"/>
      <c r="B246" s="59"/>
      <c r="C246" s="60" t="s">
        <v>4</v>
      </c>
      <c r="D246" s="64" t="s">
        <v>45</v>
      </c>
      <c r="E246" s="175">
        <v>0.47808063791552263</v>
      </c>
      <c r="F246" s="175">
        <v>0.48188989859165476</v>
      </c>
      <c r="G246" s="175"/>
      <c r="H246" s="175">
        <v>0.51350048611111121</v>
      </c>
      <c r="I246" s="175">
        <v>0.42741745626614841</v>
      </c>
      <c r="J246" s="175">
        <v>0</v>
      </c>
      <c r="K246" s="175">
        <v>0</v>
      </c>
      <c r="L246" s="175">
        <v>0</v>
      </c>
      <c r="M246" s="275">
        <v>0</v>
      </c>
      <c r="N246" s="44"/>
      <c r="O246" s="44"/>
    </row>
    <row r="247" spans="1:15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78">
        <v>37236000</v>
      </c>
      <c r="F247" s="1076">
        <v>0</v>
      </c>
      <c r="G247" s="1082"/>
      <c r="H247" s="1076">
        <v>14000</v>
      </c>
      <c r="I247" s="1076">
        <v>31039000</v>
      </c>
      <c r="J247" s="1076">
        <v>350000</v>
      </c>
      <c r="K247" s="1076">
        <v>0</v>
      </c>
      <c r="L247" s="1076">
        <v>0</v>
      </c>
      <c r="M247" s="1084">
        <v>5833000</v>
      </c>
      <c r="N247" s="44"/>
      <c r="O247" s="44"/>
    </row>
    <row r="248" spans="1:15" ht="18.399999999999999" customHeight="1">
      <c r="A248" s="56"/>
      <c r="B248" s="52"/>
      <c r="C248" s="53" t="s">
        <v>4</v>
      </c>
      <c r="D248" s="62" t="s">
        <v>42</v>
      </c>
      <c r="E248" s="678">
        <v>37236000</v>
      </c>
      <c r="F248" s="1076">
        <v>0</v>
      </c>
      <c r="G248" s="1076"/>
      <c r="H248" s="1076">
        <v>14000</v>
      </c>
      <c r="I248" s="1076">
        <v>30884240</v>
      </c>
      <c r="J248" s="1076">
        <v>504760</v>
      </c>
      <c r="K248" s="1076">
        <v>0</v>
      </c>
      <c r="L248" s="1076">
        <v>0</v>
      </c>
      <c r="M248" s="1084">
        <v>5833000</v>
      </c>
      <c r="N248" s="44"/>
      <c r="O248" s="44"/>
    </row>
    <row r="249" spans="1:15" ht="18.399999999999999" customHeight="1">
      <c r="A249" s="56"/>
      <c r="B249" s="52"/>
      <c r="C249" s="53" t="s">
        <v>4</v>
      </c>
      <c r="D249" s="62" t="s">
        <v>43</v>
      </c>
      <c r="E249" s="678">
        <v>14068477.82</v>
      </c>
      <c r="F249" s="1076">
        <v>0</v>
      </c>
      <c r="G249" s="1076"/>
      <c r="H249" s="1076">
        <v>4243.09</v>
      </c>
      <c r="I249" s="1076">
        <v>12270312.640000001</v>
      </c>
      <c r="J249" s="1076">
        <v>139948.17000000001</v>
      </c>
      <c r="K249" s="1076">
        <v>0</v>
      </c>
      <c r="L249" s="1076">
        <v>0</v>
      </c>
      <c r="M249" s="1084">
        <v>1653973.9199999997</v>
      </c>
      <c r="N249" s="44"/>
      <c r="O249" s="44"/>
    </row>
    <row r="250" spans="1:15" ht="18.399999999999999" customHeight="1">
      <c r="A250" s="56"/>
      <c r="B250" s="52"/>
      <c r="C250" s="53" t="s">
        <v>4</v>
      </c>
      <c r="D250" s="62" t="s">
        <v>44</v>
      </c>
      <c r="E250" s="174">
        <v>0.37781925609625094</v>
      </c>
      <c r="F250" s="174">
        <v>0</v>
      </c>
      <c r="G250" s="174"/>
      <c r="H250" s="174">
        <v>0.30307785714285718</v>
      </c>
      <c r="I250" s="174">
        <v>0.39531919971648571</v>
      </c>
      <c r="J250" s="174">
        <v>0.39985191428571432</v>
      </c>
      <c r="K250" s="174">
        <v>0</v>
      </c>
      <c r="L250" s="174">
        <v>0</v>
      </c>
      <c r="M250" s="274">
        <v>0.2835545894051088</v>
      </c>
      <c r="N250" s="44"/>
      <c r="O250" s="44"/>
    </row>
    <row r="251" spans="1:15" ht="18.399999999999999" customHeight="1">
      <c r="A251" s="58"/>
      <c r="B251" s="59"/>
      <c r="C251" s="60" t="s">
        <v>4</v>
      </c>
      <c r="D251" s="64" t="s">
        <v>45</v>
      </c>
      <c r="E251" s="175">
        <v>0.37781925609625094</v>
      </c>
      <c r="F251" s="175">
        <v>0</v>
      </c>
      <c r="G251" s="175"/>
      <c r="H251" s="175">
        <v>0.30307785714285718</v>
      </c>
      <c r="I251" s="175">
        <v>0.3973001323652452</v>
      </c>
      <c r="J251" s="175">
        <v>0.27725685474284811</v>
      </c>
      <c r="K251" s="175">
        <v>0</v>
      </c>
      <c r="L251" s="175">
        <v>0</v>
      </c>
      <c r="M251" s="275">
        <v>0.2835545894051088</v>
      </c>
      <c r="N251" s="44"/>
      <c r="O251" s="44"/>
    </row>
    <row r="252" spans="1:15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78">
        <v>52988000</v>
      </c>
      <c r="F252" s="1076">
        <v>0</v>
      </c>
      <c r="G252" s="1082"/>
      <c r="H252" s="1076">
        <v>10000</v>
      </c>
      <c r="I252" s="1076">
        <v>52378000</v>
      </c>
      <c r="J252" s="1076">
        <v>600000</v>
      </c>
      <c r="K252" s="1076">
        <v>0</v>
      </c>
      <c r="L252" s="1076">
        <v>0</v>
      </c>
      <c r="M252" s="1084">
        <v>0</v>
      </c>
      <c r="N252" s="44"/>
      <c r="O252" s="44"/>
    </row>
    <row r="253" spans="1:15" ht="18.399999999999999" customHeight="1">
      <c r="A253" s="56"/>
      <c r="B253" s="52"/>
      <c r="C253" s="53" t="s">
        <v>4</v>
      </c>
      <c r="D253" s="62" t="s">
        <v>42</v>
      </c>
      <c r="E253" s="678">
        <v>56292146</v>
      </c>
      <c r="F253" s="1076">
        <v>0</v>
      </c>
      <c r="G253" s="1076"/>
      <c r="H253" s="1076">
        <v>10000</v>
      </c>
      <c r="I253" s="1076">
        <v>55632146</v>
      </c>
      <c r="J253" s="1076">
        <v>650000</v>
      </c>
      <c r="K253" s="1076">
        <v>0</v>
      </c>
      <c r="L253" s="1076">
        <v>0</v>
      </c>
      <c r="M253" s="1084">
        <v>0</v>
      </c>
      <c r="N253" s="44"/>
      <c r="O253" s="44"/>
    </row>
    <row r="254" spans="1:15" ht="18.399999999999999" customHeight="1">
      <c r="A254" s="56"/>
      <c r="B254" s="52"/>
      <c r="C254" s="53" t="s">
        <v>4</v>
      </c>
      <c r="D254" s="62" t="s">
        <v>43</v>
      </c>
      <c r="E254" s="678">
        <v>20352594.98</v>
      </c>
      <c r="F254" s="1076">
        <v>0</v>
      </c>
      <c r="G254" s="1076"/>
      <c r="H254" s="1076">
        <v>3479</v>
      </c>
      <c r="I254" s="1076">
        <v>20349115.98</v>
      </c>
      <c r="J254" s="1076">
        <v>0</v>
      </c>
      <c r="K254" s="1076">
        <v>0</v>
      </c>
      <c r="L254" s="1076">
        <v>0</v>
      </c>
      <c r="M254" s="1084">
        <v>0</v>
      </c>
      <c r="N254" s="44"/>
      <c r="O254" s="44"/>
    </row>
    <row r="255" spans="1:15" ht="18" customHeight="1">
      <c r="A255" s="56"/>
      <c r="B255" s="52"/>
      <c r="C255" s="53" t="s">
        <v>4</v>
      </c>
      <c r="D255" s="62" t="s">
        <v>44</v>
      </c>
      <c r="E255" s="174">
        <v>0.38409819166603759</v>
      </c>
      <c r="F255" s="174">
        <v>0</v>
      </c>
      <c r="G255" s="174"/>
      <c r="H255" s="174">
        <v>0.34789999999999999</v>
      </c>
      <c r="I255" s="174">
        <v>0.38850502081026383</v>
      </c>
      <c r="J255" s="174">
        <v>0</v>
      </c>
      <c r="K255" s="174">
        <v>0</v>
      </c>
      <c r="L255" s="174">
        <v>0</v>
      </c>
      <c r="M255" s="274">
        <v>0</v>
      </c>
      <c r="N255" s="44"/>
      <c r="O255" s="44"/>
    </row>
    <row r="256" spans="1:15" ht="18.399999999999999" customHeight="1">
      <c r="A256" s="58"/>
      <c r="B256" s="59"/>
      <c r="C256" s="60" t="s">
        <v>4</v>
      </c>
      <c r="D256" s="61" t="s">
        <v>45</v>
      </c>
      <c r="E256" s="276">
        <v>0.36155301274177754</v>
      </c>
      <c r="F256" s="175">
        <v>0</v>
      </c>
      <c r="G256" s="175"/>
      <c r="H256" s="175">
        <v>0.34789999999999999</v>
      </c>
      <c r="I256" s="175">
        <v>0.36577981334748438</v>
      </c>
      <c r="J256" s="175">
        <v>0</v>
      </c>
      <c r="K256" s="175">
        <v>0</v>
      </c>
      <c r="L256" s="175">
        <v>0</v>
      </c>
      <c r="M256" s="275">
        <v>0</v>
      </c>
      <c r="N256" s="44"/>
      <c r="O256" s="44"/>
    </row>
    <row r="257" spans="1:15" ht="18.399999999999999" customHeight="1">
      <c r="A257" s="51" t="s">
        <v>747</v>
      </c>
      <c r="B257" s="52" t="s">
        <v>47</v>
      </c>
      <c r="C257" s="53" t="s">
        <v>749</v>
      </c>
      <c r="D257" s="62" t="s">
        <v>41</v>
      </c>
      <c r="E257" s="678">
        <v>0</v>
      </c>
      <c r="F257" s="1076">
        <v>0</v>
      </c>
      <c r="G257" s="1082"/>
      <c r="H257" s="1076">
        <v>0</v>
      </c>
      <c r="I257" s="1076">
        <v>0</v>
      </c>
      <c r="J257" s="1076">
        <v>0</v>
      </c>
      <c r="K257" s="1076">
        <v>0</v>
      </c>
      <c r="L257" s="1076">
        <v>0</v>
      </c>
      <c r="M257" s="1084">
        <v>0</v>
      </c>
      <c r="N257" s="44"/>
      <c r="O257" s="44"/>
    </row>
    <row r="258" spans="1:15" ht="18.399999999999999" customHeight="1">
      <c r="A258" s="56"/>
      <c r="B258" s="52"/>
      <c r="C258" s="53" t="s">
        <v>4</v>
      </c>
      <c r="D258" s="62" t="s">
        <v>42</v>
      </c>
      <c r="E258" s="678">
        <v>275461945.46000004</v>
      </c>
      <c r="F258" s="1076">
        <v>0</v>
      </c>
      <c r="G258" s="1076"/>
      <c r="H258" s="1076">
        <v>356611.08999999997</v>
      </c>
      <c r="I258" s="1076">
        <v>220880144.69</v>
      </c>
      <c r="J258" s="1076">
        <v>7084213.2999999998</v>
      </c>
      <c r="K258" s="1076">
        <v>0</v>
      </c>
      <c r="L258" s="1076">
        <v>0</v>
      </c>
      <c r="M258" s="1084">
        <v>47140976.379999995</v>
      </c>
      <c r="N258" s="44"/>
      <c r="O258" s="44"/>
    </row>
    <row r="259" spans="1:15" ht="18.399999999999999" customHeight="1">
      <c r="A259" s="56"/>
      <c r="B259" s="52"/>
      <c r="C259" s="53" t="s">
        <v>4</v>
      </c>
      <c r="D259" s="62" t="s">
        <v>43</v>
      </c>
      <c r="E259" s="678">
        <v>54723165.900000006</v>
      </c>
      <c r="F259" s="1076">
        <v>0</v>
      </c>
      <c r="G259" s="1076"/>
      <c r="H259" s="1076">
        <v>43727.09</v>
      </c>
      <c r="I259" s="1076">
        <v>45445692.649999999</v>
      </c>
      <c r="J259" s="1076">
        <v>20505</v>
      </c>
      <c r="K259" s="1076">
        <v>0</v>
      </c>
      <c r="L259" s="1076">
        <v>0</v>
      </c>
      <c r="M259" s="1084">
        <v>9213241.1600000001</v>
      </c>
      <c r="N259" s="44"/>
      <c r="O259" s="44"/>
    </row>
    <row r="260" spans="1:15" ht="18.399999999999999" customHeight="1">
      <c r="A260" s="56"/>
      <c r="B260" s="52"/>
      <c r="C260" s="53" t="s">
        <v>4</v>
      </c>
      <c r="D260" s="62" t="s">
        <v>44</v>
      </c>
      <c r="E260" s="174">
        <v>0</v>
      </c>
      <c r="F260" s="174">
        <v>0</v>
      </c>
      <c r="G260" s="174"/>
      <c r="H260" s="174">
        <v>0</v>
      </c>
      <c r="I260" s="174">
        <v>0</v>
      </c>
      <c r="J260" s="174">
        <v>0</v>
      </c>
      <c r="K260" s="174">
        <v>0</v>
      </c>
      <c r="L260" s="174">
        <v>0</v>
      </c>
      <c r="M260" s="274">
        <v>0</v>
      </c>
      <c r="N260" s="44"/>
      <c r="O260" s="44"/>
    </row>
    <row r="261" spans="1:15" ht="18.399999999999999" customHeight="1">
      <c r="A261" s="58"/>
      <c r="B261" s="59"/>
      <c r="C261" s="60" t="s">
        <v>4</v>
      </c>
      <c r="D261" s="61" t="s">
        <v>45</v>
      </c>
      <c r="E261" s="276">
        <v>0.19865962178048432</v>
      </c>
      <c r="F261" s="175">
        <v>0</v>
      </c>
      <c r="G261" s="175"/>
      <c r="H261" s="175">
        <v>0.12261842445785968</v>
      </c>
      <c r="I261" s="175">
        <v>0.20574820210201303</v>
      </c>
      <c r="J261" s="175">
        <v>2.8944639484528227E-3</v>
      </c>
      <c r="K261" s="175">
        <v>0</v>
      </c>
      <c r="L261" s="175">
        <v>0</v>
      </c>
      <c r="M261" s="275">
        <v>0.19544018532269528</v>
      </c>
      <c r="N261" s="44"/>
      <c r="O261" s="44"/>
    </row>
    <row r="262" spans="1:15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78">
        <v>16864000</v>
      </c>
      <c r="F262" s="1076">
        <v>0</v>
      </c>
      <c r="G262" s="1082"/>
      <c r="H262" s="1076">
        <v>3893000</v>
      </c>
      <c r="I262" s="1076">
        <v>12461000</v>
      </c>
      <c r="J262" s="1076">
        <v>510000</v>
      </c>
      <c r="K262" s="1076">
        <v>0</v>
      </c>
      <c r="L262" s="1076">
        <v>0</v>
      </c>
      <c r="M262" s="1084">
        <v>0</v>
      </c>
      <c r="N262" s="44"/>
      <c r="O262" s="44"/>
    </row>
    <row r="263" spans="1:15" ht="18.399999999999999" customHeight="1">
      <c r="A263" s="56"/>
      <c r="B263" s="52"/>
      <c r="C263" s="53" t="s">
        <v>4</v>
      </c>
      <c r="D263" s="62" t="s">
        <v>42</v>
      </c>
      <c r="E263" s="678">
        <v>16864000</v>
      </c>
      <c r="F263" s="1076">
        <v>0</v>
      </c>
      <c r="G263" s="1076"/>
      <c r="H263" s="1076">
        <v>3893000</v>
      </c>
      <c r="I263" s="1076">
        <v>12461000</v>
      </c>
      <c r="J263" s="1076">
        <v>510000</v>
      </c>
      <c r="K263" s="1076">
        <v>0</v>
      </c>
      <c r="L263" s="1076">
        <v>0</v>
      </c>
      <c r="M263" s="1084">
        <v>0</v>
      </c>
      <c r="N263" s="44"/>
      <c r="O263" s="44"/>
    </row>
    <row r="264" spans="1:15" ht="18.399999999999999" customHeight="1">
      <c r="A264" s="56"/>
      <c r="B264" s="52"/>
      <c r="C264" s="53" t="s">
        <v>4</v>
      </c>
      <c r="D264" s="62" t="s">
        <v>43</v>
      </c>
      <c r="E264" s="678">
        <v>5301483.54</v>
      </c>
      <c r="F264" s="1076">
        <v>0</v>
      </c>
      <c r="G264" s="1076"/>
      <c r="H264" s="1076">
        <v>783529.65</v>
      </c>
      <c r="I264" s="1076">
        <v>4517953.8899999997</v>
      </c>
      <c r="J264" s="1076">
        <v>0</v>
      </c>
      <c r="K264" s="1076">
        <v>0</v>
      </c>
      <c r="L264" s="1076">
        <v>0</v>
      </c>
      <c r="M264" s="1084">
        <v>0</v>
      </c>
      <c r="N264" s="44"/>
      <c r="O264" s="44"/>
    </row>
    <row r="265" spans="1:15" ht="18.399999999999999" customHeight="1">
      <c r="A265" s="56"/>
      <c r="B265" s="52"/>
      <c r="C265" s="53" t="s">
        <v>4</v>
      </c>
      <c r="D265" s="62" t="s">
        <v>44</v>
      </c>
      <c r="E265" s="174">
        <v>0.31436690820683111</v>
      </c>
      <c r="F265" s="174">
        <v>0</v>
      </c>
      <c r="G265" s="174"/>
      <c r="H265" s="174">
        <v>0.20126628564089391</v>
      </c>
      <c r="I265" s="174">
        <v>0.36256752186822883</v>
      </c>
      <c r="J265" s="174">
        <v>0</v>
      </c>
      <c r="K265" s="174">
        <v>0</v>
      </c>
      <c r="L265" s="174">
        <v>0</v>
      </c>
      <c r="M265" s="274">
        <v>0</v>
      </c>
      <c r="N265" s="44"/>
      <c r="O265" s="44"/>
    </row>
    <row r="266" spans="1:15" ht="18.399999999999999" customHeight="1">
      <c r="A266" s="58"/>
      <c r="B266" s="59"/>
      <c r="C266" s="60" t="s">
        <v>4</v>
      </c>
      <c r="D266" s="64" t="s">
        <v>45</v>
      </c>
      <c r="E266" s="175">
        <v>0.31436690820683111</v>
      </c>
      <c r="F266" s="175">
        <v>0</v>
      </c>
      <c r="G266" s="175"/>
      <c r="H266" s="175">
        <v>0.20126628564089391</v>
      </c>
      <c r="I266" s="175">
        <v>0.36256752186822883</v>
      </c>
      <c r="J266" s="175">
        <v>0</v>
      </c>
      <c r="K266" s="175">
        <v>0</v>
      </c>
      <c r="L266" s="175">
        <v>0</v>
      </c>
      <c r="M266" s="275">
        <v>0</v>
      </c>
      <c r="N266" s="44"/>
      <c r="O266" s="44"/>
    </row>
    <row r="267" spans="1:15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78">
        <v>102511000</v>
      </c>
      <c r="F267" s="1076">
        <v>2675000</v>
      </c>
      <c r="G267" s="1082"/>
      <c r="H267" s="1076">
        <v>477000</v>
      </c>
      <c r="I267" s="1076">
        <v>89105000</v>
      </c>
      <c r="J267" s="1076">
        <v>5500000</v>
      </c>
      <c r="K267" s="1076">
        <v>0</v>
      </c>
      <c r="L267" s="1076">
        <v>0</v>
      </c>
      <c r="M267" s="1084">
        <v>4754000</v>
      </c>
    </row>
    <row r="268" spans="1:15" ht="18.399999999999999" customHeight="1">
      <c r="A268" s="56"/>
      <c r="B268" s="52"/>
      <c r="C268" s="53" t="s">
        <v>158</v>
      </c>
      <c r="D268" s="62" t="s">
        <v>42</v>
      </c>
      <c r="E268" s="678">
        <v>104522278</v>
      </c>
      <c r="F268" s="1076">
        <v>2675000</v>
      </c>
      <c r="G268" s="1076"/>
      <c r="H268" s="1076">
        <v>482451</v>
      </c>
      <c r="I268" s="1076">
        <v>89203831</v>
      </c>
      <c r="J268" s="1076">
        <v>6940860</v>
      </c>
      <c r="K268" s="1076">
        <v>0</v>
      </c>
      <c r="L268" s="1076">
        <v>0</v>
      </c>
      <c r="M268" s="1084">
        <v>5220136</v>
      </c>
    </row>
    <row r="269" spans="1:15" ht="18.399999999999999" customHeight="1">
      <c r="A269" s="56"/>
      <c r="B269" s="52"/>
      <c r="C269" s="53" t="s">
        <v>4</v>
      </c>
      <c r="D269" s="62" t="s">
        <v>43</v>
      </c>
      <c r="E269" s="678">
        <v>31539225.729999997</v>
      </c>
      <c r="F269" s="1076">
        <v>1450000</v>
      </c>
      <c r="G269" s="1076"/>
      <c r="H269" s="1076">
        <v>196893.81</v>
      </c>
      <c r="I269" s="1076">
        <v>27312836.349999998</v>
      </c>
      <c r="J269" s="1076">
        <v>814090.63</v>
      </c>
      <c r="K269" s="1076">
        <v>0</v>
      </c>
      <c r="L269" s="1076">
        <v>0</v>
      </c>
      <c r="M269" s="1084">
        <v>1765404.9400000009</v>
      </c>
    </row>
    <row r="270" spans="1:15" ht="18.399999999999999" customHeight="1">
      <c r="A270" s="56"/>
      <c r="B270" s="52"/>
      <c r="C270" s="53" t="s">
        <v>4</v>
      </c>
      <c r="D270" s="62" t="s">
        <v>44</v>
      </c>
      <c r="E270" s="174">
        <v>0.30766674532489191</v>
      </c>
      <c r="F270" s="174">
        <v>0.54205607476635509</v>
      </c>
      <c r="G270" s="174"/>
      <c r="H270" s="174">
        <v>0.4127752830188679</v>
      </c>
      <c r="I270" s="174">
        <v>0.30652417204421745</v>
      </c>
      <c r="J270" s="174">
        <v>0.14801647818181818</v>
      </c>
      <c r="K270" s="174">
        <v>0</v>
      </c>
      <c r="L270" s="174">
        <v>0</v>
      </c>
      <c r="M270" s="274">
        <v>0.37135148085822484</v>
      </c>
    </row>
    <row r="271" spans="1:15" ht="18.399999999999999" customHeight="1">
      <c r="A271" s="58"/>
      <c r="B271" s="59"/>
      <c r="C271" s="60" t="s">
        <v>4</v>
      </c>
      <c r="D271" s="64" t="s">
        <v>45</v>
      </c>
      <c r="E271" s="175">
        <v>0.30174644423650998</v>
      </c>
      <c r="F271" s="175">
        <v>0.54205607476635509</v>
      </c>
      <c r="G271" s="175"/>
      <c r="H271" s="175">
        <v>0.40811151806090151</v>
      </c>
      <c r="I271" s="175">
        <v>0.30618456678166656</v>
      </c>
      <c r="J271" s="175">
        <v>0.11728959091524681</v>
      </c>
      <c r="K271" s="175">
        <v>0</v>
      </c>
      <c r="L271" s="175">
        <v>0</v>
      </c>
      <c r="M271" s="275">
        <v>0.33819136896050234</v>
      </c>
    </row>
    <row r="272" spans="1:15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78">
        <v>55015000</v>
      </c>
      <c r="F272" s="1076">
        <v>2900000</v>
      </c>
      <c r="G272" s="1082"/>
      <c r="H272" s="1076">
        <v>29160000</v>
      </c>
      <c r="I272" s="1076">
        <v>22601000</v>
      </c>
      <c r="J272" s="1076">
        <v>354000</v>
      </c>
      <c r="K272" s="1076">
        <v>0</v>
      </c>
      <c r="L272" s="1076">
        <v>0</v>
      </c>
      <c r="M272" s="1084">
        <v>0</v>
      </c>
    </row>
    <row r="273" spans="1:13" ht="18.399999999999999" customHeight="1">
      <c r="A273" s="56"/>
      <c r="B273" s="52"/>
      <c r="C273" s="53" t="s">
        <v>161</v>
      </c>
      <c r="D273" s="62" t="s">
        <v>42</v>
      </c>
      <c r="E273" s="678">
        <v>102015000</v>
      </c>
      <c r="F273" s="1076">
        <v>3420150</v>
      </c>
      <c r="G273" s="1076"/>
      <c r="H273" s="1076">
        <v>74160000</v>
      </c>
      <c r="I273" s="1076">
        <v>24080850</v>
      </c>
      <c r="J273" s="1076">
        <v>354000</v>
      </c>
      <c r="K273" s="1076">
        <v>0</v>
      </c>
      <c r="L273" s="1076">
        <v>0</v>
      </c>
      <c r="M273" s="1084">
        <v>0</v>
      </c>
    </row>
    <row r="274" spans="1:13" ht="18.399999999999999" customHeight="1">
      <c r="A274" s="56"/>
      <c r="B274" s="52"/>
      <c r="C274" s="53" t="s">
        <v>4</v>
      </c>
      <c r="D274" s="62" t="s">
        <v>43</v>
      </c>
      <c r="E274" s="678">
        <v>57752575.43</v>
      </c>
      <c r="F274" s="1076">
        <v>1847900</v>
      </c>
      <c r="G274" s="1076"/>
      <c r="H274" s="1076">
        <v>47115266.25</v>
      </c>
      <c r="I274" s="1076">
        <v>8437760.2800000012</v>
      </c>
      <c r="J274" s="1076">
        <v>351648.9</v>
      </c>
      <c r="K274" s="1076">
        <v>0</v>
      </c>
      <c r="L274" s="1076">
        <v>0</v>
      </c>
      <c r="M274" s="1084">
        <v>0</v>
      </c>
    </row>
    <row r="275" spans="1:13" ht="18.399999999999999" customHeight="1">
      <c r="A275" s="56"/>
      <c r="B275" s="52"/>
      <c r="C275" s="53" t="s">
        <v>4</v>
      </c>
      <c r="D275" s="62" t="s">
        <v>44</v>
      </c>
      <c r="E275" s="174">
        <v>1.0497605276742707</v>
      </c>
      <c r="F275" s="174">
        <v>0.63720689655172413</v>
      </c>
      <c r="G275" s="174"/>
      <c r="H275" s="174">
        <v>1.6157498713991769</v>
      </c>
      <c r="I275" s="174">
        <v>0.3733357054997567</v>
      </c>
      <c r="J275" s="174">
        <v>0.99335847457627124</v>
      </c>
      <c r="K275" s="174">
        <v>0</v>
      </c>
      <c r="L275" s="174">
        <v>0</v>
      </c>
      <c r="M275" s="274">
        <v>0</v>
      </c>
    </row>
    <row r="276" spans="1:13" ht="18.399999999999999" customHeight="1">
      <c r="A276" s="58"/>
      <c r="B276" s="59"/>
      <c r="C276" s="60" t="s">
        <v>4</v>
      </c>
      <c r="D276" s="64" t="s">
        <v>45</v>
      </c>
      <c r="E276" s="175">
        <v>0.56611846718619807</v>
      </c>
      <c r="F276" s="175">
        <v>0.54029794014882393</v>
      </c>
      <c r="G276" s="175"/>
      <c r="H276" s="175">
        <v>0.6353191241909385</v>
      </c>
      <c r="I276" s="175">
        <v>0.35039295872031101</v>
      </c>
      <c r="J276" s="175">
        <v>0.99335847457627124</v>
      </c>
      <c r="K276" s="175">
        <v>0</v>
      </c>
      <c r="L276" s="175">
        <v>0</v>
      </c>
      <c r="M276" s="275">
        <v>0</v>
      </c>
    </row>
    <row r="277" spans="1:13" ht="18.399999999999999" customHeight="1">
      <c r="A277" s="51" t="s">
        <v>754</v>
      </c>
      <c r="B277" s="52" t="s">
        <v>47</v>
      </c>
      <c r="C277" s="53" t="s">
        <v>755</v>
      </c>
      <c r="D277" s="62" t="s">
        <v>41</v>
      </c>
      <c r="E277" s="678">
        <v>0</v>
      </c>
      <c r="F277" s="1076">
        <v>0</v>
      </c>
      <c r="G277" s="1082"/>
      <c r="H277" s="1076">
        <v>0</v>
      </c>
      <c r="I277" s="1076">
        <v>0</v>
      </c>
      <c r="J277" s="1076">
        <v>0</v>
      </c>
      <c r="K277" s="1076">
        <v>0</v>
      </c>
      <c r="L277" s="1076">
        <v>0</v>
      </c>
      <c r="M277" s="1084">
        <v>0</v>
      </c>
    </row>
    <row r="278" spans="1:13" ht="18.399999999999999" customHeight="1">
      <c r="A278" s="56"/>
      <c r="B278" s="52"/>
      <c r="C278" s="53"/>
      <c r="D278" s="62" t="s">
        <v>42</v>
      </c>
      <c r="E278" s="678">
        <v>13732664</v>
      </c>
      <c r="F278" s="1076">
        <v>0</v>
      </c>
      <c r="G278" s="1076"/>
      <c r="H278" s="1076">
        <v>30000</v>
      </c>
      <c r="I278" s="1076">
        <v>11965359</v>
      </c>
      <c r="J278" s="1076">
        <v>0</v>
      </c>
      <c r="K278" s="1076">
        <v>0</v>
      </c>
      <c r="L278" s="1076">
        <v>0</v>
      </c>
      <c r="M278" s="1084">
        <v>1737305</v>
      </c>
    </row>
    <row r="279" spans="1:13" ht="18.399999999999999" customHeight="1">
      <c r="A279" s="56"/>
      <c r="B279" s="52"/>
      <c r="C279" s="53" t="s">
        <v>4</v>
      </c>
      <c r="D279" s="62" t="s">
        <v>43</v>
      </c>
      <c r="E279" s="678">
        <v>1789624.6400000001</v>
      </c>
      <c r="F279" s="1076">
        <v>0</v>
      </c>
      <c r="G279" s="1076"/>
      <c r="H279" s="1076">
        <v>600</v>
      </c>
      <c r="I279" s="1076">
        <v>1734116.53</v>
      </c>
      <c r="J279" s="1076">
        <v>0</v>
      </c>
      <c r="K279" s="1076">
        <v>0</v>
      </c>
      <c r="L279" s="1076">
        <v>0</v>
      </c>
      <c r="M279" s="1084">
        <v>54908.11</v>
      </c>
    </row>
    <row r="280" spans="1:13" ht="18.399999999999999" customHeight="1">
      <c r="A280" s="56"/>
      <c r="B280" s="52"/>
      <c r="C280" s="53" t="s">
        <v>4</v>
      </c>
      <c r="D280" s="62" t="s">
        <v>44</v>
      </c>
      <c r="E280" s="174">
        <v>0</v>
      </c>
      <c r="F280" s="174">
        <v>0</v>
      </c>
      <c r="G280" s="174"/>
      <c r="H280" s="174">
        <v>0</v>
      </c>
      <c r="I280" s="174">
        <v>0</v>
      </c>
      <c r="J280" s="174">
        <v>0</v>
      </c>
      <c r="K280" s="174">
        <v>0</v>
      </c>
      <c r="L280" s="174">
        <v>0</v>
      </c>
      <c r="M280" s="274">
        <v>0</v>
      </c>
    </row>
    <row r="281" spans="1:13" ht="18.399999999999999" customHeight="1">
      <c r="A281" s="58"/>
      <c r="B281" s="59"/>
      <c r="C281" s="60" t="s">
        <v>4</v>
      </c>
      <c r="D281" s="64" t="s">
        <v>45</v>
      </c>
      <c r="E281" s="175">
        <v>0.13031882524759947</v>
      </c>
      <c r="F281" s="175">
        <v>0</v>
      </c>
      <c r="G281" s="175"/>
      <c r="H281" s="175">
        <v>0.02</v>
      </c>
      <c r="I281" s="175">
        <v>0.1449280819739717</v>
      </c>
      <c r="J281" s="175">
        <v>0</v>
      </c>
      <c r="K281" s="175">
        <v>0</v>
      </c>
      <c r="L281" s="175">
        <v>0</v>
      </c>
      <c r="M281" s="275">
        <v>3.1605337001850566E-2</v>
      </c>
    </row>
    <row r="282" spans="1:13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78">
        <v>212984000</v>
      </c>
      <c r="F282" s="1076">
        <v>0</v>
      </c>
      <c r="G282" s="1082"/>
      <c r="H282" s="1076">
        <v>2673000</v>
      </c>
      <c r="I282" s="1076">
        <v>192384000</v>
      </c>
      <c r="J282" s="1076">
        <v>17927000</v>
      </c>
      <c r="K282" s="1076">
        <v>0</v>
      </c>
      <c r="L282" s="1076">
        <v>0</v>
      </c>
      <c r="M282" s="1084">
        <v>0</v>
      </c>
    </row>
    <row r="283" spans="1:13" ht="18.399999999999999" customHeight="1">
      <c r="A283" s="56"/>
      <c r="B283" s="52"/>
      <c r="C283" s="53" t="s">
        <v>4</v>
      </c>
      <c r="D283" s="62" t="s">
        <v>42</v>
      </c>
      <c r="E283" s="678">
        <v>212984000</v>
      </c>
      <c r="F283" s="1076">
        <v>0</v>
      </c>
      <c r="G283" s="1076"/>
      <c r="H283" s="1076">
        <v>2673000</v>
      </c>
      <c r="I283" s="1076">
        <v>192080249</v>
      </c>
      <c r="J283" s="1076">
        <v>18230751</v>
      </c>
      <c r="K283" s="1076">
        <v>0</v>
      </c>
      <c r="L283" s="1076">
        <v>0</v>
      </c>
      <c r="M283" s="1084">
        <v>0</v>
      </c>
    </row>
    <row r="284" spans="1:13" ht="18.399999999999999" customHeight="1">
      <c r="A284" s="56"/>
      <c r="B284" s="52"/>
      <c r="C284" s="53" t="s">
        <v>4</v>
      </c>
      <c r="D284" s="62" t="s">
        <v>43</v>
      </c>
      <c r="E284" s="678">
        <v>82425697.920000002</v>
      </c>
      <c r="F284" s="1076">
        <v>0</v>
      </c>
      <c r="G284" s="1076"/>
      <c r="H284" s="1076">
        <v>1163770</v>
      </c>
      <c r="I284" s="1076">
        <v>80016369.280000001</v>
      </c>
      <c r="J284" s="1076">
        <v>1245558.6400000001</v>
      </c>
      <c r="K284" s="1076">
        <v>0</v>
      </c>
      <c r="L284" s="1076">
        <v>0</v>
      </c>
      <c r="M284" s="1084">
        <v>0</v>
      </c>
    </row>
    <row r="285" spans="1:13" ht="18.399999999999999" customHeight="1">
      <c r="A285" s="56"/>
      <c r="B285" s="52"/>
      <c r="C285" s="53" t="s">
        <v>4</v>
      </c>
      <c r="D285" s="62" t="s">
        <v>44</v>
      </c>
      <c r="E285" s="174">
        <v>0.3870041783420351</v>
      </c>
      <c r="F285" s="174">
        <v>0</v>
      </c>
      <c r="G285" s="174"/>
      <c r="H285" s="174">
        <v>0.43537972315750095</v>
      </c>
      <c r="I285" s="174">
        <v>0.41592008316699935</v>
      </c>
      <c r="J285" s="174">
        <v>6.9479480113794845E-2</v>
      </c>
      <c r="K285" s="174">
        <v>0</v>
      </c>
      <c r="L285" s="174">
        <v>0</v>
      </c>
      <c r="M285" s="274">
        <v>0</v>
      </c>
    </row>
    <row r="286" spans="1:13" ht="18.399999999999999" customHeight="1">
      <c r="A286" s="58"/>
      <c r="B286" s="59"/>
      <c r="C286" s="60" t="s">
        <v>4</v>
      </c>
      <c r="D286" s="64" t="s">
        <v>45</v>
      </c>
      <c r="E286" s="175">
        <v>0.3870041783420351</v>
      </c>
      <c r="F286" s="175">
        <v>0</v>
      </c>
      <c r="G286" s="175"/>
      <c r="H286" s="175">
        <v>0.43537972315750095</v>
      </c>
      <c r="I286" s="175">
        <v>0.41657780899690527</v>
      </c>
      <c r="J286" s="175">
        <v>6.8321850262778538E-2</v>
      </c>
      <c r="K286" s="175">
        <v>0</v>
      </c>
      <c r="L286" s="175">
        <v>0</v>
      </c>
      <c r="M286" s="275">
        <v>0</v>
      </c>
    </row>
    <row r="287" spans="1:13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78">
        <v>643806000</v>
      </c>
      <c r="F287" s="1076">
        <v>0</v>
      </c>
      <c r="G287" s="1082"/>
      <c r="H287" s="1076">
        <v>16636000</v>
      </c>
      <c r="I287" s="1076">
        <v>611257000</v>
      </c>
      <c r="J287" s="1076">
        <v>14659000</v>
      </c>
      <c r="K287" s="1076">
        <v>0</v>
      </c>
      <c r="L287" s="1076">
        <v>0</v>
      </c>
      <c r="M287" s="1084">
        <v>1254000</v>
      </c>
    </row>
    <row r="288" spans="1:13" ht="18.399999999999999" customHeight="1">
      <c r="A288" s="56"/>
      <c r="B288" s="52"/>
      <c r="C288" s="53" t="s">
        <v>166</v>
      </c>
      <c r="D288" s="62" t="s">
        <v>42</v>
      </c>
      <c r="E288" s="678">
        <v>644937945</v>
      </c>
      <c r="F288" s="1076">
        <v>0</v>
      </c>
      <c r="G288" s="1076"/>
      <c r="H288" s="1076">
        <v>16829608</v>
      </c>
      <c r="I288" s="1076">
        <v>611063392</v>
      </c>
      <c r="J288" s="1076">
        <v>14659000</v>
      </c>
      <c r="K288" s="1076">
        <v>0</v>
      </c>
      <c r="L288" s="1076">
        <v>0</v>
      </c>
      <c r="M288" s="1084">
        <v>2385945</v>
      </c>
    </row>
    <row r="289" spans="1:13" ht="18.399999999999999" customHeight="1">
      <c r="A289" s="56"/>
      <c r="B289" s="52"/>
      <c r="C289" s="53" t="s">
        <v>4</v>
      </c>
      <c r="D289" s="62" t="s">
        <v>43</v>
      </c>
      <c r="E289" s="678">
        <v>269367658.23000002</v>
      </c>
      <c r="F289" s="1076">
        <v>0</v>
      </c>
      <c r="G289" s="1076"/>
      <c r="H289" s="1076">
        <v>5657851.1899999995</v>
      </c>
      <c r="I289" s="1076">
        <v>259632560.03000003</v>
      </c>
      <c r="J289" s="1076">
        <v>3226853.6500000004</v>
      </c>
      <c r="K289" s="1076">
        <v>0</v>
      </c>
      <c r="L289" s="1076">
        <v>0</v>
      </c>
      <c r="M289" s="1084">
        <v>850393.36</v>
      </c>
    </row>
    <row r="290" spans="1:13" ht="18.399999999999999" customHeight="1">
      <c r="A290" s="56"/>
      <c r="B290" s="52"/>
      <c r="C290" s="53" t="s">
        <v>4</v>
      </c>
      <c r="D290" s="62" t="s">
        <v>44</v>
      </c>
      <c r="E290" s="174">
        <v>0.41839880061695606</v>
      </c>
      <c r="F290" s="174">
        <v>0</v>
      </c>
      <c r="G290" s="174"/>
      <c r="H290" s="174">
        <v>0.34009684960326997</v>
      </c>
      <c r="I290" s="174">
        <v>0.42475188019114712</v>
      </c>
      <c r="J290" s="174">
        <v>0.22012781567637632</v>
      </c>
      <c r="K290" s="174">
        <v>0</v>
      </c>
      <c r="L290" s="174">
        <v>0</v>
      </c>
      <c r="M290" s="274">
        <v>0.67814462519936203</v>
      </c>
    </row>
    <row r="291" spans="1:13" ht="18.399999999999999" customHeight="1">
      <c r="A291" s="58"/>
      <c r="B291" s="59"/>
      <c r="C291" s="60" t="s">
        <v>4</v>
      </c>
      <c r="D291" s="64" t="s">
        <v>45</v>
      </c>
      <c r="E291" s="175">
        <v>0.41766445953183917</v>
      </c>
      <c r="F291" s="175">
        <v>0</v>
      </c>
      <c r="G291" s="175"/>
      <c r="H291" s="175">
        <v>0.3361843716145973</v>
      </c>
      <c r="I291" s="175">
        <v>0.42488645765577138</v>
      </c>
      <c r="J291" s="175">
        <v>0.22012781567637632</v>
      </c>
      <c r="K291" s="175">
        <v>0</v>
      </c>
      <c r="L291" s="175">
        <v>0</v>
      </c>
      <c r="M291" s="275">
        <v>0.35641783863416798</v>
      </c>
    </row>
    <row r="292" spans="1:13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78">
        <v>659808000</v>
      </c>
      <c r="F292" s="1076">
        <v>70509000</v>
      </c>
      <c r="G292" s="1082"/>
      <c r="H292" s="1076">
        <v>1344000</v>
      </c>
      <c r="I292" s="1076">
        <v>546438000</v>
      </c>
      <c r="J292" s="1076">
        <v>8018000</v>
      </c>
      <c r="K292" s="1076">
        <v>0</v>
      </c>
      <c r="L292" s="1076">
        <v>0</v>
      </c>
      <c r="M292" s="1084">
        <v>33499000</v>
      </c>
    </row>
    <row r="293" spans="1:13" ht="18.399999999999999" customHeight="1">
      <c r="A293" s="56"/>
      <c r="B293" s="52"/>
      <c r="C293" s="53" t="s">
        <v>4</v>
      </c>
      <c r="D293" s="62" t="s">
        <v>42</v>
      </c>
      <c r="E293" s="678">
        <v>662409506</v>
      </c>
      <c r="F293" s="1076">
        <v>70509000</v>
      </c>
      <c r="G293" s="1076"/>
      <c r="H293" s="1076">
        <v>1396100</v>
      </c>
      <c r="I293" s="1076">
        <v>546365025</v>
      </c>
      <c r="J293" s="1076">
        <v>8107889</v>
      </c>
      <c r="K293" s="1076">
        <v>0</v>
      </c>
      <c r="L293" s="1076">
        <v>0</v>
      </c>
      <c r="M293" s="1084">
        <v>36031492</v>
      </c>
    </row>
    <row r="294" spans="1:13" ht="18.399999999999999" customHeight="1">
      <c r="A294" s="56"/>
      <c r="B294" s="52"/>
      <c r="C294" s="53" t="s">
        <v>4</v>
      </c>
      <c r="D294" s="62" t="s">
        <v>43</v>
      </c>
      <c r="E294" s="678">
        <v>186203526.58000016</v>
      </c>
      <c r="F294" s="1076">
        <v>371905</v>
      </c>
      <c r="G294" s="1076"/>
      <c r="H294" s="1076">
        <v>416637.44999999995</v>
      </c>
      <c r="I294" s="1076">
        <v>180913182.40000015</v>
      </c>
      <c r="J294" s="1076">
        <v>146907.85999999999</v>
      </c>
      <c r="K294" s="1076">
        <v>0</v>
      </c>
      <c r="L294" s="1076">
        <v>0</v>
      </c>
      <c r="M294" s="1084">
        <v>4354893.8699999992</v>
      </c>
    </row>
    <row r="295" spans="1:13" ht="18.399999999999999" customHeight="1">
      <c r="A295" s="56"/>
      <c r="B295" s="52"/>
      <c r="C295" s="53" t="s">
        <v>4</v>
      </c>
      <c r="D295" s="62" t="s">
        <v>44</v>
      </c>
      <c r="E295" s="174">
        <v>0.28220865248678428</v>
      </c>
      <c r="F295" s="174">
        <v>5.2745748769660612E-3</v>
      </c>
      <c r="G295" s="174"/>
      <c r="H295" s="174">
        <v>0.30999810267857142</v>
      </c>
      <c r="I295" s="174">
        <v>0.33107723547776718</v>
      </c>
      <c r="J295" s="174">
        <v>1.8322257420803192E-2</v>
      </c>
      <c r="K295" s="174">
        <v>0</v>
      </c>
      <c r="L295" s="174">
        <v>0</v>
      </c>
      <c r="M295" s="274">
        <v>0.13000071255858381</v>
      </c>
    </row>
    <row r="296" spans="1:13" ht="18.399999999999999" customHeight="1">
      <c r="A296" s="58"/>
      <c r="B296" s="59"/>
      <c r="C296" s="60" t="s">
        <v>4</v>
      </c>
      <c r="D296" s="61" t="s">
        <v>45</v>
      </c>
      <c r="E296" s="276">
        <v>0.28110032373237132</v>
      </c>
      <c r="F296" s="175">
        <v>5.2745748769660612E-3</v>
      </c>
      <c r="G296" s="175"/>
      <c r="H296" s="175">
        <v>0.29842951794284073</v>
      </c>
      <c r="I296" s="175">
        <v>0.33112145566052686</v>
      </c>
      <c r="J296" s="175">
        <v>1.8119125705840324E-2</v>
      </c>
      <c r="K296" s="175">
        <v>0</v>
      </c>
      <c r="L296" s="175">
        <v>0</v>
      </c>
      <c r="M296" s="275">
        <v>0.12086354542298718</v>
      </c>
    </row>
    <row r="297" spans="1:13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79">
        <v>271787000</v>
      </c>
      <c r="F297" s="1076">
        <v>0</v>
      </c>
      <c r="G297" s="1082"/>
      <c r="H297" s="1076">
        <v>3943000</v>
      </c>
      <c r="I297" s="1076">
        <v>240111000</v>
      </c>
      <c r="J297" s="1076">
        <v>27733000</v>
      </c>
      <c r="K297" s="1076">
        <v>0</v>
      </c>
      <c r="L297" s="1076">
        <v>0</v>
      </c>
      <c r="M297" s="1084">
        <v>0</v>
      </c>
    </row>
    <row r="298" spans="1:13" ht="18.399999999999999" customHeight="1">
      <c r="A298" s="56"/>
      <c r="B298" s="52"/>
      <c r="C298" s="53" t="s">
        <v>4</v>
      </c>
      <c r="D298" s="62" t="s">
        <v>42</v>
      </c>
      <c r="E298" s="678">
        <v>271787000</v>
      </c>
      <c r="F298" s="1076">
        <v>0</v>
      </c>
      <c r="G298" s="1076"/>
      <c r="H298" s="1076">
        <v>3943000</v>
      </c>
      <c r="I298" s="1076">
        <v>240111000</v>
      </c>
      <c r="J298" s="1076">
        <v>27733000</v>
      </c>
      <c r="K298" s="1076">
        <v>0</v>
      </c>
      <c r="L298" s="1076">
        <v>0</v>
      </c>
      <c r="M298" s="1084">
        <v>0</v>
      </c>
    </row>
    <row r="299" spans="1:13" ht="18.399999999999999" customHeight="1">
      <c r="A299" s="56"/>
      <c r="B299" s="52"/>
      <c r="C299" s="53" t="s">
        <v>4</v>
      </c>
      <c r="D299" s="62" t="s">
        <v>43</v>
      </c>
      <c r="E299" s="678">
        <v>102190429.64</v>
      </c>
      <c r="F299" s="1076">
        <v>0</v>
      </c>
      <c r="G299" s="1076"/>
      <c r="H299" s="1076">
        <v>1279443.48</v>
      </c>
      <c r="I299" s="1076">
        <v>98081552.469999999</v>
      </c>
      <c r="J299" s="1076">
        <v>2829433.69</v>
      </c>
      <c r="K299" s="1076">
        <v>0</v>
      </c>
      <c r="L299" s="1076">
        <v>0</v>
      </c>
      <c r="M299" s="1084">
        <v>0</v>
      </c>
    </row>
    <row r="300" spans="1:13" ht="18.399999999999999" customHeight="1">
      <c r="A300" s="56"/>
      <c r="B300" s="52"/>
      <c r="C300" s="53" t="s">
        <v>4</v>
      </c>
      <c r="D300" s="62" t="s">
        <v>44</v>
      </c>
      <c r="E300" s="174">
        <v>0.37599454587599851</v>
      </c>
      <c r="F300" s="174">
        <v>0</v>
      </c>
      <c r="G300" s="174"/>
      <c r="H300" s="174">
        <v>0.32448477808775045</v>
      </c>
      <c r="I300" s="174">
        <v>0.4084842113439201</v>
      </c>
      <c r="J300" s="174">
        <v>0.10202407564994771</v>
      </c>
      <c r="K300" s="174">
        <v>0</v>
      </c>
      <c r="L300" s="174">
        <v>0</v>
      </c>
      <c r="M300" s="274">
        <v>0</v>
      </c>
    </row>
    <row r="301" spans="1:13" ht="18.399999999999999" customHeight="1">
      <c r="A301" s="58"/>
      <c r="B301" s="59"/>
      <c r="C301" s="60" t="s">
        <v>4</v>
      </c>
      <c r="D301" s="64" t="s">
        <v>45</v>
      </c>
      <c r="E301" s="175">
        <v>0.37599454587599851</v>
      </c>
      <c r="F301" s="175">
        <v>0</v>
      </c>
      <c r="G301" s="175"/>
      <c r="H301" s="175">
        <v>0.32448477808775045</v>
      </c>
      <c r="I301" s="175">
        <v>0.4084842113439201</v>
      </c>
      <c r="J301" s="175">
        <v>0.10202407564994771</v>
      </c>
      <c r="K301" s="175">
        <v>0</v>
      </c>
      <c r="L301" s="175">
        <v>0</v>
      </c>
      <c r="M301" s="275">
        <v>0</v>
      </c>
    </row>
    <row r="302" spans="1:13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78">
        <v>66233000</v>
      </c>
      <c r="F302" s="1076">
        <v>0</v>
      </c>
      <c r="G302" s="1082"/>
      <c r="H302" s="1076">
        <v>45000</v>
      </c>
      <c r="I302" s="1076">
        <v>64519000</v>
      </c>
      <c r="J302" s="1076">
        <v>1632000</v>
      </c>
      <c r="K302" s="1076">
        <v>0</v>
      </c>
      <c r="L302" s="1076">
        <v>0</v>
      </c>
      <c r="M302" s="1084">
        <v>37000</v>
      </c>
    </row>
    <row r="303" spans="1:13" ht="18.399999999999999" customHeight="1">
      <c r="A303" s="56"/>
      <c r="B303" s="52"/>
      <c r="C303" s="53" t="s">
        <v>4</v>
      </c>
      <c r="D303" s="62" t="s">
        <v>42</v>
      </c>
      <c r="E303" s="678">
        <v>66414462.299999997</v>
      </c>
      <c r="F303" s="1076">
        <v>0</v>
      </c>
      <c r="G303" s="1076"/>
      <c r="H303" s="1076">
        <v>131000</v>
      </c>
      <c r="I303" s="1076">
        <v>64713462.299999997</v>
      </c>
      <c r="J303" s="1076">
        <v>1533000</v>
      </c>
      <c r="K303" s="1076">
        <v>0</v>
      </c>
      <c r="L303" s="1076">
        <v>0</v>
      </c>
      <c r="M303" s="1084">
        <v>37000</v>
      </c>
    </row>
    <row r="304" spans="1:13" ht="18.399999999999999" customHeight="1">
      <c r="A304" s="56"/>
      <c r="B304" s="52"/>
      <c r="C304" s="53" t="s">
        <v>4</v>
      </c>
      <c r="D304" s="62" t="s">
        <v>43</v>
      </c>
      <c r="E304" s="678">
        <v>27683118.609999999</v>
      </c>
      <c r="F304" s="1076">
        <v>0</v>
      </c>
      <c r="G304" s="1076"/>
      <c r="H304" s="1076">
        <v>53847.47</v>
      </c>
      <c r="I304" s="1076">
        <v>27564518.27</v>
      </c>
      <c r="J304" s="1076">
        <v>35670</v>
      </c>
      <c r="K304" s="1076">
        <v>0</v>
      </c>
      <c r="L304" s="1076">
        <v>0</v>
      </c>
      <c r="M304" s="1084">
        <v>29082.869999999995</v>
      </c>
    </row>
    <row r="305" spans="1:13" ht="18.399999999999999" customHeight="1">
      <c r="A305" s="56"/>
      <c r="B305" s="52"/>
      <c r="C305" s="53" t="s">
        <v>4</v>
      </c>
      <c r="D305" s="62" t="s">
        <v>44</v>
      </c>
      <c r="E305" s="174">
        <v>0.41796564567511663</v>
      </c>
      <c r="F305" s="174">
        <v>0</v>
      </c>
      <c r="G305" s="174"/>
      <c r="H305" s="174">
        <v>1.1966104444444445</v>
      </c>
      <c r="I305" s="174">
        <v>0.4272310214045475</v>
      </c>
      <c r="J305" s="174">
        <v>2.1856617647058825E-2</v>
      </c>
      <c r="K305" s="174">
        <v>0</v>
      </c>
      <c r="L305" s="174">
        <v>0</v>
      </c>
      <c r="M305" s="274">
        <v>0.78602351351351341</v>
      </c>
    </row>
    <row r="306" spans="1:13" ht="18.399999999999999" customHeight="1">
      <c r="A306" s="58"/>
      <c r="B306" s="59"/>
      <c r="C306" s="60" t="s">
        <v>4</v>
      </c>
      <c r="D306" s="64" t="s">
        <v>45</v>
      </c>
      <c r="E306" s="175">
        <v>0.4168236503211139</v>
      </c>
      <c r="F306" s="175">
        <v>0</v>
      </c>
      <c r="G306" s="175"/>
      <c r="H306" s="175">
        <v>0.41104938931297713</v>
      </c>
      <c r="I306" s="175">
        <v>0.42594720310614564</v>
      </c>
      <c r="J306" s="175">
        <v>2.3268101761252446E-2</v>
      </c>
      <c r="K306" s="175">
        <v>0</v>
      </c>
      <c r="L306" s="175">
        <v>0</v>
      </c>
      <c r="M306" s="275">
        <v>0.78602351351351341</v>
      </c>
    </row>
    <row r="307" spans="1:13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78">
        <v>61064000</v>
      </c>
      <c r="F307" s="1076">
        <v>0</v>
      </c>
      <c r="G307" s="1082"/>
      <c r="H307" s="1076">
        <v>52000</v>
      </c>
      <c r="I307" s="1076">
        <v>59518000</v>
      </c>
      <c r="J307" s="1076">
        <v>1300000</v>
      </c>
      <c r="K307" s="1076">
        <v>0</v>
      </c>
      <c r="L307" s="1076">
        <v>0</v>
      </c>
      <c r="M307" s="1084">
        <v>194000</v>
      </c>
    </row>
    <row r="308" spans="1:13" ht="18.399999999999999" customHeight="1">
      <c r="A308" s="56"/>
      <c r="B308" s="52"/>
      <c r="C308" s="53" t="s">
        <v>4</v>
      </c>
      <c r="D308" s="62" t="s">
        <v>42</v>
      </c>
      <c r="E308" s="678">
        <v>65902764.640000001</v>
      </c>
      <c r="F308" s="1076">
        <v>0</v>
      </c>
      <c r="G308" s="1076"/>
      <c r="H308" s="1076">
        <v>52000</v>
      </c>
      <c r="I308" s="1076">
        <v>63443643.640000001</v>
      </c>
      <c r="J308" s="1076">
        <v>1300000</v>
      </c>
      <c r="K308" s="1076">
        <v>0</v>
      </c>
      <c r="L308" s="1076">
        <v>0</v>
      </c>
      <c r="M308" s="1084">
        <v>1107121</v>
      </c>
    </row>
    <row r="309" spans="1:13" ht="18.399999999999999" customHeight="1">
      <c r="A309" s="56"/>
      <c r="B309" s="52"/>
      <c r="C309" s="53" t="s">
        <v>4</v>
      </c>
      <c r="D309" s="62" t="s">
        <v>43</v>
      </c>
      <c r="E309" s="678">
        <v>24327096.710000001</v>
      </c>
      <c r="F309" s="1076">
        <v>0</v>
      </c>
      <c r="G309" s="1076"/>
      <c r="H309" s="1076">
        <v>16732.82</v>
      </c>
      <c r="I309" s="1076">
        <v>23634962.970000003</v>
      </c>
      <c r="J309" s="1076">
        <v>0</v>
      </c>
      <c r="K309" s="1076">
        <v>0</v>
      </c>
      <c r="L309" s="1076">
        <v>0</v>
      </c>
      <c r="M309" s="1084">
        <v>675400.91999999993</v>
      </c>
    </row>
    <row r="310" spans="1:13" ht="18.399999999999999" customHeight="1">
      <c r="A310" s="56"/>
      <c r="B310" s="52"/>
      <c r="C310" s="53" t="s">
        <v>4</v>
      </c>
      <c r="D310" s="62" t="s">
        <v>44</v>
      </c>
      <c r="E310" s="174">
        <v>0.39838688441635006</v>
      </c>
      <c r="F310" s="174">
        <v>0</v>
      </c>
      <c r="G310" s="174"/>
      <c r="H310" s="174">
        <v>0.32178499999999999</v>
      </c>
      <c r="I310" s="174">
        <v>0.39710613545482043</v>
      </c>
      <c r="J310" s="174">
        <v>0</v>
      </c>
      <c r="K310" s="174">
        <v>0</v>
      </c>
      <c r="L310" s="174">
        <v>0</v>
      </c>
      <c r="M310" s="274">
        <v>3.4814480412371132</v>
      </c>
    </row>
    <row r="311" spans="1:13" ht="18.399999999999999" customHeight="1">
      <c r="A311" s="58"/>
      <c r="B311" s="59"/>
      <c r="C311" s="60" t="s">
        <v>4</v>
      </c>
      <c r="D311" s="64" t="s">
        <v>45</v>
      </c>
      <c r="E311" s="175">
        <v>0.36913620912398798</v>
      </c>
      <c r="F311" s="175">
        <v>0</v>
      </c>
      <c r="G311" s="175"/>
      <c r="H311" s="175">
        <v>0.32178499999999999</v>
      </c>
      <c r="I311" s="175">
        <v>0.37253476651045642</v>
      </c>
      <c r="J311" s="175">
        <v>0</v>
      </c>
      <c r="K311" s="175">
        <v>0</v>
      </c>
      <c r="L311" s="175">
        <v>0</v>
      </c>
      <c r="M311" s="275">
        <v>0.61005158424417916</v>
      </c>
    </row>
    <row r="312" spans="1:13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78">
        <v>117271000</v>
      </c>
      <c r="F312" s="1076">
        <v>5000000</v>
      </c>
      <c r="G312" s="1082"/>
      <c r="H312" s="1076">
        <v>268000</v>
      </c>
      <c r="I312" s="1076">
        <v>22772000</v>
      </c>
      <c r="J312" s="1076">
        <v>117000</v>
      </c>
      <c r="K312" s="1076">
        <v>0</v>
      </c>
      <c r="L312" s="1076">
        <v>0</v>
      </c>
      <c r="M312" s="1084">
        <v>89114000</v>
      </c>
    </row>
    <row r="313" spans="1:13" ht="18.399999999999999" customHeight="1">
      <c r="A313" s="56"/>
      <c r="B313" s="52"/>
      <c r="C313" s="53"/>
      <c r="D313" s="62" t="s">
        <v>42</v>
      </c>
      <c r="E313" s="678">
        <v>117271000</v>
      </c>
      <c r="F313" s="1076">
        <v>5000000</v>
      </c>
      <c r="G313" s="1076"/>
      <c r="H313" s="1076">
        <v>268000</v>
      </c>
      <c r="I313" s="1076">
        <v>22772000</v>
      </c>
      <c r="J313" s="1076">
        <v>117000</v>
      </c>
      <c r="K313" s="1076">
        <v>0</v>
      </c>
      <c r="L313" s="1076">
        <v>0</v>
      </c>
      <c r="M313" s="1084">
        <v>89114000</v>
      </c>
    </row>
    <row r="314" spans="1:13" ht="18.399999999999999" customHeight="1">
      <c r="A314" s="56"/>
      <c r="B314" s="52"/>
      <c r="C314" s="53"/>
      <c r="D314" s="62" t="s">
        <v>43</v>
      </c>
      <c r="E314" s="678">
        <v>34404711.739999995</v>
      </c>
      <c r="F314" s="1076">
        <v>5000000</v>
      </c>
      <c r="G314" s="1076"/>
      <c r="H314" s="1076">
        <v>119864.18</v>
      </c>
      <c r="I314" s="1076">
        <v>7037319.9399999995</v>
      </c>
      <c r="J314" s="1076">
        <v>0</v>
      </c>
      <c r="K314" s="1076">
        <v>0</v>
      </c>
      <c r="L314" s="1076">
        <v>0</v>
      </c>
      <c r="M314" s="1084">
        <v>22247527.619999997</v>
      </c>
    </row>
    <row r="315" spans="1:13" ht="18.399999999999999" customHeight="1">
      <c r="A315" s="56"/>
      <c r="B315" s="52"/>
      <c r="C315" s="53"/>
      <c r="D315" s="62" t="s">
        <v>44</v>
      </c>
      <c r="E315" s="174">
        <v>0.29337783203008411</v>
      </c>
      <c r="F315" s="174">
        <v>1</v>
      </c>
      <c r="G315" s="174"/>
      <c r="H315" s="174">
        <v>0.44725440298507463</v>
      </c>
      <c r="I315" s="174">
        <v>0.30903389864746178</v>
      </c>
      <c r="J315" s="174">
        <v>0</v>
      </c>
      <c r="K315" s="174">
        <v>0</v>
      </c>
      <c r="L315" s="174">
        <v>0</v>
      </c>
      <c r="M315" s="274">
        <v>0.24965244091837419</v>
      </c>
    </row>
    <row r="316" spans="1:13" ht="18.399999999999999" customHeight="1">
      <c r="A316" s="58"/>
      <c r="B316" s="59"/>
      <c r="C316" s="60"/>
      <c r="D316" s="64" t="s">
        <v>45</v>
      </c>
      <c r="E316" s="175">
        <v>0.29337783203008411</v>
      </c>
      <c r="F316" s="175">
        <v>1</v>
      </c>
      <c r="G316" s="175"/>
      <c r="H316" s="175">
        <v>0.44725440298507463</v>
      </c>
      <c r="I316" s="175">
        <v>0.30903389864746178</v>
      </c>
      <c r="J316" s="175">
        <v>0</v>
      </c>
      <c r="K316" s="175">
        <v>0</v>
      </c>
      <c r="L316" s="175">
        <v>0</v>
      </c>
      <c r="M316" s="275">
        <v>0.24965244091837419</v>
      </c>
    </row>
    <row r="317" spans="1:13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78">
        <v>24763000</v>
      </c>
      <c r="F317" s="1076">
        <v>11500000</v>
      </c>
      <c r="G317" s="1082"/>
      <c r="H317" s="1076">
        <v>11000</v>
      </c>
      <c r="I317" s="1076">
        <v>13227000</v>
      </c>
      <c r="J317" s="1076">
        <v>25000</v>
      </c>
      <c r="K317" s="1076">
        <v>0</v>
      </c>
      <c r="L317" s="1076">
        <v>0</v>
      </c>
      <c r="M317" s="1084">
        <v>0</v>
      </c>
    </row>
    <row r="318" spans="1:13" ht="18.399999999999999" customHeight="1">
      <c r="A318" s="56"/>
      <c r="B318" s="52"/>
      <c r="C318" s="53"/>
      <c r="D318" s="62" t="s">
        <v>42</v>
      </c>
      <c r="E318" s="678">
        <v>29130478</v>
      </c>
      <c r="F318" s="1076">
        <v>11350000</v>
      </c>
      <c r="G318" s="1076"/>
      <c r="H318" s="1076">
        <v>22000</v>
      </c>
      <c r="I318" s="1076">
        <v>17732828</v>
      </c>
      <c r="J318" s="1076">
        <v>25650</v>
      </c>
      <c r="K318" s="1076">
        <v>0</v>
      </c>
      <c r="L318" s="1076">
        <v>0</v>
      </c>
      <c r="M318" s="1084">
        <v>0</v>
      </c>
    </row>
    <row r="319" spans="1:13" ht="18.399999999999999" customHeight="1">
      <c r="A319" s="56"/>
      <c r="B319" s="52"/>
      <c r="C319" s="53"/>
      <c r="D319" s="62" t="s">
        <v>43</v>
      </c>
      <c r="E319" s="678">
        <v>6750675.9399999995</v>
      </c>
      <c r="F319" s="1076">
        <v>750000</v>
      </c>
      <c r="G319" s="1076"/>
      <c r="H319" s="1076">
        <v>3155.4300000000003</v>
      </c>
      <c r="I319" s="1076">
        <v>5997520.5099999998</v>
      </c>
      <c r="J319" s="1076">
        <v>0</v>
      </c>
      <c r="K319" s="1076">
        <v>0</v>
      </c>
      <c r="L319" s="1076">
        <v>0</v>
      </c>
      <c r="M319" s="1084">
        <v>0</v>
      </c>
    </row>
    <row r="320" spans="1:13" ht="18.399999999999999" customHeight="1">
      <c r="A320" s="56"/>
      <c r="B320" s="52"/>
      <c r="C320" s="53"/>
      <c r="D320" s="62" t="s">
        <v>44</v>
      </c>
      <c r="E320" s="174">
        <v>0.27261139361143638</v>
      </c>
      <c r="F320" s="174">
        <v>6.5217391304347824E-2</v>
      </c>
      <c r="G320" s="174"/>
      <c r="H320" s="174">
        <v>0.28685727272727274</v>
      </c>
      <c r="I320" s="174">
        <v>0.45343014364557344</v>
      </c>
      <c r="J320" s="174">
        <v>0</v>
      </c>
      <c r="K320" s="174">
        <v>0</v>
      </c>
      <c r="L320" s="174">
        <v>0</v>
      </c>
      <c r="M320" s="274">
        <v>0</v>
      </c>
    </row>
    <row r="321" spans="1:13" ht="18.399999999999999" customHeight="1">
      <c r="A321" s="58"/>
      <c r="B321" s="59"/>
      <c r="C321" s="60"/>
      <c r="D321" s="64" t="s">
        <v>45</v>
      </c>
      <c r="E321" s="175">
        <v>0.2317392780166532</v>
      </c>
      <c r="F321" s="175">
        <v>6.6079295154185022E-2</v>
      </c>
      <c r="G321" s="175"/>
      <c r="H321" s="175">
        <v>0.14342863636363637</v>
      </c>
      <c r="I321" s="175">
        <v>0.3382156816724326</v>
      </c>
      <c r="J321" s="175">
        <v>0</v>
      </c>
      <c r="K321" s="175">
        <v>0</v>
      </c>
      <c r="L321" s="175">
        <v>0</v>
      </c>
      <c r="M321" s="275">
        <v>0</v>
      </c>
    </row>
    <row r="322" spans="1:13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78">
        <v>170620000</v>
      </c>
      <c r="F322" s="1076">
        <v>0</v>
      </c>
      <c r="G322" s="1082"/>
      <c r="H322" s="1076">
        <v>421000</v>
      </c>
      <c r="I322" s="1076">
        <v>156972000</v>
      </c>
      <c r="J322" s="1076">
        <v>12500000</v>
      </c>
      <c r="K322" s="1076">
        <v>0</v>
      </c>
      <c r="L322" s="1076">
        <v>0</v>
      </c>
      <c r="M322" s="1084">
        <v>727000</v>
      </c>
    </row>
    <row r="323" spans="1:13" ht="18.399999999999999" customHeight="1">
      <c r="A323" s="56"/>
      <c r="B323" s="52"/>
      <c r="C323" s="53" t="s">
        <v>4</v>
      </c>
      <c r="D323" s="62" t="s">
        <v>42</v>
      </c>
      <c r="E323" s="678">
        <v>170780478</v>
      </c>
      <c r="F323" s="1076">
        <v>0</v>
      </c>
      <c r="G323" s="1076"/>
      <c r="H323" s="1076">
        <v>421000</v>
      </c>
      <c r="I323" s="1076">
        <v>157013408</v>
      </c>
      <c r="J323" s="1076">
        <v>12500000</v>
      </c>
      <c r="K323" s="1076">
        <v>0</v>
      </c>
      <c r="L323" s="1076">
        <v>0</v>
      </c>
      <c r="M323" s="1084">
        <v>846070</v>
      </c>
    </row>
    <row r="324" spans="1:13" ht="18.399999999999999" customHeight="1">
      <c r="A324" s="56"/>
      <c r="B324" s="52"/>
      <c r="C324" s="53" t="s">
        <v>4</v>
      </c>
      <c r="D324" s="62" t="s">
        <v>43</v>
      </c>
      <c r="E324" s="678">
        <v>58496189.779999986</v>
      </c>
      <c r="F324" s="1076">
        <v>0</v>
      </c>
      <c r="G324" s="1076"/>
      <c r="H324" s="1076">
        <v>137874.6</v>
      </c>
      <c r="I324" s="1076">
        <v>57825629.029999986</v>
      </c>
      <c r="J324" s="1076">
        <v>387161.49</v>
      </c>
      <c r="K324" s="1076">
        <v>0</v>
      </c>
      <c r="L324" s="1076">
        <v>0</v>
      </c>
      <c r="M324" s="1084">
        <v>145524.66</v>
      </c>
    </row>
    <row r="325" spans="1:13" ht="18.399999999999999" customHeight="1">
      <c r="A325" s="56"/>
      <c r="B325" s="52"/>
      <c r="C325" s="53" t="s">
        <v>4</v>
      </c>
      <c r="D325" s="62" t="s">
        <v>44</v>
      </c>
      <c r="E325" s="174">
        <v>0.34284485863321995</v>
      </c>
      <c r="F325" s="174">
        <v>0</v>
      </c>
      <c r="G325" s="174"/>
      <c r="H325" s="174">
        <v>0.32749311163895489</v>
      </c>
      <c r="I325" s="174">
        <v>0.36838180713757857</v>
      </c>
      <c r="J325" s="174">
        <v>3.0972919200000001E-2</v>
      </c>
      <c r="K325" s="174">
        <v>0</v>
      </c>
      <c r="L325" s="174">
        <v>0</v>
      </c>
      <c r="M325" s="274">
        <v>0.20017147180192574</v>
      </c>
    </row>
    <row r="326" spans="1:13" ht="18" customHeight="1">
      <c r="A326" s="58"/>
      <c r="B326" s="59"/>
      <c r="C326" s="60" t="s">
        <v>4</v>
      </c>
      <c r="D326" s="61" t="s">
        <v>45</v>
      </c>
      <c r="E326" s="276">
        <v>0.34252269618310816</v>
      </c>
      <c r="F326" s="175">
        <v>0</v>
      </c>
      <c r="G326" s="175"/>
      <c r="H326" s="175">
        <v>0.32749311163895489</v>
      </c>
      <c r="I326" s="175">
        <v>0.36828465649252062</v>
      </c>
      <c r="J326" s="175">
        <v>3.0972919200000001E-2</v>
      </c>
      <c r="K326" s="175">
        <v>0</v>
      </c>
      <c r="L326" s="175">
        <v>0</v>
      </c>
      <c r="M326" s="275">
        <v>0.17200073279988654</v>
      </c>
    </row>
    <row r="327" spans="1:13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79">
        <v>35887000</v>
      </c>
      <c r="F327" s="1076">
        <v>0</v>
      </c>
      <c r="G327" s="1082"/>
      <c r="H327" s="1076">
        <v>55000</v>
      </c>
      <c r="I327" s="1076">
        <v>35332000</v>
      </c>
      <c r="J327" s="1076">
        <v>500000</v>
      </c>
      <c r="K327" s="1076">
        <v>0</v>
      </c>
      <c r="L327" s="1076">
        <v>0</v>
      </c>
      <c r="M327" s="1084">
        <v>0</v>
      </c>
    </row>
    <row r="328" spans="1:13" ht="18.399999999999999" customHeight="1">
      <c r="A328" s="56"/>
      <c r="B328" s="52"/>
      <c r="C328" s="53" t="s">
        <v>4</v>
      </c>
      <c r="D328" s="62" t="s">
        <v>42</v>
      </c>
      <c r="E328" s="678">
        <v>35887000</v>
      </c>
      <c r="F328" s="1076">
        <v>0</v>
      </c>
      <c r="G328" s="1076"/>
      <c r="H328" s="1076">
        <v>55000</v>
      </c>
      <c r="I328" s="1076">
        <v>35332000</v>
      </c>
      <c r="J328" s="1076">
        <v>500000</v>
      </c>
      <c r="K328" s="1076">
        <v>0</v>
      </c>
      <c r="L328" s="1076">
        <v>0</v>
      </c>
      <c r="M328" s="1084">
        <v>0</v>
      </c>
    </row>
    <row r="329" spans="1:13" ht="18.399999999999999" customHeight="1">
      <c r="A329" s="56"/>
      <c r="B329" s="52"/>
      <c r="C329" s="53" t="s">
        <v>4</v>
      </c>
      <c r="D329" s="62" t="s">
        <v>43</v>
      </c>
      <c r="E329" s="678">
        <v>14293988.700000003</v>
      </c>
      <c r="F329" s="1076">
        <v>0</v>
      </c>
      <c r="G329" s="1076"/>
      <c r="H329" s="1076">
        <v>3797.1</v>
      </c>
      <c r="I329" s="1076">
        <v>14290191.600000003</v>
      </c>
      <c r="J329" s="1076">
        <v>0</v>
      </c>
      <c r="K329" s="1076">
        <v>0</v>
      </c>
      <c r="L329" s="1076">
        <v>0</v>
      </c>
      <c r="M329" s="1084">
        <v>0</v>
      </c>
    </row>
    <row r="330" spans="1:13" ht="18.399999999999999" customHeight="1">
      <c r="A330" s="56"/>
      <c r="B330" s="52"/>
      <c r="C330" s="53" t="s">
        <v>4</v>
      </c>
      <c r="D330" s="62" t="s">
        <v>44</v>
      </c>
      <c r="E330" s="174">
        <v>0.39830547830690788</v>
      </c>
      <c r="F330" s="174">
        <v>0</v>
      </c>
      <c r="G330" s="174"/>
      <c r="H330" s="174">
        <v>6.9038181818181818E-2</v>
      </c>
      <c r="I330" s="174">
        <v>0.40445464734518294</v>
      </c>
      <c r="J330" s="174">
        <v>0</v>
      </c>
      <c r="K330" s="174">
        <v>0</v>
      </c>
      <c r="L330" s="174">
        <v>0</v>
      </c>
      <c r="M330" s="274">
        <v>0</v>
      </c>
    </row>
    <row r="331" spans="1:13" ht="18.399999999999999" customHeight="1">
      <c r="A331" s="58"/>
      <c r="B331" s="59"/>
      <c r="C331" s="60" t="s">
        <v>4</v>
      </c>
      <c r="D331" s="64" t="s">
        <v>45</v>
      </c>
      <c r="E331" s="175">
        <v>0.39830547830690788</v>
      </c>
      <c r="F331" s="175">
        <v>0</v>
      </c>
      <c r="G331" s="175"/>
      <c r="H331" s="175">
        <v>6.9038181818181818E-2</v>
      </c>
      <c r="I331" s="175">
        <v>0.40445464734518294</v>
      </c>
      <c r="J331" s="175">
        <v>0</v>
      </c>
      <c r="K331" s="175">
        <v>0</v>
      </c>
      <c r="L331" s="175">
        <v>0</v>
      </c>
      <c r="M331" s="275">
        <v>0</v>
      </c>
    </row>
    <row r="332" spans="1:13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78">
        <v>14765000</v>
      </c>
      <c r="F332" s="1076">
        <v>0</v>
      </c>
      <c r="G332" s="1082"/>
      <c r="H332" s="1076">
        <v>25000</v>
      </c>
      <c r="I332" s="1076">
        <v>14740000</v>
      </c>
      <c r="J332" s="1076">
        <v>0</v>
      </c>
      <c r="K332" s="1076">
        <v>0</v>
      </c>
      <c r="L332" s="1076">
        <v>0</v>
      </c>
      <c r="M332" s="1084">
        <v>0</v>
      </c>
    </row>
    <row r="333" spans="1:13" ht="18.399999999999999" customHeight="1">
      <c r="A333" s="56"/>
      <c r="B333" s="52"/>
      <c r="C333" s="53"/>
      <c r="D333" s="62" t="s">
        <v>42</v>
      </c>
      <c r="E333" s="678">
        <v>14765000</v>
      </c>
      <c r="F333" s="1076">
        <v>0</v>
      </c>
      <c r="G333" s="1076"/>
      <c r="H333" s="1076">
        <v>56000</v>
      </c>
      <c r="I333" s="1076">
        <v>14709000</v>
      </c>
      <c r="J333" s="1076">
        <v>0</v>
      </c>
      <c r="K333" s="1076">
        <v>0</v>
      </c>
      <c r="L333" s="1076">
        <v>0</v>
      </c>
      <c r="M333" s="1084">
        <v>0</v>
      </c>
    </row>
    <row r="334" spans="1:13" ht="18.399999999999999" customHeight="1">
      <c r="A334" s="56"/>
      <c r="B334" s="52"/>
      <c r="C334" s="53"/>
      <c r="D334" s="62" t="s">
        <v>43</v>
      </c>
      <c r="E334" s="678">
        <v>5890327.7699999996</v>
      </c>
      <c r="F334" s="1076">
        <v>0</v>
      </c>
      <c r="G334" s="1076"/>
      <c r="H334" s="1076">
        <v>44317.919999999998</v>
      </c>
      <c r="I334" s="1076">
        <v>5846009.8499999996</v>
      </c>
      <c r="J334" s="1076">
        <v>0</v>
      </c>
      <c r="K334" s="1076">
        <v>0</v>
      </c>
      <c r="L334" s="1076">
        <v>0</v>
      </c>
      <c r="M334" s="1084">
        <v>0</v>
      </c>
    </row>
    <row r="335" spans="1:13" ht="18.399999999999999" customHeight="1">
      <c r="A335" s="56"/>
      <c r="B335" s="52"/>
      <c r="C335" s="53"/>
      <c r="D335" s="62" t="s">
        <v>44</v>
      </c>
      <c r="E335" s="174">
        <v>0.39893855536742295</v>
      </c>
      <c r="F335" s="174">
        <v>0</v>
      </c>
      <c r="G335" s="174"/>
      <c r="H335" s="174">
        <v>1.7727168</v>
      </c>
      <c r="I335" s="174">
        <v>0.39660853799185886</v>
      </c>
      <c r="J335" s="174">
        <v>0</v>
      </c>
      <c r="K335" s="174">
        <v>0</v>
      </c>
      <c r="L335" s="174">
        <v>0</v>
      </c>
      <c r="M335" s="274">
        <v>0</v>
      </c>
    </row>
    <row r="336" spans="1:13" ht="18.399999999999999" customHeight="1">
      <c r="A336" s="58"/>
      <c r="B336" s="59"/>
      <c r="C336" s="60"/>
      <c r="D336" s="65" t="s">
        <v>45</v>
      </c>
      <c r="E336" s="175">
        <v>0.39893855536742295</v>
      </c>
      <c r="F336" s="175">
        <v>0</v>
      </c>
      <c r="G336" s="175"/>
      <c r="H336" s="175">
        <v>0.79139142857142852</v>
      </c>
      <c r="I336" s="175">
        <v>0.39744441158474403</v>
      </c>
      <c r="J336" s="175">
        <v>0</v>
      </c>
      <c r="K336" s="175">
        <v>0</v>
      </c>
      <c r="L336" s="175">
        <v>0</v>
      </c>
      <c r="M336" s="275">
        <v>0</v>
      </c>
    </row>
    <row r="337" spans="1:13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78">
        <v>90932000</v>
      </c>
      <c r="F337" s="1076">
        <v>88283000</v>
      </c>
      <c r="G337" s="1082"/>
      <c r="H337" s="1076">
        <v>0</v>
      </c>
      <c r="I337" s="1076">
        <v>5000</v>
      </c>
      <c r="J337" s="1076">
        <v>2498000</v>
      </c>
      <c r="K337" s="1076">
        <v>0</v>
      </c>
      <c r="L337" s="1076">
        <v>0</v>
      </c>
      <c r="M337" s="1084">
        <v>146000</v>
      </c>
    </row>
    <row r="338" spans="1:13" ht="18.399999999999999" customHeight="1">
      <c r="A338" s="56"/>
      <c r="B338" s="52"/>
      <c r="C338" s="53" t="s">
        <v>4</v>
      </c>
      <c r="D338" s="62" t="s">
        <v>42</v>
      </c>
      <c r="E338" s="678">
        <v>90932000</v>
      </c>
      <c r="F338" s="1076">
        <v>88283000</v>
      </c>
      <c r="G338" s="1076"/>
      <c r="H338" s="1076">
        <v>0</v>
      </c>
      <c r="I338" s="1076">
        <v>5000</v>
      </c>
      <c r="J338" s="1076">
        <v>2498000</v>
      </c>
      <c r="K338" s="1076">
        <v>0</v>
      </c>
      <c r="L338" s="1076">
        <v>0</v>
      </c>
      <c r="M338" s="1084">
        <v>146000</v>
      </c>
    </row>
    <row r="339" spans="1:13" ht="18.399999999999999" customHeight="1">
      <c r="A339" s="56"/>
      <c r="B339" s="52"/>
      <c r="C339" s="53" t="s">
        <v>4</v>
      </c>
      <c r="D339" s="62" t="s">
        <v>43</v>
      </c>
      <c r="E339" s="678">
        <v>35021000</v>
      </c>
      <c r="F339" s="1076">
        <v>34951000</v>
      </c>
      <c r="G339" s="1076"/>
      <c r="H339" s="1076">
        <v>0</v>
      </c>
      <c r="I339" s="1076">
        <v>0</v>
      </c>
      <c r="J339" s="1076">
        <v>0</v>
      </c>
      <c r="K339" s="1076">
        <v>0</v>
      </c>
      <c r="L339" s="1076">
        <v>0</v>
      </c>
      <c r="M339" s="1084">
        <v>70000</v>
      </c>
    </row>
    <row r="340" spans="1:13" ht="18.399999999999999" customHeight="1">
      <c r="A340" s="56"/>
      <c r="B340" s="52"/>
      <c r="C340" s="53" t="s">
        <v>4</v>
      </c>
      <c r="D340" s="62" t="s">
        <v>44</v>
      </c>
      <c r="E340" s="174">
        <v>0.38513394624554614</v>
      </c>
      <c r="F340" s="174">
        <v>0.39589728486798137</v>
      </c>
      <c r="G340" s="174"/>
      <c r="H340" s="174">
        <v>0</v>
      </c>
      <c r="I340" s="174">
        <v>0</v>
      </c>
      <c r="J340" s="174">
        <v>0</v>
      </c>
      <c r="K340" s="174">
        <v>0</v>
      </c>
      <c r="L340" s="174">
        <v>0</v>
      </c>
      <c r="M340" s="274">
        <v>0.47945205479452052</v>
      </c>
    </row>
    <row r="341" spans="1:13" ht="18.399999999999999" customHeight="1">
      <c r="A341" s="58"/>
      <c r="B341" s="59"/>
      <c r="C341" s="60" t="s">
        <v>4</v>
      </c>
      <c r="D341" s="64" t="s">
        <v>45</v>
      </c>
      <c r="E341" s="175">
        <v>0.38513394624554614</v>
      </c>
      <c r="F341" s="175">
        <v>0.39589728486798137</v>
      </c>
      <c r="G341" s="175"/>
      <c r="H341" s="175">
        <v>0</v>
      </c>
      <c r="I341" s="175">
        <v>0</v>
      </c>
      <c r="J341" s="175">
        <v>0</v>
      </c>
      <c r="K341" s="175">
        <v>0</v>
      </c>
      <c r="L341" s="175">
        <v>0</v>
      </c>
      <c r="M341" s="275">
        <v>0.47945205479452052</v>
      </c>
    </row>
    <row r="342" spans="1:13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78">
        <v>34329000</v>
      </c>
      <c r="F342" s="1076">
        <v>0</v>
      </c>
      <c r="G342" s="1082"/>
      <c r="H342" s="1076">
        <v>182000</v>
      </c>
      <c r="I342" s="1076">
        <v>33720000</v>
      </c>
      <c r="J342" s="1076">
        <v>427000</v>
      </c>
      <c r="K342" s="1076">
        <v>0</v>
      </c>
      <c r="L342" s="1076">
        <v>0</v>
      </c>
      <c r="M342" s="1084">
        <v>0</v>
      </c>
    </row>
    <row r="343" spans="1:13" ht="18.399999999999999" customHeight="1">
      <c r="A343" s="56"/>
      <c r="B343" s="52"/>
      <c r="C343" s="53" t="s">
        <v>4</v>
      </c>
      <c r="D343" s="62" t="s">
        <v>42</v>
      </c>
      <c r="E343" s="678">
        <v>35241408</v>
      </c>
      <c r="F343" s="1076">
        <v>0</v>
      </c>
      <c r="G343" s="1076"/>
      <c r="H343" s="1076">
        <v>182000</v>
      </c>
      <c r="I343" s="1076">
        <v>34111408</v>
      </c>
      <c r="J343" s="1076">
        <v>948000</v>
      </c>
      <c r="K343" s="1076">
        <v>0</v>
      </c>
      <c r="L343" s="1076">
        <v>0</v>
      </c>
      <c r="M343" s="1084">
        <v>0</v>
      </c>
    </row>
    <row r="344" spans="1:13" ht="18.399999999999999" customHeight="1">
      <c r="A344" s="56"/>
      <c r="B344" s="52"/>
      <c r="C344" s="53" t="s">
        <v>4</v>
      </c>
      <c r="D344" s="62" t="s">
        <v>43</v>
      </c>
      <c r="E344" s="678">
        <v>21517893.719999999</v>
      </c>
      <c r="F344" s="1076">
        <v>0</v>
      </c>
      <c r="G344" s="1076"/>
      <c r="H344" s="1076">
        <v>23151.870000000003</v>
      </c>
      <c r="I344" s="1076">
        <v>21452306.849999998</v>
      </c>
      <c r="J344" s="1076">
        <v>42435</v>
      </c>
      <c r="K344" s="1076">
        <v>0</v>
      </c>
      <c r="L344" s="1076">
        <v>0</v>
      </c>
      <c r="M344" s="1084">
        <v>0</v>
      </c>
    </row>
    <row r="345" spans="1:13" ht="18.399999999999999" customHeight="1">
      <c r="A345" s="56"/>
      <c r="B345" s="52"/>
      <c r="C345" s="53" t="s">
        <v>4</v>
      </c>
      <c r="D345" s="62" t="s">
        <v>44</v>
      </c>
      <c r="E345" s="174">
        <v>0.62681388097526869</v>
      </c>
      <c r="F345" s="174">
        <v>0</v>
      </c>
      <c r="G345" s="174"/>
      <c r="H345" s="174">
        <v>0.12720807692307692</v>
      </c>
      <c r="I345" s="174">
        <v>0.63618940836298921</v>
      </c>
      <c r="J345" s="174">
        <v>9.9379391100702583E-2</v>
      </c>
      <c r="K345" s="174">
        <v>0</v>
      </c>
      <c r="L345" s="174">
        <v>0</v>
      </c>
      <c r="M345" s="274">
        <v>0</v>
      </c>
    </row>
    <row r="346" spans="1:13" ht="18" customHeight="1">
      <c r="A346" s="58"/>
      <c r="B346" s="59"/>
      <c r="C346" s="60" t="s">
        <v>4</v>
      </c>
      <c r="D346" s="64" t="s">
        <v>45</v>
      </c>
      <c r="E346" s="175">
        <v>0.61058552825131163</v>
      </c>
      <c r="F346" s="175">
        <v>0</v>
      </c>
      <c r="G346" s="175"/>
      <c r="H346" s="175">
        <v>0.12720807692307692</v>
      </c>
      <c r="I346" s="175">
        <v>0.62888951549581296</v>
      </c>
      <c r="J346" s="175">
        <v>4.4762658227848098E-2</v>
      </c>
      <c r="K346" s="175">
        <v>0</v>
      </c>
      <c r="L346" s="175">
        <v>0</v>
      </c>
      <c r="M346" s="275">
        <v>0</v>
      </c>
    </row>
    <row r="347" spans="1:13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78">
        <v>25757000</v>
      </c>
      <c r="F347" s="1076">
        <v>0</v>
      </c>
      <c r="G347" s="1082"/>
      <c r="H347" s="1076">
        <v>103000</v>
      </c>
      <c r="I347" s="1076">
        <v>22018000</v>
      </c>
      <c r="J347" s="1076">
        <v>2800000</v>
      </c>
      <c r="K347" s="1076">
        <v>0</v>
      </c>
      <c r="L347" s="1076">
        <v>0</v>
      </c>
      <c r="M347" s="1084">
        <v>836000</v>
      </c>
    </row>
    <row r="348" spans="1:13" ht="18.399999999999999" customHeight="1">
      <c r="A348" s="51"/>
      <c r="B348" s="52"/>
      <c r="C348" s="53" t="s">
        <v>4</v>
      </c>
      <c r="D348" s="62" t="s">
        <v>42</v>
      </c>
      <c r="E348" s="678">
        <v>26449769</v>
      </c>
      <c r="F348" s="1076">
        <v>0</v>
      </c>
      <c r="G348" s="1076"/>
      <c r="H348" s="1076">
        <v>105000</v>
      </c>
      <c r="I348" s="1076">
        <v>22016000</v>
      </c>
      <c r="J348" s="1076">
        <v>2800000</v>
      </c>
      <c r="K348" s="1076">
        <v>0</v>
      </c>
      <c r="L348" s="1076">
        <v>0</v>
      </c>
      <c r="M348" s="1084">
        <v>1528769</v>
      </c>
    </row>
    <row r="349" spans="1:13" ht="18.399999999999999" customHeight="1">
      <c r="A349" s="56"/>
      <c r="B349" s="52"/>
      <c r="C349" s="53" t="s">
        <v>4</v>
      </c>
      <c r="D349" s="62" t="s">
        <v>43</v>
      </c>
      <c r="E349" s="678">
        <v>6945378.5600000005</v>
      </c>
      <c r="F349" s="1076">
        <v>0</v>
      </c>
      <c r="G349" s="1076"/>
      <c r="H349" s="1076">
        <v>46235.9</v>
      </c>
      <c r="I349" s="1076">
        <v>6841478.0899999999</v>
      </c>
      <c r="J349" s="1076">
        <v>0</v>
      </c>
      <c r="K349" s="1076">
        <v>0</v>
      </c>
      <c r="L349" s="1076">
        <v>0</v>
      </c>
      <c r="M349" s="1084">
        <v>57664.57</v>
      </c>
    </row>
    <row r="350" spans="1:13" ht="18.399999999999999" customHeight="1">
      <c r="A350" s="56"/>
      <c r="B350" s="52"/>
      <c r="C350" s="53" t="s">
        <v>4</v>
      </c>
      <c r="D350" s="62" t="s">
        <v>44</v>
      </c>
      <c r="E350" s="174">
        <v>0.26965013627363438</v>
      </c>
      <c r="F350" s="174">
        <v>0</v>
      </c>
      <c r="G350" s="174"/>
      <c r="H350" s="174">
        <v>0.44889223300970876</v>
      </c>
      <c r="I350" s="174">
        <v>0.31072204968662004</v>
      </c>
      <c r="J350" s="174">
        <v>0</v>
      </c>
      <c r="K350" s="174">
        <v>0</v>
      </c>
      <c r="L350" s="174">
        <v>0</v>
      </c>
      <c r="M350" s="274">
        <v>6.8976758373205743E-2</v>
      </c>
    </row>
    <row r="351" spans="1:13" ht="18.399999999999999" customHeight="1">
      <c r="A351" s="58"/>
      <c r="B351" s="59"/>
      <c r="C351" s="60" t="s">
        <v>4</v>
      </c>
      <c r="D351" s="64" t="s">
        <v>45</v>
      </c>
      <c r="E351" s="175">
        <v>0.26258749405335075</v>
      </c>
      <c r="F351" s="175">
        <v>0</v>
      </c>
      <c r="G351" s="175"/>
      <c r="H351" s="175">
        <v>0.44034190476190477</v>
      </c>
      <c r="I351" s="175">
        <v>0.31075027661700583</v>
      </c>
      <c r="J351" s="175">
        <v>0</v>
      </c>
      <c r="K351" s="175">
        <v>0</v>
      </c>
      <c r="L351" s="175">
        <v>0</v>
      </c>
      <c r="M351" s="275">
        <v>3.7719609699045441E-2</v>
      </c>
    </row>
    <row r="352" spans="1:13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78">
        <v>41592000</v>
      </c>
      <c r="F352" s="1076">
        <v>0</v>
      </c>
      <c r="G352" s="1082"/>
      <c r="H352" s="1076">
        <v>60000</v>
      </c>
      <c r="I352" s="1076">
        <v>35334000</v>
      </c>
      <c r="J352" s="1076">
        <v>703000</v>
      </c>
      <c r="K352" s="1076">
        <v>0</v>
      </c>
      <c r="L352" s="1076">
        <v>0</v>
      </c>
      <c r="M352" s="1084">
        <v>5495000</v>
      </c>
    </row>
    <row r="353" spans="1:13" ht="18.399999999999999" customHeight="1">
      <c r="A353" s="56"/>
      <c r="B353" s="52"/>
      <c r="C353" s="53" t="s">
        <v>4</v>
      </c>
      <c r="D353" s="62" t="s">
        <v>42</v>
      </c>
      <c r="E353" s="678">
        <v>43989046.539999999</v>
      </c>
      <c r="F353" s="1076">
        <v>0</v>
      </c>
      <c r="G353" s="1076"/>
      <c r="H353" s="1076">
        <v>60000</v>
      </c>
      <c r="I353" s="1076">
        <v>37301584.539999999</v>
      </c>
      <c r="J353" s="1076">
        <v>703000</v>
      </c>
      <c r="K353" s="1076">
        <v>0</v>
      </c>
      <c r="L353" s="1076">
        <v>0</v>
      </c>
      <c r="M353" s="1084">
        <v>5924462</v>
      </c>
    </row>
    <row r="354" spans="1:13" ht="18.399999999999999" customHeight="1">
      <c r="A354" s="56"/>
      <c r="B354" s="52"/>
      <c r="C354" s="53" t="s">
        <v>4</v>
      </c>
      <c r="D354" s="62" t="s">
        <v>43</v>
      </c>
      <c r="E354" s="678">
        <v>16076200.050000001</v>
      </c>
      <c r="F354" s="1076">
        <v>0</v>
      </c>
      <c r="G354" s="1076"/>
      <c r="H354" s="1076">
        <v>6165.09</v>
      </c>
      <c r="I354" s="1076">
        <v>13921436.860000001</v>
      </c>
      <c r="J354" s="1076">
        <v>0</v>
      </c>
      <c r="K354" s="1076">
        <v>0</v>
      </c>
      <c r="L354" s="1076">
        <v>0</v>
      </c>
      <c r="M354" s="1084">
        <v>2148598.0999999996</v>
      </c>
    </row>
    <row r="355" spans="1:13" ht="18.399999999999999" customHeight="1">
      <c r="A355" s="56"/>
      <c r="B355" s="52"/>
      <c r="C355" s="53" t="s">
        <v>4</v>
      </c>
      <c r="D355" s="62" t="s">
        <v>44</v>
      </c>
      <c r="E355" s="174">
        <v>0.38652144763416041</v>
      </c>
      <c r="F355" s="174">
        <v>0</v>
      </c>
      <c r="G355" s="174"/>
      <c r="H355" s="174">
        <v>0.1027515</v>
      </c>
      <c r="I355" s="174">
        <v>0.39399549612271473</v>
      </c>
      <c r="J355" s="174">
        <v>0</v>
      </c>
      <c r="K355" s="174">
        <v>0</v>
      </c>
      <c r="L355" s="174">
        <v>0</v>
      </c>
      <c r="M355" s="274">
        <v>0.39100966333030018</v>
      </c>
    </row>
    <row r="356" spans="1:13" ht="18.399999999999999" customHeight="1">
      <c r="A356" s="58"/>
      <c r="B356" s="59"/>
      <c r="C356" s="60" t="s">
        <v>4</v>
      </c>
      <c r="D356" s="61" t="s">
        <v>45</v>
      </c>
      <c r="E356" s="276">
        <v>0.36545916118872079</v>
      </c>
      <c r="F356" s="175">
        <v>0</v>
      </c>
      <c r="G356" s="175"/>
      <c r="H356" s="175">
        <v>0.1027515</v>
      </c>
      <c r="I356" s="175">
        <v>0.37321301579217048</v>
      </c>
      <c r="J356" s="175">
        <v>0</v>
      </c>
      <c r="K356" s="175">
        <v>0</v>
      </c>
      <c r="L356" s="175">
        <v>0</v>
      </c>
      <c r="M356" s="275">
        <v>0.36266552135873259</v>
      </c>
    </row>
    <row r="357" spans="1:13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79">
        <v>17951189000</v>
      </c>
      <c r="F357" s="1076">
        <v>17645343000</v>
      </c>
      <c r="G357" s="1082"/>
      <c r="H357" s="1076">
        <v>295246000</v>
      </c>
      <c r="I357" s="1076">
        <v>10600000</v>
      </c>
      <c r="J357" s="1076">
        <v>0</v>
      </c>
      <c r="K357" s="1076">
        <v>0</v>
      </c>
      <c r="L357" s="1076">
        <v>0</v>
      </c>
      <c r="M357" s="1084">
        <v>0</v>
      </c>
    </row>
    <row r="358" spans="1:13" ht="18.399999999999999" customHeight="1">
      <c r="A358" s="56"/>
      <c r="B358" s="52"/>
      <c r="C358" s="53" t="s">
        <v>195</v>
      </c>
      <c r="D358" s="62" t="s">
        <v>42</v>
      </c>
      <c r="E358" s="678">
        <v>17951195006.439999</v>
      </c>
      <c r="F358" s="1076">
        <v>17645343000</v>
      </c>
      <c r="G358" s="1076"/>
      <c r="H358" s="1076">
        <v>295252006.44</v>
      </c>
      <c r="I358" s="1076">
        <v>10600000</v>
      </c>
      <c r="J358" s="1076">
        <v>0</v>
      </c>
      <c r="K358" s="1076">
        <v>0</v>
      </c>
      <c r="L358" s="1076">
        <v>0</v>
      </c>
      <c r="M358" s="1084">
        <v>0</v>
      </c>
    </row>
    <row r="359" spans="1:13" ht="18.399999999999999" customHeight="1">
      <c r="A359" s="56"/>
      <c r="B359" s="52"/>
      <c r="C359" s="53" t="s">
        <v>4</v>
      </c>
      <c r="D359" s="62" t="s">
        <v>43</v>
      </c>
      <c r="E359" s="678">
        <v>7902006006.4400005</v>
      </c>
      <c r="F359" s="1076">
        <v>7736887694.7600002</v>
      </c>
      <c r="G359" s="1076"/>
      <c r="H359" s="1076">
        <v>160746205.68000001</v>
      </c>
      <c r="I359" s="1076">
        <v>4372106</v>
      </c>
      <c r="J359" s="1076">
        <v>0</v>
      </c>
      <c r="K359" s="1076">
        <v>0</v>
      </c>
      <c r="L359" s="1076">
        <v>0</v>
      </c>
      <c r="M359" s="1084">
        <v>0</v>
      </c>
    </row>
    <row r="360" spans="1:13" ht="18.399999999999999" customHeight="1">
      <c r="A360" s="56"/>
      <c r="B360" s="52"/>
      <c r="C360" s="53" t="s">
        <v>4</v>
      </c>
      <c r="D360" s="62" t="s">
        <v>44</v>
      </c>
      <c r="E360" s="174">
        <v>0.44019401759070115</v>
      </c>
      <c r="F360" s="174">
        <v>0.43846626811164852</v>
      </c>
      <c r="G360" s="174"/>
      <c r="H360" s="174">
        <v>0.5444483775563429</v>
      </c>
      <c r="I360" s="174">
        <v>0.41246283018867924</v>
      </c>
      <c r="J360" s="174">
        <v>0</v>
      </c>
      <c r="K360" s="174">
        <v>0</v>
      </c>
      <c r="L360" s="174">
        <v>0</v>
      </c>
      <c r="M360" s="274">
        <v>0</v>
      </c>
    </row>
    <row r="361" spans="1:13" ht="18.399999999999999" customHeight="1">
      <c r="A361" s="58"/>
      <c r="B361" s="59"/>
      <c r="C361" s="60" t="s">
        <v>4</v>
      </c>
      <c r="D361" s="64" t="s">
        <v>45</v>
      </c>
      <c r="E361" s="175">
        <v>0.44019387030251483</v>
      </c>
      <c r="F361" s="175">
        <v>0.43846626811164852</v>
      </c>
      <c r="G361" s="175"/>
      <c r="H361" s="175">
        <v>0.54443730160616621</v>
      </c>
      <c r="I361" s="175">
        <v>0.41246283018867924</v>
      </c>
      <c r="J361" s="175">
        <v>0</v>
      </c>
      <c r="K361" s="175">
        <v>0</v>
      </c>
      <c r="L361" s="175">
        <v>0</v>
      </c>
      <c r="M361" s="275">
        <v>0</v>
      </c>
    </row>
    <row r="362" spans="1:13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78">
        <v>44856690000</v>
      </c>
      <c r="F362" s="1076">
        <v>38142004000</v>
      </c>
      <c r="G362" s="1082"/>
      <c r="H362" s="1076">
        <v>2888032000</v>
      </c>
      <c r="I362" s="1076">
        <v>3826654000</v>
      </c>
      <c r="J362" s="1076">
        <v>0</v>
      </c>
      <c r="K362" s="1076">
        <v>0</v>
      </c>
      <c r="L362" s="1076">
        <v>0</v>
      </c>
      <c r="M362" s="1084">
        <v>0</v>
      </c>
    </row>
    <row r="363" spans="1:13" ht="18.399999999999999" customHeight="1">
      <c r="A363" s="56"/>
      <c r="B363" s="52"/>
      <c r="C363" s="53" t="s">
        <v>4</v>
      </c>
      <c r="D363" s="57" t="s">
        <v>42</v>
      </c>
      <c r="E363" s="678">
        <v>44856718566.68</v>
      </c>
      <c r="F363" s="1076">
        <v>38142004000</v>
      </c>
      <c r="G363" s="1076"/>
      <c r="H363" s="1076">
        <v>2888060566.6799998</v>
      </c>
      <c r="I363" s="1076">
        <v>3826654000</v>
      </c>
      <c r="J363" s="1076">
        <v>0</v>
      </c>
      <c r="K363" s="1076">
        <v>0</v>
      </c>
      <c r="L363" s="1076">
        <v>0</v>
      </c>
      <c r="M363" s="1084">
        <v>0</v>
      </c>
    </row>
    <row r="364" spans="1:13" ht="18.399999999999999" customHeight="1">
      <c r="A364" s="56"/>
      <c r="B364" s="52"/>
      <c r="C364" s="53" t="s">
        <v>4</v>
      </c>
      <c r="D364" s="57" t="s">
        <v>43</v>
      </c>
      <c r="E364" s="678">
        <v>22601027702.729996</v>
      </c>
      <c r="F364" s="1076">
        <v>19752907505.709999</v>
      </c>
      <c r="G364" s="1076"/>
      <c r="H364" s="1076">
        <v>1380739967.1900003</v>
      </c>
      <c r="I364" s="1076">
        <v>1467380229.8299999</v>
      </c>
      <c r="J364" s="1076">
        <v>0</v>
      </c>
      <c r="K364" s="1076">
        <v>0</v>
      </c>
      <c r="L364" s="1076">
        <v>0</v>
      </c>
      <c r="M364" s="1084">
        <v>0</v>
      </c>
    </row>
    <row r="365" spans="1:13" ht="18.399999999999999" customHeight="1">
      <c r="A365" s="56"/>
      <c r="B365" s="52"/>
      <c r="C365" s="53" t="s">
        <v>4</v>
      </c>
      <c r="D365" s="57" t="s">
        <v>44</v>
      </c>
      <c r="E365" s="174">
        <v>0.50384965325640385</v>
      </c>
      <c r="F365" s="174">
        <v>0.51787807231392458</v>
      </c>
      <c r="G365" s="174"/>
      <c r="H365" s="174">
        <v>0.4780902591072399</v>
      </c>
      <c r="I365" s="174">
        <v>0.38346300183659143</v>
      </c>
      <c r="J365" s="174">
        <v>0</v>
      </c>
      <c r="K365" s="174">
        <v>0</v>
      </c>
      <c r="L365" s="174">
        <v>0</v>
      </c>
      <c r="M365" s="274">
        <v>0</v>
      </c>
    </row>
    <row r="366" spans="1:13" ht="18.399999999999999" customHeight="1">
      <c r="A366" s="58"/>
      <c r="B366" s="59"/>
      <c r="C366" s="60" t="s">
        <v>4</v>
      </c>
      <c r="D366" s="61" t="s">
        <v>45</v>
      </c>
      <c r="E366" s="175">
        <v>0.50384933238336016</v>
      </c>
      <c r="F366" s="175">
        <v>0.51787807231392458</v>
      </c>
      <c r="G366" s="175"/>
      <c r="H366" s="175">
        <v>0.47808553017198124</v>
      </c>
      <c r="I366" s="175">
        <v>0.38346300183659143</v>
      </c>
      <c r="J366" s="175">
        <v>0</v>
      </c>
      <c r="K366" s="175">
        <v>0</v>
      </c>
      <c r="L366" s="175">
        <v>0</v>
      </c>
      <c r="M366" s="275">
        <v>0</v>
      </c>
    </row>
    <row r="367" spans="1:13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78">
        <v>53312000</v>
      </c>
      <c r="F367" s="1076">
        <v>0</v>
      </c>
      <c r="G367" s="1082"/>
      <c r="H367" s="1076">
        <v>55000</v>
      </c>
      <c r="I367" s="1076">
        <v>52772000</v>
      </c>
      <c r="J367" s="1076">
        <v>485000</v>
      </c>
      <c r="K367" s="1076">
        <v>0</v>
      </c>
      <c r="L367" s="1076">
        <v>0</v>
      </c>
      <c r="M367" s="1084">
        <v>0</v>
      </c>
    </row>
    <row r="368" spans="1:13" ht="18.399999999999999" customHeight="1">
      <c r="A368" s="56"/>
      <c r="B368" s="52"/>
      <c r="C368" s="53" t="s">
        <v>428</v>
      </c>
      <c r="D368" s="57" t="s">
        <v>42</v>
      </c>
      <c r="E368" s="678">
        <v>53911092</v>
      </c>
      <c r="F368" s="1076">
        <v>0</v>
      </c>
      <c r="G368" s="1076"/>
      <c r="H368" s="1076">
        <v>55000</v>
      </c>
      <c r="I368" s="1076">
        <v>53371092</v>
      </c>
      <c r="J368" s="1076">
        <v>485000</v>
      </c>
      <c r="K368" s="1076">
        <v>0</v>
      </c>
      <c r="L368" s="1076">
        <v>0</v>
      </c>
      <c r="M368" s="1084">
        <v>0</v>
      </c>
    </row>
    <row r="369" spans="1:13" ht="18.399999999999999" customHeight="1">
      <c r="A369" s="56"/>
      <c r="B369" s="52"/>
      <c r="C369" s="53" t="s">
        <v>4</v>
      </c>
      <c r="D369" s="57" t="s">
        <v>43</v>
      </c>
      <c r="E369" s="678">
        <v>18854318.730000012</v>
      </c>
      <c r="F369" s="1076">
        <v>0</v>
      </c>
      <c r="G369" s="1076"/>
      <c r="H369" s="1076">
        <v>10395.17</v>
      </c>
      <c r="I369" s="1076">
        <v>18791033.56000001</v>
      </c>
      <c r="J369" s="1076">
        <v>52890</v>
      </c>
      <c r="K369" s="1076">
        <v>0</v>
      </c>
      <c r="L369" s="1076">
        <v>0</v>
      </c>
      <c r="M369" s="1084">
        <v>0</v>
      </c>
    </row>
    <row r="370" spans="1:13" ht="18.399999999999999" customHeight="1">
      <c r="A370" s="56"/>
      <c r="B370" s="52"/>
      <c r="C370" s="53" t="s">
        <v>4</v>
      </c>
      <c r="D370" s="57" t="s">
        <v>44</v>
      </c>
      <c r="E370" s="174">
        <v>0.35365994016356567</v>
      </c>
      <c r="F370" s="174">
        <v>0</v>
      </c>
      <c r="G370" s="174"/>
      <c r="H370" s="174">
        <v>0.1890030909090909</v>
      </c>
      <c r="I370" s="174">
        <v>0.35607961722125386</v>
      </c>
      <c r="J370" s="174">
        <v>0.10905154639175257</v>
      </c>
      <c r="K370" s="174">
        <v>0</v>
      </c>
      <c r="L370" s="174">
        <v>0</v>
      </c>
      <c r="M370" s="274">
        <v>0</v>
      </c>
    </row>
    <row r="371" spans="1:13" ht="18.399999999999999" customHeight="1">
      <c r="A371" s="58"/>
      <c r="B371" s="59"/>
      <c r="C371" s="60" t="s">
        <v>4</v>
      </c>
      <c r="D371" s="61" t="s">
        <v>45</v>
      </c>
      <c r="E371" s="175">
        <v>0.34972986134281997</v>
      </c>
      <c r="F371" s="175">
        <v>0</v>
      </c>
      <c r="G371" s="175"/>
      <c r="H371" s="175">
        <v>0.1890030909090909</v>
      </c>
      <c r="I371" s="175">
        <v>0.35208261356166387</v>
      </c>
      <c r="J371" s="175">
        <v>0.10905154639175257</v>
      </c>
      <c r="K371" s="175">
        <v>0</v>
      </c>
      <c r="L371" s="175">
        <v>0</v>
      </c>
      <c r="M371" s="275">
        <v>0</v>
      </c>
    </row>
    <row r="372" spans="1:13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78">
        <v>29640000</v>
      </c>
      <c r="F372" s="1076">
        <v>0</v>
      </c>
      <c r="G372" s="1082"/>
      <c r="H372" s="1076">
        <v>17000</v>
      </c>
      <c r="I372" s="1076">
        <v>29158000</v>
      </c>
      <c r="J372" s="1076">
        <v>465000</v>
      </c>
      <c r="K372" s="1076">
        <v>0</v>
      </c>
      <c r="L372" s="1076">
        <v>0</v>
      </c>
      <c r="M372" s="1084">
        <v>0</v>
      </c>
    </row>
    <row r="373" spans="1:13" ht="18" customHeight="1">
      <c r="A373" s="56"/>
      <c r="B373" s="52"/>
      <c r="C373" s="53" t="s">
        <v>4</v>
      </c>
      <c r="D373" s="62" t="s">
        <v>42</v>
      </c>
      <c r="E373" s="678">
        <v>29640000</v>
      </c>
      <c r="F373" s="1076">
        <v>0</v>
      </c>
      <c r="G373" s="1076"/>
      <c r="H373" s="1076">
        <v>17000</v>
      </c>
      <c r="I373" s="1076">
        <v>29158000</v>
      </c>
      <c r="J373" s="1076">
        <v>465000</v>
      </c>
      <c r="K373" s="1076">
        <v>0</v>
      </c>
      <c r="L373" s="1076">
        <v>0</v>
      </c>
      <c r="M373" s="1084">
        <v>0</v>
      </c>
    </row>
    <row r="374" spans="1:13" ht="18.399999999999999" customHeight="1">
      <c r="A374" s="56"/>
      <c r="B374" s="52"/>
      <c r="C374" s="53" t="s">
        <v>4</v>
      </c>
      <c r="D374" s="62" t="s">
        <v>43</v>
      </c>
      <c r="E374" s="678">
        <v>11939053.549999999</v>
      </c>
      <c r="F374" s="1076">
        <v>0</v>
      </c>
      <c r="G374" s="1076"/>
      <c r="H374" s="1076">
        <v>1800</v>
      </c>
      <c r="I374" s="1076">
        <v>11901583.549999999</v>
      </c>
      <c r="J374" s="1076">
        <v>35670</v>
      </c>
      <c r="K374" s="1076">
        <v>0</v>
      </c>
      <c r="L374" s="1076">
        <v>0</v>
      </c>
      <c r="M374" s="1084">
        <v>0</v>
      </c>
    </row>
    <row r="375" spans="1:13" ht="18.399999999999999" customHeight="1">
      <c r="A375" s="56"/>
      <c r="B375" s="52"/>
      <c r="C375" s="53" t="s">
        <v>4</v>
      </c>
      <c r="D375" s="62" t="s">
        <v>44</v>
      </c>
      <c r="E375" s="174">
        <v>0.40280207658569495</v>
      </c>
      <c r="F375" s="174">
        <v>0</v>
      </c>
      <c r="G375" s="174"/>
      <c r="H375" s="174">
        <v>0.10588235294117647</v>
      </c>
      <c r="I375" s="174">
        <v>0.40817557960079565</v>
      </c>
      <c r="J375" s="174">
        <v>7.6709677419354833E-2</v>
      </c>
      <c r="K375" s="174">
        <v>0</v>
      </c>
      <c r="L375" s="174">
        <v>0</v>
      </c>
      <c r="M375" s="274">
        <v>0</v>
      </c>
    </row>
    <row r="376" spans="1:13" ht="18.399999999999999" customHeight="1">
      <c r="A376" s="58"/>
      <c r="B376" s="59"/>
      <c r="C376" s="60" t="s">
        <v>4</v>
      </c>
      <c r="D376" s="62" t="s">
        <v>45</v>
      </c>
      <c r="E376" s="175">
        <v>0.40280207658569495</v>
      </c>
      <c r="F376" s="175">
        <v>0</v>
      </c>
      <c r="G376" s="175"/>
      <c r="H376" s="175">
        <v>0.10588235294117647</v>
      </c>
      <c r="I376" s="175">
        <v>0.40817557960079565</v>
      </c>
      <c r="J376" s="175">
        <v>7.6709677419354833E-2</v>
      </c>
      <c r="K376" s="175">
        <v>0</v>
      </c>
      <c r="L376" s="175">
        <v>0</v>
      </c>
      <c r="M376" s="275">
        <v>0</v>
      </c>
    </row>
    <row r="377" spans="1:13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78">
        <v>125536000</v>
      </c>
      <c r="F377" s="1076">
        <v>0</v>
      </c>
      <c r="G377" s="1082"/>
      <c r="H377" s="1076">
        <v>250000</v>
      </c>
      <c r="I377" s="1076">
        <v>102309000</v>
      </c>
      <c r="J377" s="1076">
        <v>10860000</v>
      </c>
      <c r="K377" s="1076">
        <v>0</v>
      </c>
      <c r="L377" s="1076">
        <v>0</v>
      </c>
      <c r="M377" s="1084">
        <v>12117000</v>
      </c>
    </row>
    <row r="378" spans="1:13" ht="18.399999999999999" customHeight="1">
      <c r="A378" s="56"/>
      <c r="B378" s="52"/>
      <c r="C378" s="53" t="s">
        <v>203</v>
      </c>
      <c r="D378" s="62" t="s">
        <v>42</v>
      </c>
      <c r="E378" s="678">
        <v>126733675</v>
      </c>
      <c r="F378" s="1076">
        <v>0</v>
      </c>
      <c r="G378" s="1076"/>
      <c r="H378" s="1076">
        <v>250000</v>
      </c>
      <c r="I378" s="1076">
        <v>103506675</v>
      </c>
      <c r="J378" s="1076">
        <v>10860000</v>
      </c>
      <c r="K378" s="1076">
        <v>0</v>
      </c>
      <c r="L378" s="1076">
        <v>0</v>
      </c>
      <c r="M378" s="1084">
        <v>12117000</v>
      </c>
    </row>
    <row r="379" spans="1:13" ht="18.399999999999999" customHeight="1">
      <c r="A379" s="56"/>
      <c r="B379" s="52"/>
      <c r="C379" s="53" t="s">
        <v>4</v>
      </c>
      <c r="D379" s="62" t="s">
        <v>43</v>
      </c>
      <c r="E379" s="678">
        <v>41121612.210000001</v>
      </c>
      <c r="F379" s="1076">
        <v>0</v>
      </c>
      <c r="G379" s="1076"/>
      <c r="H379" s="1076">
        <v>143226.03</v>
      </c>
      <c r="I379" s="1076">
        <v>37482785.689999998</v>
      </c>
      <c r="J379" s="1076">
        <v>472770.9</v>
      </c>
      <c r="K379" s="1076">
        <v>0</v>
      </c>
      <c r="L379" s="1076">
        <v>0</v>
      </c>
      <c r="M379" s="1084">
        <v>3022829.5900000003</v>
      </c>
    </row>
    <row r="380" spans="1:13" ht="18.399999999999999" customHeight="1">
      <c r="A380" s="56"/>
      <c r="B380" s="52"/>
      <c r="C380" s="53" t="s">
        <v>4</v>
      </c>
      <c r="D380" s="62" t="s">
        <v>44</v>
      </c>
      <c r="E380" s="174">
        <v>0.32756828487445833</v>
      </c>
      <c r="F380" s="174">
        <v>0</v>
      </c>
      <c r="G380" s="174"/>
      <c r="H380" s="174">
        <v>0.57290412000000002</v>
      </c>
      <c r="I380" s="174">
        <v>0.36636841030603368</v>
      </c>
      <c r="J380" s="174">
        <v>4.35332320441989E-2</v>
      </c>
      <c r="K380" s="174">
        <v>0</v>
      </c>
      <c r="L380" s="174">
        <v>0</v>
      </c>
      <c r="M380" s="274">
        <v>0.24947013204588597</v>
      </c>
    </row>
    <row r="381" spans="1:13" ht="18.399999999999999" customHeight="1">
      <c r="A381" s="58"/>
      <c r="B381" s="59"/>
      <c r="C381" s="60" t="s">
        <v>4</v>
      </c>
      <c r="D381" s="64" t="s">
        <v>45</v>
      </c>
      <c r="E381" s="175">
        <v>0.32447265661632552</v>
      </c>
      <c r="F381" s="175">
        <v>0</v>
      </c>
      <c r="G381" s="175"/>
      <c r="H381" s="175">
        <v>0.57290412000000002</v>
      </c>
      <c r="I381" s="175">
        <v>0.36212916403700535</v>
      </c>
      <c r="J381" s="175">
        <v>4.35332320441989E-2</v>
      </c>
      <c r="K381" s="175">
        <v>0</v>
      </c>
      <c r="L381" s="175">
        <v>0</v>
      </c>
      <c r="M381" s="275">
        <v>0.24947013204588597</v>
      </c>
    </row>
    <row r="382" spans="1:13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79">
        <v>27600000000</v>
      </c>
      <c r="F382" s="1076">
        <v>0</v>
      </c>
      <c r="G382" s="1082"/>
      <c r="H382" s="1076">
        <v>0</v>
      </c>
      <c r="I382" s="1076">
        <v>100000</v>
      </c>
      <c r="J382" s="1076">
        <v>0</v>
      </c>
      <c r="K382" s="1076">
        <v>27599900000</v>
      </c>
      <c r="L382" s="1076">
        <v>0</v>
      </c>
      <c r="M382" s="1084">
        <v>0</v>
      </c>
    </row>
    <row r="383" spans="1:13" ht="18.399999999999999" customHeight="1">
      <c r="A383" s="51"/>
      <c r="B383" s="52"/>
      <c r="C383" s="53" t="s">
        <v>4</v>
      </c>
      <c r="D383" s="62" t="s">
        <v>42</v>
      </c>
      <c r="E383" s="678">
        <v>27600000000</v>
      </c>
      <c r="F383" s="1076">
        <v>0</v>
      </c>
      <c r="G383" s="1076"/>
      <c r="H383" s="1076">
        <v>0</v>
      </c>
      <c r="I383" s="1076">
        <v>100000</v>
      </c>
      <c r="J383" s="1076">
        <v>0</v>
      </c>
      <c r="K383" s="1076">
        <v>27599900000</v>
      </c>
      <c r="L383" s="1076">
        <v>0</v>
      </c>
      <c r="M383" s="1084">
        <v>0</v>
      </c>
    </row>
    <row r="384" spans="1:13" ht="18.399999999999999" customHeight="1">
      <c r="A384" s="56"/>
      <c r="B384" s="52"/>
      <c r="C384" s="53" t="s">
        <v>4</v>
      </c>
      <c r="D384" s="62" t="s">
        <v>43</v>
      </c>
      <c r="E384" s="678">
        <v>12556873439.969999</v>
      </c>
      <c r="F384" s="1076">
        <v>0</v>
      </c>
      <c r="G384" s="1076"/>
      <c r="H384" s="1076">
        <v>0</v>
      </c>
      <c r="I384" s="1076">
        <v>0</v>
      </c>
      <c r="J384" s="1076">
        <v>0</v>
      </c>
      <c r="K384" s="1076">
        <v>12556873439.969999</v>
      </c>
      <c r="L384" s="1076">
        <v>0</v>
      </c>
      <c r="M384" s="1084">
        <v>0</v>
      </c>
    </row>
    <row r="385" spans="1:13" ht="18.399999999999999" customHeight="1">
      <c r="A385" s="56"/>
      <c r="B385" s="52"/>
      <c r="C385" s="53" t="s">
        <v>4</v>
      </c>
      <c r="D385" s="62" t="s">
        <v>44</v>
      </c>
      <c r="E385" s="174">
        <v>0.45495918260760865</v>
      </c>
      <c r="F385" s="174">
        <v>0</v>
      </c>
      <c r="G385" s="174"/>
      <c r="H385" s="174">
        <v>0</v>
      </c>
      <c r="I385" s="174">
        <v>0</v>
      </c>
      <c r="J385" s="174">
        <v>0</v>
      </c>
      <c r="K385" s="174">
        <v>0.45496083101641671</v>
      </c>
      <c r="L385" s="174">
        <v>0</v>
      </c>
      <c r="M385" s="274">
        <v>0</v>
      </c>
    </row>
    <row r="386" spans="1:13" ht="18.399999999999999" customHeight="1">
      <c r="A386" s="58"/>
      <c r="B386" s="59"/>
      <c r="C386" s="60" t="s">
        <v>4</v>
      </c>
      <c r="D386" s="64" t="s">
        <v>45</v>
      </c>
      <c r="E386" s="175">
        <v>0.45495918260760865</v>
      </c>
      <c r="F386" s="175">
        <v>0</v>
      </c>
      <c r="G386" s="175"/>
      <c r="H386" s="175">
        <v>0</v>
      </c>
      <c r="I386" s="175">
        <v>0</v>
      </c>
      <c r="J386" s="175">
        <v>0</v>
      </c>
      <c r="K386" s="175">
        <v>0.45496083101641671</v>
      </c>
      <c r="L386" s="175">
        <v>0</v>
      </c>
      <c r="M386" s="275">
        <v>0</v>
      </c>
    </row>
    <row r="387" spans="1:13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78">
        <v>133246000</v>
      </c>
      <c r="F387" s="1076">
        <v>0</v>
      </c>
      <c r="G387" s="1082"/>
      <c r="H387" s="1076">
        <v>134000</v>
      </c>
      <c r="I387" s="1076">
        <v>130641000</v>
      </c>
      <c r="J387" s="1076">
        <v>2471000</v>
      </c>
      <c r="K387" s="1076">
        <v>0</v>
      </c>
      <c r="L387" s="1076">
        <v>0</v>
      </c>
      <c r="M387" s="1084">
        <v>0</v>
      </c>
    </row>
    <row r="388" spans="1:13" ht="18.399999999999999" customHeight="1">
      <c r="A388" s="56"/>
      <c r="B388" s="52"/>
      <c r="C388" s="53" t="s">
        <v>4</v>
      </c>
      <c r="D388" s="62" t="s">
        <v>42</v>
      </c>
      <c r="E388" s="678">
        <v>133246000</v>
      </c>
      <c r="F388" s="1076">
        <v>0</v>
      </c>
      <c r="G388" s="1076"/>
      <c r="H388" s="1076">
        <v>137000</v>
      </c>
      <c r="I388" s="1076">
        <v>130507000</v>
      </c>
      <c r="J388" s="1076">
        <v>1066000</v>
      </c>
      <c r="K388" s="1076">
        <v>0</v>
      </c>
      <c r="L388" s="1076">
        <v>0</v>
      </c>
      <c r="M388" s="1084">
        <v>1536000</v>
      </c>
    </row>
    <row r="389" spans="1:13" ht="18.399999999999999" customHeight="1">
      <c r="A389" s="56"/>
      <c r="B389" s="52"/>
      <c r="C389" s="53" t="s">
        <v>4</v>
      </c>
      <c r="D389" s="62" t="s">
        <v>43</v>
      </c>
      <c r="E389" s="678">
        <v>55713706.600000001</v>
      </c>
      <c r="F389" s="1076">
        <v>0</v>
      </c>
      <c r="G389" s="1076"/>
      <c r="H389" s="1076">
        <v>35287.630000000005</v>
      </c>
      <c r="I389" s="1076">
        <v>55020403.75</v>
      </c>
      <c r="J389" s="1076">
        <v>207872.3</v>
      </c>
      <c r="K389" s="1076">
        <v>0</v>
      </c>
      <c r="L389" s="1076">
        <v>0</v>
      </c>
      <c r="M389" s="1084">
        <v>450142.92</v>
      </c>
    </row>
    <row r="390" spans="1:13" ht="18.399999999999999" customHeight="1">
      <c r="A390" s="56"/>
      <c r="B390" s="52"/>
      <c r="C390" s="53" t="s">
        <v>4</v>
      </c>
      <c r="D390" s="62" t="s">
        <v>44</v>
      </c>
      <c r="E390" s="174">
        <v>0.41812667247046814</v>
      </c>
      <c r="F390" s="174">
        <v>0</v>
      </c>
      <c r="G390" s="174"/>
      <c r="H390" s="174">
        <v>0.26334052238805972</v>
      </c>
      <c r="I390" s="174">
        <v>0.42115724581103942</v>
      </c>
      <c r="J390" s="174">
        <v>8.4124767300687978E-2</v>
      </c>
      <c r="K390" s="174">
        <v>0</v>
      </c>
      <c r="L390" s="174">
        <v>0</v>
      </c>
      <c r="M390" s="274">
        <v>0</v>
      </c>
    </row>
    <row r="391" spans="1:13" ht="18.399999999999999" customHeight="1">
      <c r="A391" s="58"/>
      <c r="B391" s="59"/>
      <c r="C391" s="60" t="s">
        <v>4</v>
      </c>
      <c r="D391" s="64" t="s">
        <v>45</v>
      </c>
      <c r="E391" s="175">
        <v>0.41812667247046814</v>
      </c>
      <c r="F391" s="175">
        <v>0</v>
      </c>
      <c r="G391" s="175"/>
      <c r="H391" s="175">
        <v>0.25757394160583946</v>
      </c>
      <c r="I391" s="175">
        <v>0.42158967526646079</v>
      </c>
      <c r="J391" s="175">
        <v>0.19500215759849904</v>
      </c>
      <c r="K391" s="175">
        <v>0</v>
      </c>
      <c r="L391" s="175">
        <v>0</v>
      </c>
      <c r="M391" s="275">
        <v>0.293061796875</v>
      </c>
    </row>
    <row r="392" spans="1:13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78">
        <v>257935000</v>
      </c>
      <c r="F392" s="1076">
        <v>0</v>
      </c>
      <c r="G392" s="1082"/>
      <c r="H392" s="1076">
        <v>0</v>
      </c>
      <c r="I392" s="1076">
        <v>257935000</v>
      </c>
      <c r="J392" s="1076">
        <v>0</v>
      </c>
      <c r="K392" s="1076">
        <v>0</v>
      </c>
      <c r="L392" s="1076">
        <v>0</v>
      </c>
      <c r="M392" s="1084">
        <v>0</v>
      </c>
    </row>
    <row r="393" spans="1:13" ht="18.399999999999999" customHeight="1">
      <c r="A393" s="56"/>
      <c r="B393" s="52"/>
      <c r="C393" s="53" t="s">
        <v>4</v>
      </c>
      <c r="D393" s="62" t="s">
        <v>42</v>
      </c>
      <c r="E393" s="678">
        <v>165205274.15000001</v>
      </c>
      <c r="F393" s="1076">
        <v>0</v>
      </c>
      <c r="G393" s="1076"/>
      <c r="H393" s="1076">
        <v>0</v>
      </c>
      <c r="I393" s="1076">
        <v>165205274.15000001</v>
      </c>
      <c r="J393" s="1076">
        <v>0</v>
      </c>
      <c r="K393" s="1076">
        <v>0</v>
      </c>
      <c r="L393" s="1076">
        <v>0</v>
      </c>
      <c r="M393" s="1084">
        <v>0</v>
      </c>
    </row>
    <row r="394" spans="1:13" ht="18.399999999999999" customHeight="1">
      <c r="A394" s="56"/>
      <c r="B394" s="52"/>
      <c r="C394" s="53" t="s">
        <v>4</v>
      </c>
      <c r="D394" s="62" t="s">
        <v>43</v>
      </c>
      <c r="E394" s="678">
        <v>0</v>
      </c>
      <c r="F394" s="1076">
        <v>0</v>
      </c>
      <c r="G394" s="1076"/>
      <c r="H394" s="1076">
        <v>0</v>
      </c>
      <c r="I394" s="1076">
        <v>0</v>
      </c>
      <c r="J394" s="1076">
        <v>0</v>
      </c>
      <c r="K394" s="1076">
        <v>0</v>
      </c>
      <c r="L394" s="1076">
        <v>0</v>
      </c>
      <c r="M394" s="1084">
        <v>0</v>
      </c>
    </row>
    <row r="395" spans="1:13" ht="18.399999999999999" customHeight="1">
      <c r="A395" s="56"/>
      <c r="B395" s="52"/>
      <c r="C395" s="53" t="s">
        <v>4</v>
      </c>
      <c r="D395" s="62" t="s">
        <v>44</v>
      </c>
      <c r="E395" s="174">
        <v>0</v>
      </c>
      <c r="F395" s="174">
        <v>0</v>
      </c>
      <c r="G395" s="174"/>
      <c r="H395" s="174">
        <v>0</v>
      </c>
      <c r="I395" s="174">
        <v>0</v>
      </c>
      <c r="J395" s="174">
        <v>0</v>
      </c>
      <c r="K395" s="174">
        <v>0</v>
      </c>
      <c r="L395" s="174">
        <v>0</v>
      </c>
      <c r="M395" s="274">
        <v>0</v>
      </c>
    </row>
    <row r="396" spans="1:13" ht="18.399999999999999" customHeight="1">
      <c r="A396" s="58"/>
      <c r="B396" s="59"/>
      <c r="C396" s="60" t="s">
        <v>4</v>
      </c>
      <c r="D396" s="65" t="s">
        <v>45</v>
      </c>
      <c r="E396" s="175">
        <v>0</v>
      </c>
      <c r="F396" s="175">
        <v>0</v>
      </c>
      <c r="G396" s="175"/>
      <c r="H396" s="175">
        <v>0</v>
      </c>
      <c r="I396" s="175">
        <v>0</v>
      </c>
      <c r="J396" s="175">
        <v>0</v>
      </c>
      <c r="K396" s="175">
        <v>0</v>
      </c>
      <c r="L396" s="175">
        <v>0</v>
      </c>
      <c r="M396" s="275">
        <v>0</v>
      </c>
    </row>
    <row r="397" spans="1:13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78">
        <v>66697426000</v>
      </c>
      <c r="F397" s="1076">
        <v>66697426000</v>
      </c>
      <c r="G397" s="1082"/>
      <c r="H397" s="1076">
        <v>0</v>
      </c>
      <c r="I397" s="1076">
        <v>0</v>
      </c>
      <c r="J397" s="1076">
        <v>0</v>
      </c>
      <c r="K397" s="1076">
        <v>0</v>
      </c>
      <c r="L397" s="1076">
        <v>0</v>
      </c>
      <c r="M397" s="1084">
        <v>0</v>
      </c>
    </row>
    <row r="398" spans="1:13" ht="18.399999999999999" customHeight="1">
      <c r="A398" s="56"/>
      <c r="B398" s="52"/>
      <c r="C398" s="53" t="s">
        <v>211</v>
      </c>
      <c r="D398" s="62" t="s">
        <v>42</v>
      </c>
      <c r="E398" s="678">
        <v>66697426000</v>
      </c>
      <c r="F398" s="1076">
        <v>66697426000</v>
      </c>
      <c r="H398" s="1076">
        <v>0</v>
      </c>
      <c r="I398" s="1076">
        <v>0</v>
      </c>
      <c r="J398" s="1076">
        <v>0</v>
      </c>
      <c r="K398" s="1076">
        <v>0</v>
      </c>
      <c r="L398" s="1076">
        <v>0</v>
      </c>
      <c r="M398" s="1084">
        <v>0</v>
      </c>
    </row>
    <row r="399" spans="1:13" ht="18.399999999999999" customHeight="1">
      <c r="A399" s="56"/>
      <c r="B399" s="52"/>
      <c r="C399" s="53" t="s">
        <v>4</v>
      </c>
      <c r="D399" s="62" t="s">
        <v>43</v>
      </c>
      <c r="E399" s="678">
        <v>33673209464</v>
      </c>
      <c r="F399" s="1076">
        <v>33673209464</v>
      </c>
      <c r="G399" s="1134" t="s">
        <v>711</v>
      </c>
      <c r="H399" s="1076">
        <v>0</v>
      </c>
      <c r="I399" s="1076">
        <v>0</v>
      </c>
      <c r="J399" s="1076">
        <v>0</v>
      </c>
      <c r="K399" s="1076">
        <v>0</v>
      </c>
      <c r="L399" s="1076">
        <v>0</v>
      </c>
      <c r="M399" s="1084">
        <v>0</v>
      </c>
    </row>
    <row r="400" spans="1:13" ht="18.399999999999999" customHeight="1">
      <c r="A400" s="56"/>
      <c r="B400" s="52"/>
      <c r="C400" s="53" t="s">
        <v>4</v>
      </c>
      <c r="D400" s="62" t="s">
        <v>44</v>
      </c>
      <c r="E400" s="174">
        <v>0.50486520220435493</v>
      </c>
      <c r="F400" s="174">
        <v>0.50486520220435493</v>
      </c>
      <c r="G400" s="174"/>
      <c r="H400" s="174">
        <v>0</v>
      </c>
      <c r="I400" s="174">
        <v>0</v>
      </c>
      <c r="J400" s="174">
        <v>0</v>
      </c>
      <c r="K400" s="174">
        <v>0</v>
      </c>
      <c r="L400" s="174">
        <v>0</v>
      </c>
      <c r="M400" s="274">
        <v>0</v>
      </c>
    </row>
    <row r="401" spans="1:13" ht="18.399999999999999" customHeight="1">
      <c r="A401" s="58"/>
      <c r="B401" s="59"/>
      <c r="C401" s="60" t="s">
        <v>4</v>
      </c>
      <c r="D401" s="65" t="s">
        <v>45</v>
      </c>
      <c r="E401" s="175">
        <v>0.50486520220435493</v>
      </c>
      <c r="F401" s="175">
        <v>0.50486520220435493</v>
      </c>
      <c r="G401" s="175"/>
      <c r="H401" s="175">
        <v>0</v>
      </c>
      <c r="I401" s="175">
        <v>0</v>
      </c>
      <c r="J401" s="175">
        <v>0</v>
      </c>
      <c r="K401" s="175">
        <v>0</v>
      </c>
      <c r="L401" s="175">
        <v>0</v>
      </c>
      <c r="M401" s="275">
        <v>0</v>
      </c>
    </row>
    <row r="402" spans="1:13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78">
        <v>22734149000</v>
      </c>
      <c r="F402" s="1076">
        <v>9989829000</v>
      </c>
      <c r="G402" s="1082"/>
      <c r="H402" s="1076">
        <v>838140000</v>
      </c>
      <c r="I402" s="1076">
        <v>3534853000</v>
      </c>
      <c r="J402" s="1076">
        <v>2099693000</v>
      </c>
      <c r="K402" s="1076">
        <v>0</v>
      </c>
      <c r="L402" s="1076">
        <v>2000000000</v>
      </c>
      <c r="M402" s="1084">
        <v>4271634000</v>
      </c>
    </row>
    <row r="403" spans="1:13" ht="18.399999999999999" customHeight="1">
      <c r="A403" s="56"/>
      <c r="B403" s="52"/>
      <c r="C403" s="53" t="s">
        <v>4</v>
      </c>
      <c r="D403" s="62" t="s">
        <v>42</v>
      </c>
      <c r="E403" s="678">
        <v>12916504406.829998</v>
      </c>
      <c r="F403" s="1076">
        <v>5448190644.25</v>
      </c>
      <c r="G403" s="1076"/>
      <c r="H403" s="1076">
        <v>774955400</v>
      </c>
      <c r="I403" s="1076">
        <v>1790507703.23</v>
      </c>
      <c r="J403" s="1076">
        <v>1043757371.49</v>
      </c>
      <c r="K403" s="1076">
        <v>0</v>
      </c>
      <c r="L403" s="1076">
        <v>29785575.960000001</v>
      </c>
      <c r="M403" s="1084">
        <v>3829307711.9000001</v>
      </c>
    </row>
    <row r="404" spans="1:13" ht="18.399999999999999" customHeight="1">
      <c r="A404" s="56"/>
      <c r="B404" s="52"/>
      <c r="C404" s="53" t="s">
        <v>4</v>
      </c>
      <c r="D404" s="62" t="s">
        <v>43</v>
      </c>
      <c r="E404" s="678">
        <v>0</v>
      </c>
      <c r="F404" s="1076">
        <v>0</v>
      </c>
      <c r="G404" s="1076"/>
      <c r="H404" s="1076">
        <v>0</v>
      </c>
      <c r="I404" s="1076">
        <v>0</v>
      </c>
      <c r="J404" s="1076">
        <v>0</v>
      </c>
      <c r="K404" s="1076">
        <v>0</v>
      </c>
      <c r="L404" s="1076">
        <v>0</v>
      </c>
      <c r="M404" s="1084">
        <v>0</v>
      </c>
    </row>
    <row r="405" spans="1:13" ht="18.399999999999999" customHeight="1">
      <c r="A405" s="56"/>
      <c r="B405" s="52"/>
      <c r="C405" s="53" t="s">
        <v>4</v>
      </c>
      <c r="D405" s="62" t="s">
        <v>44</v>
      </c>
      <c r="E405" s="174">
        <v>0</v>
      </c>
      <c r="F405" s="174">
        <v>0</v>
      </c>
      <c r="G405" s="174"/>
      <c r="H405" s="174">
        <v>0</v>
      </c>
      <c r="I405" s="174">
        <v>0</v>
      </c>
      <c r="J405" s="174">
        <v>0</v>
      </c>
      <c r="K405" s="174">
        <v>0</v>
      </c>
      <c r="L405" s="174">
        <v>0</v>
      </c>
      <c r="M405" s="274">
        <v>0</v>
      </c>
    </row>
    <row r="406" spans="1:13" ht="18.399999999999999" customHeight="1">
      <c r="A406" s="58"/>
      <c r="B406" s="59"/>
      <c r="C406" s="60" t="s">
        <v>4</v>
      </c>
      <c r="D406" s="64" t="s">
        <v>45</v>
      </c>
      <c r="E406" s="175">
        <v>0</v>
      </c>
      <c r="F406" s="175">
        <v>0</v>
      </c>
      <c r="G406" s="175"/>
      <c r="H406" s="175">
        <v>0</v>
      </c>
      <c r="I406" s="175">
        <v>0</v>
      </c>
      <c r="J406" s="175">
        <v>0</v>
      </c>
      <c r="K406" s="175">
        <v>0</v>
      </c>
      <c r="L406" s="175">
        <v>0</v>
      </c>
      <c r="M406" s="275">
        <v>0</v>
      </c>
    </row>
    <row r="407" spans="1:13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78">
        <v>21327650000</v>
      </c>
      <c r="F407" s="1076">
        <v>0</v>
      </c>
      <c r="G407" s="1082"/>
      <c r="H407" s="1076">
        <v>0</v>
      </c>
      <c r="I407" s="1076">
        <v>0</v>
      </c>
      <c r="J407" s="1076">
        <v>0</v>
      </c>
      <c r="K407" s="1076">
        <v>0</v>
      </c>
      <c r="L407" s="1076">
        <v>21327650000</v>
      </c>
      <c r="M407" s="1084">
        <v>0</v>
      </c>
    </row>
    <row r="408" spans="1:13" ht="18.399999999999999" customHeight="1">
      <c r="A408" s="56"/>
      <c r="B408" s="52"/>
      <c r="C408" s="53" t="s">
        <v>4</v>
      </c>
      <c r="D408" s="62" t="s">
        <v>42</v>
      </c>
      <c r="E408" s="678">
        <v>21327650000</v>
      </c>
      <c r="F408" s="1076">
        <v>0</v>
      </c>
      <c r="G408" s="1076"/>
      <c r="H408" s="1076">
        <v>0</v>
      </c>
      <c r="I408" s="1076">
        <v>0</v>
      </c>
      <c r="J408" s="1076">
        <v>0</v>
      </c>
      <c r="K408" s="1076">
        <v>0</v>
      </c>
      <c r="L408" s="1076">
        <v>21327650000</v>
      </c>
      <c r="M408" s="1084">
        <v>0</v>
      </c>
    </row>
    <row r="409" spans="1:13" ht="18.399999999999999" customHeight="1">
      <c r="A409" s="56"/>
      <c r="B409" s="52"/>
      <c r="C409" s="53" t="s">
        <v>4</v>
      </c>
      <c r="D409" s="62" t="s">
        <v>43</v>
      </c>
      <c r="E409" s="678">
        <v>11712421185.179998</v>
      </c>
      <c r="F409" s="1076">
        <v>0</v>
      </c>
      <c r="G409" s="1076"/>
      <c r="H409" s="1076">
        <v>0</v>
      </c>
      <c r="I409" s="1076">
        <v>0</v>
      </c>
      <c r="J409" s="1076">
        <v>0</v>
      </c>
      <c r="K409" s="1076">
        <v>0</v>
      </c>
      <c r="L409" s="1076">
        <v>11712421185.179998</v>
      </c>
      <c r="M409" s="1084">
        <v>0</v>
      </c>
    </row>
    <row r="410" spans="1:13" ht="18.399999999999999" customHeight="1">
      <c r="A410" s="56"/>
      <c r="B410" s="52"/>
      <c r="C410" s="53" t="s">
        <v>4</v>
      </c>
      <c r="D410" s="62" t="s">
        <v>44</v>
      </c>
      <c r="E410" s="174">
        <v>0.54916604432180749</v>
      </c>
      <c r="F410" s="174">
        <v>0</v>
      </c>
      <c r="G410" s="174"/>
      <c r="H410" s="174">
        <v>0</v>
      </c>
      <c r="I410" s="174">
        <v>0</v>
      </c>
      <c r="J410" s="174">
        <v>0</v>
      </c>
      <c r="K410" s="174">
        <v>0</v>
      </c>
      <c r="L410" s="174">
        <v>0.54916604432180749</v>
      </c>
      <c r="M410" s="274">
        <v>0</v>
      </c>
    </row>
    <row r="411" spans="1:13" ht="18.399999999999999" customHeight="1">
      <c r="A411" s="58"/>
      <c r="B411" s="59"/>
      <c r="C411" s="60" t="s">
        <v>4</v>
      </c>
      <c r="D411" s="61" t="s">
        <v>45</v>
      </c>
      <c r="E411" s="276">
        <v>0.54916604432180749</v>
      </c>
      <c r="F411" s="175">
        <v>0</v>
      </c>
      <c r="G411" s="175"/>
      <c r="H411" s="175">
        <v>0</v>
      </c>
      <c r="I411" s="175">
        <v>0</v>
      </c>
      <c r="J411" s="175">
        <v>0</v>
      </c>
      <c r="K411" s="175">
        <v>0</v>
      </c>
      <c r="L411" s="175">
        <v>0.54916604432180749</v>
      </c>
      <c r="M411" s="275">
        <v>0</v>
      </c>
    </row>
    <row r="412" spans="1:13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79">
        <v>69789478000</v>
      </c>
      <c r="F412" s="1076">
        <v>64671622000</v>
      </c>
      <c r="G412" s="1082"/>
      <c r="H412" s="1076">
        <v>29573000</v>
      </c>
      <c r="I412" s="1076">
        <v>4606406000</v>
      </c>
      <c r="J412" s="1076">
        <v>176053000</v>
      </c>
      <c r="K412" s="1076">
        <v>0</v>
      </c>
      <c r="L412" s="1076">
        <v>0</v>
      </c>
      <c r="M412" s="1084">
        <v>305824000</v>
      </c>
    </row>
    <row r="413" spans="1:13" ht="18.399999999999999" customHeight="1">
      <c r="A413" s="56"/>
      <c r="B413" s="52"/>
      <c r="C413" s="53" t="s">
        <v>4</v>
      </c>
      <c r="D413" s="62" t="s">
        <v>42</v>
      </c>
      <c r="E413" s="678">
        <v>74156924598.800034</v>
      </c>
      <c r="F413" s="1076">
        <v>67940528418.530022</v>
      </c>
      <c r="G413" s="1076"/>
      <c r="H413" s="1076">
        <v>38279642.329999991</v>
      </c>
      <c r="I413" s="1076">
        <v>5191359976.7300005</v>
      </c>
      <c r="J413" s="1076">
        <v>581756308.91000009</v>
      </c>
      <c r="K413" s="1076">
        <v>5000</v>
      </c>
      <c r="L413" s="1076">
        <v>0</v>
      </c>
      <c r="M413" s="1084">
        <v>404995252.29999989</v>
      </c>
    </row>
    <row r="414" spans="1:13" ht="18.399999999999999" customHeight="1">
      <c r="A414" s="56"/>
      <c r="B414" s="52"/>
      <c r="C414" s="53" t="s">
        <v>4</v>
      </c>
      <c r="D414" s="62" t="s">
        <v>43</v>
      </c>
      <c r="E414" s="678">
        <v>31376911080.799988</v>
      </c>
      <c r="F414" s="1076">
        <v>29110736740.289989</v>
      </c>
      <c r="G414" s="1076"/>
      <c r="H414" s="1076">
        <v>15666759.419999996</v>
      </c>
      <c r="I414" s="1076">
        <v>2013323200.7899976</v>
      </c>
      <c r="J414" s="1076">
        <v>150847539.21999994</v>
      </c>
      <c r="K414" s="1076">
        <v>0</v>
      </c>
      <c r="L414" s="1076">
        <v>0</v>
      </c>
      <c r="M414" s="1084">
        <v>86336841.080000028</v>
      </c>
    </row>
    <row r="415" spans="1:13" ht="18.399999999999999" customHeight="1">
      <c r="A415" s="56"/>
      <c r="B415" s="52"/>
      <c r="C415" s="53" t="s">
        <v>4</v>
      </c>
      <c r="D415" s="62" t="s">
        <v>44</v>
      </c>
      <c r="E415" s="174">
        <v>0.44959372071532028</v>
      </c>
      <c r="F415" s="174">
        <v>0.45013153899696517</v>
      </c>
      <c r="G415" s="174"/>
      <c r="H415" s="174">
        <v>0.52976564501403289</v>
      </c>
      <c r="I415" s="174">
        <v>0.43707028880867155</v>
      </c>
      <c r="J415" s="174">
        <v>0.85683026827148612</v>
      </c>
      <c r="K415" s="174">
        <v>0</v>
      </c>
      <c r="L415" s="174">
        <v>0</v>
      </c>
      <c r="M415" s="274">
        <v>0.28230891323113955</v>
      </c>
    </row>
    <row r="416" spans="1:13" ht="18.399999999999999" customHeight="1">
      <c r="A416" s="58"/>
      <c r="B416" s="59"/>
      <c r="C416" s="60" t="s">
        <v>4</v>
      </c>
      <c r="D416" s="64" t="s">
        <v>45</v>
      </c>
      <c r="E416" s="175">
        <v>0.42311505298465024</v>
      </c>
      <c r="F416" s="175">
        <v>0.42847380522213246</v>
      </c>
      <c r="G416" s="175"/>
      <c r="H416" s="175">
        <v>0.40927131149608104</v>
      </c>
      <c r="I416" s="175">
        <v>0.38782192138757732</v>
      </c>
      <c r="J416" s="175">
        <v>0.259296782707236</v>
      </c>
      <c r="K416" s="175">
        <v>0</v>
      </c>
      <c r="L416" s="175">
        <v>0</v>
      </c>
      <c r="M416" s="275">
        <v>0.2131798844299688</v>
      </c>
    </row>
    <row r="417" spans="1:13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78">
        <v>138153000</v>
      </c>
      <c r="F417" s="1076">
        <v>0</v>
      </c>
      <c r="G417" s="1082"/>
      <c r="H417" s="1076">
        <v>141000</v>
      </c>
      <c r="I417" s="1076">
        <v>136316000</v>
      </c>
      <c r="J417" s="1076">
        <v>1696000</v>
      </c>
      <c r="K417" s="1076">
        <v>0</v>
      </c>
      <c r="L417" s="1076">
        <v>0</v>
      </c>
      <c r="M417" s="1084">
        <v>0</v>
      </c>
    </row>
    <row r="418" spans="1:13" ht="17.25" customHeight="1">
      <c r="A418" s="56"/>
      <c r="B418" s="52"/>
      <c r="C418" s="53" t="s">
        <v>220</v>
      </c>
      <c r="D418" s="62" t="s">
        <v>42</v>
      </c>
      <c r="E418" s="678">
        <v>139018352.14000002</v>
      </c>
      <c r="F418" s="1076">
        <v>0</v>
      </c>
      <c r="G418" s="1076"/>
      <c r="H418" s="1076">
        <v>156091.33999999997</v>
      </c>
      <c r="I418" s="1076">
        <v>137183180.53</v>
      </c>
      <c r="J418" s="1076">
        <v>1679080.27</v>
      </c>
      <c r="K418" s="1076">
        <v>0</v>
      </c>
      <c r="L418" s="1076">
        <v>0</v>
      </c>
      <c r="M418" s="1084">
        <v>0</v>
      </c>
    </row>
    <row r="419" spans="1:13" ht="18" customHeight="1">
      <c r="A419" s="56"/>
      <c r="B419" s="52"/>
      <c r="C419" s="53" t="s">
        <v>4</v>
      </c>
      <c r="D419" s="62" t="s">
        <v>43</v>
      </c>
      <c r="E419" s="678">
        <v>59243753.420000002</v>
      </c>
      <c r="F419" s="1076">
        <v>0</v>
      </c>
      <c r="G419" s="1076"/>
      <c r="H419" s="1076">
        <v>41237.710000000006</v>
      </c>
      <c r="I419" s="1076">
        <v>58927671.670000002</v>
      </c>
      <c r="J419" s="1076">
        <v>274844.03999999998</v>
      </c>
      <c r="K419" s="1076">
        <v>0</v>
      </c>
      <c r="L419" s="1076">
        <v>0</v>
      </c>
      <c r="M419" s="1084">
        <v>0</v>
      </c>
    </row>
    <row r="420" spans="1:13" ht="18.399999999999999" customHeight="1">
      <c r="A420" s="56"/>
      <c r="B420" s="52"/>
      <c r="C420" s="53" t="s">
        <v>4</v>
      </c>
      <c r="D420" s="62" t="s">
        <v>44</v>
      </c>
      <c r="E420" s="174">
        <v>0.4288271222485216</v>
      </c>
      <c r="F420" s="174">
        <v>0</v>
      </c>
      <c r="G420" s="174"/>
      <c r="H420" s="174">
        <v>0.29246602836879437</v>
      </c>
      <c r="I420" s="174">
        <v>0.43228727126676253</v>
      </c>
      <c r="J420" s="174">
        <v>0.16205426886792451</v>
      </c>
      <c r="K420" s="174">
        <v>0</v>
      </c>
      <c r="L420" s="174">
        <v>0</v>
      </c>
      <c r="M420" s="274">
        <v>0</v>
      </c>
    </row>
    <row r="421" spans="1:13" ht="18.399999999999999" customHeight="1">
      <c r="A421" s="58"/>
      <c r="B421" s="59"/>
      <c r="C421" s="60" t="s">
        <v>4</v>
      </c>
      <c r="D421" s="64" t="s">
        <v>45</v>
      </c>
      <c r="E421" s="175">
        <v>0.4261577878605402</v>
      </c>
      <c r="F421" s="175">
        <v>0</v>
      </c>
      <c r="G421" s="175"/>
      <c r="H421" s="175">
        <v>0.26418960846899009</v>
      </c>
      <c r="I421" s="175">
        <v>0.4295546395872733</v>
      </c>
      <c r="J421" s="175">
        <v>0.16368725480884841</v>
      </c>
      <c r="K421" s="175">
        <v>0</v>
      </c>
      <c r="L421" s="175">
        <v>0</v>
      </c>
      <c r="M421" s="275">
        <v>0</v>
      </c>
    </row>
    <row r="422" spans="1:13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78">
        <v>2915310000</v>
      </c>
      <c r="F422" s="1076">
        <v>0</v>
      </c>
      <c r="G422" s="1082"/>
      <c r="H422" s="1076">
        <v>402398000</v>
      </c>
      <c r="I422" s="1076">
        <v>2438693000</v>
      </c>
      <c r="J422" s="1076">
        <v>73589000</v>
      </c>
      <c r="K422" s="1076">
        <v>0</v>
      </c>
      <c r="L422" s="1076">
        <v>0</v>
      </c>
      <c r="M422" s="1084">
        <v>630000</v>
      </c>
    </row>
    <row r="423" spans="1:13" ht="18" customHeight="1">
      <c r="A423" s="56"/>
      <c r="B423" s="52"/>
      <c r="C423" s="53" t="s">
        <v>223</v>
      </c>
      <c r="D423" s="62" t="s">
        <v>42</v>
      </c>
      <c r="E423" s="678">
        <v>2915415667</v>
      </c>
      <c r="F423" s="1076">
        <v>0</v>
      </c>
      <c r="G423" s="1076"/>
      <c r="H423" s="1076">
        <v>402641000</v>
      </c>
      <c r="I423" s="1076">
        <v>2438410000</v>
      </c>
      <c r="J423" s="1076">
        <v>73629000</v>
      </c>
      <c r="K423" s="1076">
        <v>0</v>
      </c>
      <c r="L423" s="1076">
        <v>0</v>
      </c>
      <c r="M423" s="1084">
        <v>735667</v>
      </c>
    </row>
    <row r="424" spans="1:13" ht="18" customHeight="1">
      <c r="A424" s="56"/>
      <c r="B424" s="52"/>
      <c r="C424" s="53" t="s">
        <v>4</v>
      </c>
      <c r="D424" s="62" t="s">
        <v>43</v>
      </c>
      <c r="E424" s="678">
        <v>1230165037.96</v>
      </c>
      <c r="F424" s="1076">
        <v>0</v>
      </c>
      <c r="G424" s="1076"/>
      <c r="H424" s="1076">
        <v>157718377.99000001</v>
      </c>
      <c r="I424" s="1076">
        <v>1054438477.2999998</v>
      </c>
      <c r="J424" s="1076">
        <v>17709694.710000001</v>
      </c>
      <c r="K424" s="1076">
        <v>0</v>
      </c>
      <c r="L424" s="1076">
        <v>0</v>
      </c>
      <c r="M424" s="1084">
        <v>298487.96000000002</v>
      </c>
    </row>
    <row r="425" spans="1:13" ht="18" customHeight="1">
      <c r="A425" s="56"/>
      <c r="B425" s="52"/>
      <c r="C425" s="53" t="s">
        <v>4</v>
      </c>
      <c r="D425" s="62" t="s">
        <v>44</v>
      </c>
      <c r="E425" s="174">
        <v>0.42196714516123501</v>
      </c>
      <c r="F425" s="174">
        <v>0</v>
      </c>
      <c r="G425" s="174"/>
      <c r="H425" s="174">
        <v>0.39194622734208423</v>
      </c>
      <c r="I425" s="174">
        <v>0.4323785229629149</v>
      </c>
      <c r="J425" s="174">
        <v>0.24065681976925901</v>
      </c>
      <c r="K425" s="174">
        <v>0</v>
      </c>
      <c r="L425" s="174">
        <v>0</v>
      </c>
      <c r="M425" s="274">
        <v>0.47379041269841271</v>
      </c>
    </row>
    <row r="426" spans="1:13" ht="18.399999999999999" customHeight="1">
      <c r="A426" s="58"/>
      <c r="B426" s="59"/>
      <c r="C426" s="60" t="s">
        <v>4</v>
      </c>
      <c r="D426" s="61" t="s">
        <v>45</v>
      </c>
      <c r="E426" s="276">
        <v>0.42195185128639157</v>
      </c>
      <c r="F426" s="175">
        <v>0</v>
      </c>
      <c r="G426" s="175"/>
      <c r="H426" s="175">
        <v>0.39170968180090954</v>
      </c>
      <c r="I426" s="175">
        <v>0.43242870448365939</v>
      </c>
      <c r="J426" s="175">
        <v>0.24052607953387933</v>
      </c>
      <c r="K426" s="175">
        <v>0</v>
      </c>
      <c r="L426" s="175">
        <v>0</v>
      </c>
      <c r="M426" s="275">
        <v>0.40573786781247495</v>
      </c>
    </row>
    <row r="427" spans="1:13" s="665" customFormat="1" ht="23.25" customHeight="1">
      <c r="A427" s="1643" t="s">
        <v>881</v>
      </c>
      <c r="B427" s="1644"/>
      <c r="C427" s="1644"/>
      <c r="D427" s="1645"/>
      <c r="E427" s="1645"/>
      <c r="F427" s="1645"/>
      <c r="G427" s="1139"/>
      <c r="H427" s="666"/>
      <c r="I427" s="666"/>
      <c r="J427" s="666"/>
      <c r="K427" s="666"/>
      <c r="L427" s="666"/>
      <c r="M427" s="666"/>
    </row>
    <row r="428" spans="1:13" ht="23.25" customHeight="1">
      <c r="A428" s="1646"/>
      <c r="B428" s="1646"/>
      <c r="C428" s="1646"/>
      <c r="D428" s="1646"/>
      <c r="E428" s="1646"/>
      <c r="F428" s="1646"/>
      <c r="G428" s="1646"/>
      <c r="H428" s="1646"/>
      <c r="I428" s="1646"/>
      <c r="J428" s="1646"/>
      <c r="K428" s="1646"/>
      <c r="L428" s="1646"/>
      <c r="M428" s="1646"/>
    </row>
    <row r="437" spans="6:9">
      <c r="I437" s="1639"/>
    </row>
    <row r="438" spans="6:9">
      <c r="I438" s="1639"/>
    </row>
    <row r="440" spans="6:9">
      <c r="F440" s="1640" t="s">
        <v>4</v>
      </c>
      <c r="G440" s="925"/>
    </row>
    <row r="441" spans="6:9">
      <c r="F441" s="1640"/>
      <c r="G441" s="925"/>
    </row>
  </sheetData>
  <mergeCells count="5">
    <mergeCell ref="I437:I438"/>
    <mergeCell ref="F440:F441"/>
    <mergeCell ref="F11:G11"/>
    <mergeCell ref="A427:F427"/>
    <mergeCell ref="A428:M428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8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86"/>
  <sheetViews>
    <sheetView showGridLines="0" zoomScale="70" zoomScaleNormal="70" workbookViewId="0">
      <selection activeCell="F101" sqref="F101"/>
    </sheetView>
  </sheetViews>
  <sheetFormatPr defaultColWidth="16.28515625" defaultRowHeight="15"/>
  <cols>
    <col min="1" max="1" width="5.140625" style="935" customWidth="1"/>
    <col min="2" max="2" width="1.42578125" style="935" customWidth="1"/>
    <col min="3" max="3" width="42.5703125" style="935" bestFit="1" customWidth="1"/>
    <col min="4" max="4" width="3.7109375" style="935" customWidth="1"/>
    <col min="5" max="5" width="17.7109375" style="935" customWidth="1"/>
    <col min="6" max="11" width="14.7109375" style="935" customWidth="1"/>
    <col min="12" max="12" width="23" style="935" customWidth="1"/>
    <col min="13" max="16384" width="16.28515625" style="935"/>
  </cols>
  <sheetData>
    <row r="1" spans="1:15" ht="16.5" customHeight="1">
      <c r="A1" s="940" t="s">
        <v>429</v>
      </c>
      <c r="B1" s="940"/>
      <c r="C1" s="929"/>
      <c r="D1" s="929"/>
      <c r="E1" s="929"/>
      <c r="F1" s="929"/>
      <c r="G1" s="929"/>
      <c r="H1" s="929"/>
      <c r="I1" s="929"/>
      <c r="J1" s="929"/>
      <c r="K1" s="929"/>
      <c r="L1" s="929"/>
    </row>
    <row r="2" spans="1:15" ht="15" customHeight="1">
      <c r="A2" s="947" t="s">
        <v>430</v>
      </c>
      <c r="B2" s="947"/>
      <c r="C2" s="947"/>
      <c r="D2" s="947"/>
      <c r="E2" s="947"/>
      <c r="F2" s="947"/>
      <c r="G2" s="948"/>
      <c r="H2" s="948"/>
      <c r="I2" s="948"/>
      <c r="J2" s="948"/>
      <c r="K2" s="948"/>
      <c r="L2" s="948"/>
    </row>
    <row r="3" spans="1:15" ht="15" customHeight="1">
      <c r="A3" s="947"/>
      <c r="B3" s="947"/>
      <c r="C3" s="947"/>
      <c r="D3" s="947"/>
      <c r="E3" s="947"/>
      <c r="F3" s="947"/>
      <c r="G3" s="948"/>
      <c r="H3" s="948"/>
      <c r="I3" s="948"/>
      <c r="J3" s="948"/>
      <c r="K3" s="948"/>
      <c r="L3" s="948"/>
    </row>
    <row r="4" spans="1:15" ht="15.2" customHeight="1">
      <c r="A4" s="929"/>
      <c r="B4" s="949"/>
      <c r="C4" s="949"/>
      <c r="D4" s="929"/>
      <c r="E4" s="929"/>
      <c r="F4" s="929"/>
      <c r="G4" s="929"/>
      <c r="H4" s="929"/>
      <c r="I4" s="929"/>
      <c r="J4" s="940"/>
      <c r="K4" s="940"/>
      <c r="L4" s="950" t="s">
        <v>2</v>
      </c>
    </row>
    <row r="5" spans="1:15" ht="15.95" customHeight="1">
      <c r="A5" s="951" t="s">
        <v>4</v>
      </c>
      <c r="B5" s="952" t="s">
        <v>4</v>
      </c>
      <c r="C5" s="952" t="s">
        <v>3</v>
      </c>
      <c r="D5" s="953"/>
      <c r="E5" s="928" t="s">
        <v>4</v>
      </c>
      <c r="F5" s="941" t="s">
        <v>4</v>
      </c>
      <c r="G5" s="926" t="s">
        <v>4</v>
      </c>
      <c r="H5" s="927" t="s">
        <v>4</v>
      </c>
      <c r="I5" s="928" t="s">
        <v>4</v>
      </c>
      <c r="J5" s="927" t="s">
        <v>4</v>
      </c>
      <c r="K5" s="928" t="s">
        <v>4</v>
      </c>
      <c r="L5" s="928" t="s">
        <v>4</v>
      </c>
    </row>
    <row r="6" spans="1:15" ht="15.95" customHeight="1">
      <c r="A6" s="954"/>
      <c r="B6" s="955"/>
      <c r="C6" s="930" t="s">
        <v>746</v>
      </c>
      <c r="D6" s="955"/>
      <c r="E6" s="942"/>
      <c r="F6" s="943" t="s">
        <v>5</v>
      </c>
      <c r="G6" s="931" t="s">
        <v>6</v>
      </c>
      <c r="H6" s="932" t="s">
        <v>7</v>
      </c>
      <c r="I6" s="933" t="s">
        <v>7</v>
      </c>
      <c r="J6" s="932" t="s">
        <v>8</v>
      </c>
      <c r="K6" s="934" t="s">
        <v>9</v>
      </c>
      <c r="L6" s="933" t="s">
        <v>10</v>
      </c>
    </row>
    <row r="7" spans="1:15" ht="15.95" customHeight="1">
      <c r="A7" s="954" t="s">
        <v>4</v>
      </c>
      <c r="B7" s="955"/>
      <c r="C7" s="930" t="s">
        <v>11</v>
      </c>
      <c r="D7" s="929"/>
      <c r="E7" s="934" t="s">
        <v>12</v>
      </c>
      <c r="F7" s="943" t="s">
        <v>13</v>
      </c>
      <c r="G7" s="936" t="s">
        <v>14</v>
      </c>
      <c r="H7" s="932" t="s">
        <v>15</v>
      </c>
      <c r="I7" s="933" t="s">
        <v>16</v>
      </c>
      <c r="J7" s="932" t="s">
        <v>17</v>
      </c>
      <c r="K7" s="933" t="s">
        <v>18</v>
      </c>
      <c r="L7" s="937" t="s">
        <v>19</v>
      </c>
    </row>
    <row r="8" spans="1:15" ht="15.95" customHeight="1">
      <c r="A8" s="956" t="s">
        <v>4</v>
      </c>
      <c r="B8" s="957"/>
      <c r="C8" s="930" t="s">
        <v>705</v>
      </c>
      <c r="D8" s="929"/>
      <c r="E8" s="934" t="s">
        <v>4</v>
      </c>
      <c r="F8" s="943" t="s">
        <v>20</v>
      </c>
      <c r="G8" s="936" t="s">
        <v>21</v>
      </c>
      <c r="H8" s="932" t="s">
        <v>22</v>
      </c>
      <c r="I8" s="933" t="s">
        <v>4</v>
      </c>
      <c r="J8" s="932" t="s">
        <v>23</v>
      </c>
      <c r="K8" s="933" t="s">
        <v>24</v>
      </c>
      <c r="L8" s="933" t="s">
        <v>25</v>
      </c>
    </row>
    <row r="9" spans="1:15" ht="15.95" customHeight="1">
      <c r="A9" s="958" t="s">
        <v>4</v>
      </c>
      <c r="B9" s="959"/>
      <c r="C9" s="930" t="s">
        <v>26</v>
      </c>
      <c r="D9" s="929"/>
      <c r="E9" s="944" t="s">
        <v>4</v>
      </c>
      <c r="F9" s="943" t="s">
        <v>4</v>
      </c>
      <c r="G9" s="936" t="s">
        <v>4</v>
      </c>
      <c r="H9" s="932" t="s">
        <v>27</v>
      </c>
      <c r="I9" s="933"/>
      <c r="J9" s="932" t="s">
        <v>28</v>
      </c>
      <c r="K9" s="933" t="s">
        <v>4</v>
      </c>
      <c r="L9" s="933" t="s">
        <v>29</v>
      </c>
    </row>
    <row r="10" spans="1:15" ht="15.95" customHeight="1">
      <c r="A10" s="954"/>
      <c r="B10" s="955"/>
      <c r="C10" s="930" t="s">
        <v>30</v>
      </c>
      <c r="D10" s="960"/>
      <c r="E10" s="938"/>
      <c r="F10" s="961"/>
      <c r="G10" s="962"/>
      <c r="H10" s="952"/>
      <c r="I10" s="963"/>
      <c r="J10" s="964"/>
      <c r="K10" s="952"/>
      <c r="L10" s="963"/>
    </row>
    <row r="11" spans="1:15" s="973" customFormat="1" ht="9.9499999999999993" customHeight="1">
      <c r="A11" s="965">
        <v>1</v>
      </c>
      <c r="B11" s="966"/>
      <c r="C11" s="966"/>
      <c r="D11" s="966"/>
      <c r="E11" s="967" t="s">
        <v>32</v>
      </c>
      <c r="F11" s="967">
        <v>3</v>
      </c>
      <c r="G11" s="968" t="s">
        <v>34</v>
      </c>
      <c r="H11" s="969" t="s">
        <v>35</v>
      </c>
      <c r="I11" s="970" t="s">
        <v>36</v>
      </c>
      <c r="J11" s="971">
        <v>7</v>
      </c>
      <c r="K11" s="969">
        <v>8</v>
      </c>
      <c r="L11" s="972">
        <v>9</v>
      </c>
    </row>
    <row r="12" spans="1:15" ht="18.95" customHeight="1">
      <c r="A12" s="974"/>
      <c r="B12" s="975"/>
      <c r="C12" s="976" t="s">
        <v>40</v>
      </c>
      <c r="D12" s="977" t="s">
        <v>41</v>
      </c>
      <c r="E12" s="680">
        <v>69789478000</v>
      </c>
      <c r="F12" s="681">
        <v>64671622000</v>
      </c>
      <c r="G12" s="681">
        <v>29573000</v>
      </c>
      <c r="H12" s="681">
        <v>4606406000</v>
      </c>
      <c r="I12" s="681">
        <v>176053000</v>
      </c>
      <c r="J12" s="681">
        <v>0</v>
      </c>
      <c r="K12" s="681">
        <v>0</v>
      </c>
      <c r="L12" s="1078">
        <v>305824000</v>
      </c>
      <c r="O12" s="1146"/>
    </row>
    <row r="13" spans="1:15" ht="18.95" customHeight="1">
      <c r="A13" s="978"/>
      <c r="B13" s="979"/>
      <c r="C13" s="980"/>
      <c r="D13" s="961" t="s">
        <v>42</v>
      </c>
      <c r="E13" s="1079">
        <v>74156924598.800003</v>
      </c>
      <c r="F13" s="1077">
        <v>67940528418.529999</v>
      </c>
      <c r="G13" s="1077">
        <v>38279642.329999998</v>
      </c>
      <c r="H13" s="1077">
        <v>5191359976.7300014</v>
      </c>
      <c r="I13" s="1077">
        <v>581756308.90999997</v>
      </c>
      <c r="J13" s="1077">
        <v>5000</v>
      </c>
      <c r="K13" s="1077">
        <v>0</v>
      </c>
      <c r="L13" s="1080">
        <v>404995252.29999995</v>
      </c>
    </row>
    <row r="14" spans="1:15" ht="18.95" customHeight="1">
      <c r="A14" s="978"/>
      <c r="B14" s="979"/>
      <c r="C14" s="945" t="s">
        <v>4</v>
      </c>
      <c r="D14" s="961" t="s">
        <v>43</v>
      </c>
      <c r="E14" s="1079">
        <v>31376911080.799999</v>
      </c>
      <c r="F14" s="1077">
        <v>29110736740.289997</v>
      </c>
      <c r="G14" s="1077">
        <v>15666759.42</v>
      </c>
      <c r="H14" s="1077">
        <v>2013323200.79</v>
      </c>
      <c r="I14" s="1077">
        <v>150847539.22</v>
      </c>
      <c r="J14" s="1077">
        <v>0</v>
      </c>
      <c r="K14" s="1077">
        <v>0</v>
      </c>
      <c r="L14" s="1080">
        <v>86336841.080000013</v>
      </c>
    </row>
    <row r="15" spans="1:15" ht="18.95" customHeight="1">
      <c r="A15" s="978"/>
      <c r="B15" s="979"/>
      <c r="C15" s="980"/>
      <c r="D15" s="961" t="s">
        <v>44</v>
      </c>
      <c r="E15" s="1006">
        <v>0.44959372071532044</v>
      </c>
      <c r="F15" s="1007">
        <v>0.45013153899696529</v>
      </c>
      <c r="G15" s="1007">
        <v>0.52976564501403312</v>
      </c>
      <c r="H15" s="1007">
        <v>0.4370702888086721</v>
      </c>
      <c r="I15" s="1007">
        <v>0.85683026827148645</v>
      </c>
      <c r="J15" s="1007">
        <v>0</v>
      </c>
      <c r="K15" s="1007">
        <v>0</v>
      </c>
      <c r="L15" s="1008">
        <v>0.28230891323113955</v>
      </c>
    </row>
    <row r="16" spans="1:15" ht="18.95" customHeight="1">
      <c r="A16" s="981"/>
      <c r="B16" s="982"/>
      <c r="C16" s="983"/>
      <c r="D16" s="961" t="s">
        <v>45</v>
      </c>
      <c r="E16" s="1009">
        <v>0.42311505298465057</v>
      </c>
      <c r="F16" s="1010">
        <v>0.42847380522213274</v>
      </c>
      <c r="G16" s="1010">
        <v>0.40927131149608109</v>
      </c>
      <c r="H16" s="1010">
        <v>0.38782192138757771</v>
      </c>
      <c r="I16" s="1010">
        <v>0.25929678270723611</v>
      </c>
      <c r="J16" s="1010">
        <v>0</v>
      </c>
      <c r="K16" s="1010">
        <v>0</v>
      </c>
      <c r="L16" s="1011">
        <v>0.21317988442996871</v>
      </c>
    </row>
    <row r="17" spans="1:15" ht="18.95" customHeight="1">
      <c r="A17" s="984" t="s">
        <v>350</v>
      </c>
      <c r="B17" s="985" t="s">
        <v>47</v>
      </c>
      <c r="C17" s="986" t="s">
        <v>351</v>
      </c>
      <c r="D17" s="987" t="s">
        <v>41</v>
      </c>
      <c r="E17" s="1081">
        <v>1297451000</v>
      </c>
      <c r="F17" s="1076">
        <v>17761000</v>
      </c>
      <c r="G17" s="1076">
        <v>1544000</v>
      </c>
      <c r="H17" s="1076">
        <v>1013834000</v>
      </c>
      <c r="I17" s="1076">
        <v>6480000</v>
      </c>
      <c r="J17" s="1076">
        <v>0</v>
      </c>
      <c r="K17" s="1076">
        <v>0</v>
      </c>
      <c r="L17" s="1084">
        <v>257832000</v>
      </c>
    </row>
    <row r="18" spans="1:15" ht="18.95" customHeight="1">
      <c r="A18" s="988"/>
      <c r="B18" s="985"/>
      <c r="C18" s="986"/>
      <c r="D18" s="989" t="s">
        <v>42</v>
      </c>
      <c r="E18" s="1083">
        <v>2311161885.6000004</v>
      </c>
      <c r="F18" s="1076">
        <v>712904280.41000021</v>
      </c>
      <c r="G18" s="1076">
        <v>1764249.18</v>
      </c>
      <c r="H18" s="1076">
        <v>1260941607.0100005</v>
      </c>
      <c r="I18" s="1076">
        <v>28881393</v>
      </c>
      <c r="J18" s="1076">
        <v>0</v>
      </c>
      <c r="K18" s="1076">
        <v>0</v>
      </c>
      <c r="L18" s="1084">
        <v>306670356</v>
      </c>
    </row>
    <row r="19" spans="1:15" ht="18.95" customHeight="1">
      <c r="A19" s="988"/>
      <c r="B19" s="985"/>
      <c r="C19" s="986"/>
      <c r="D19" s="989" t="s">
        <v>43</v>
      </c>
      <c r="E19" s="1083">
        <v>1262296475.1700001</v>
      </c>
      <c r="F19" s="1076">
        <v>698957355.16000009</v>
      </c>
      <c r="G19" s="1076">
        <v>479964.54000000015</v>
      </c>
      <c r="H19" s="1076">
        <v>511698918.39999986</v>
      </c>
      <c r="I19" s="1076">
        <v>5647169.4000000004</v>
      </c>
      <c r="J19" s="1076">
        <v>0</v>
      </c>
      <c r="K19" s="1076">
        <v>0</v>
      </c>
      <c r="L19" s="1084">
        <v>45513067.669999987</v>
      </c>
    </row>
    <row r="20" spans="1:15" ht="18.95" customHeight="1">
      <c r="A20" s="988"/>
      <c r="B20" s="986"/>
      <c r="C20" s="986"/>
      <c r="D20" s="989" t="s">
        <v>44</v>
      </c>
      <c r="E20" s="1012">
        <v>0.97290493064477968</v>
      </c>
      <c r="F20" s="946" t="s">
        <v>750</v>
      </c>
      <c r="G20" s="946">
        <v>0.3108578626943006</v>
      </c>
      <c r="H20" s="946">
        <v>0.50471666801468473</v>
      </c>
      <c r="I20" s="946">
        <v>0.87147675925925927</v>
      </c>
      <c r="J20" s="946">
        <v>0</v>
      </c>
      <c r="K20" s="946">
        <v>0</v>
      </c>
      <c r="L20" s="1013">
        <v>0.17652218370877154</v>
      </c>
    </row>
    <row r="21" spans="1:15" s="993" customFormat="1" ht="18.95" customHeight="1">
      <c r="A21" s="990"/>
      <c r="B21" s="991"/>
      <c r="C21" s="991"/>
      <c r="D21" s="992" t="s">
        <v>45</v>
      </c>
      <c r="E21" s="1014">
        <v>0.54617397553797731</v>
      </c>
      <c r="F21" s="1015">
        <v>0.98043646863506129</v>
      </c>
      <c r="G21" s="1015">
        <v>0.27205031207666491</v>
      </c>
      <c r="H21" s="1015">
        <v>0.40580699023276945</v>
      </c>
      <c r="I21" s="1015">
        <v>0.19552967545575106</v>
      </c>
      <c r="J21" s="1015">
        <v>0</v>
      </c>
      <c r="K21" s="1015">
        <v>0</v>
      </c>
      <c r="L21" s="1016">
        <v>0.14841039174324364</v>
      </c>
      <c r="O21" s="935"/>
    </row>
    <row r="22" spans="1:15" ht="18.95" customHeight="1">
      <c r="A22" s="984" t="s">
        <v>352</v>
      </c>
      <c r="B22" s="985" t="s">
        <v>47</v>
      </c>
      <c r="C22" s="986" t="s">
        <v>353</v>
      </c>
      <c r="D22" s="989" t="s">
        <v>41</v>
      </c>
      <c r="E22" s="1081">
        <v>484000</v>
      </c>
      <c r="F22" s="1076">
        <v>484000</v>
      </c>
      <c r="G22" s="1076">
        <v>0</v>
      </c>
      <c r="H22" s="1076">
        <v>0</v>
      </c>
      <c r="I22" s="1076">
        <v>0</v>
      </c>
      <c r="J22" s="1076">
        <v>0</v>
      </c>
      <c r="K22" s="1076">
        <v>0</v>
      </c>
      <c r="L22" s="1084">
        <v>0</v>
      </c>
    </row>
    <row r="23" spans="1:15" ht="18.95" customHeight="1">
      <c r="A23" s="984"/>
      <c r="B23" s="985"/>
      <c r="C23" s="986"/>
      <c r="D23" s="989" t="s">
        <v>42</v>
      </c>
      <c r="E23" s="1083">
        <v>487157.8</v>
      </c>
      <c r="F23" s="1076">
        <v>487157.8</v>
      </c>
      <c r="G23" s="1076">
        <v>0</v>
      </c>
      <c r="H23" s="1076">
        <v>0</v>
      </c>
      <c r="I23" s="1076">
        <v>0</v>
      </c>
      <c r="J23" s="1076">
        <v>0</v>
      </c>
      <c r="K23" s="1076">
        <v>0</v>
      </c>
      <c r="L23" s="1084">
        <v>0</v>
      </c>
    </row>
    <row r="24" spans="1:15" ht="18.95" customHeight="1">
      <c r="A24" s="984"/>
      <c r="B24" s="985"/>
      <c r="C24" s="986"/>
      <c r="D24" s="989" t="s">
        <v>43</v>
      </c>
      <c r="E24" s="1083">
        <v>102671.8</v>
      </c>
      <c r="F24" s="1076">
        <v>102671.8</v>
      </c>
      <c r="G24" s="1076">
        <v>0</v>
      </c>
      <c r="H24" s="1076">
        <v>0</v>
      </c>
      <c r="I24" s="1076">
        <v>0</v>
      </c>
      <c r="J24" s="1076">
        <v>0</v>
      </c>
      <c r="K24" s="1076">
        <v>0</v>
      </c>
      <c r="L24" s="1084">
        <v>0</v>
      </c>
    </row>
    <row r="25" spans="1:15" ht="18.95" customHeight="1">
      <c r="A25" s="984"/>
      <c r="B25" s="986"/>
      <c r="C25" s="986"/>
      <c r="D25" s="989" t="s">
        <v>44</v>
      </c>
      <c r="E25" s="1012">
        <v>0.2121318181818182</v>
      </c>
      <c r="F25" s="946">
        <v>0.2121318181818182</v>
      </c>
      <c r="G25" s="946">
        <v>0</v>
      </c>
      <c r="H25" s="946">
        <v>0</v>
      </c>
      <c r="I25" s="946">
        <v>0</v>
      </c>
      <c r="J25" s="946">
        <v>0</v>
      </c>
      <c r="K25" s="946">
        <v>0</v>
      </c>
      <c r="L25" s="1013">
        <v>0</v>
      </c>
    </row>
    <row r="26" spans="1:15" ht="18.95" customHeight="1">
      <c r="A26" s="990"/>
      <c r="B26" s="991"/>
      <c r="C26" s="991"/>
      <c r="D26" s="989" t="s">
        <v>45</v>
      </c>
      <c r="E26" s="1014">
        <v>0.21075676095096907</v>
      </c>
      <c r="F26" s="1015">
        <v>0.21075676095096907</v>
      </c>
      <c r="G26" s="1015">
        <v>0</v>
      </c>
      <c r="H26" s="1015">
        <v>0</v>
      </c>
      <c r="I26" s="1015">
        <v>0</v>
      </c>
      <c r="J26" s="1015">
        <v>0</v>
      </c>
      <c r="K26" s="1015">
        <v>0</v>
      </c>
      <c r="L26" s="1016">
        <v>0</v>
      </c>
    </row>
    <row r="27" spans="1:15" ht="18.95" customHeight="1">
      <c r="A27" s="984" t="s">
        <v>354</v>
      </c>
      <c r="B27" s="985" t="s">
        <v>47</v>
      </c>
      <c r="C27" s="986" t="s">
        <v>355</v>
      </c>
      <c r="D27" s="987" t="s">
        <v>41</v>
      </c>
      <c r="E27" s="1081">
        <v>36722000</v>
      </c>
      <c r="F27" s="1076">
        <v>233000</v>
      </c>
      <c r="G27" s="1076">
        <v>967000</v>
      </c>
      <c r="H27" s="1076">
        <v>27274000</v>
      </c>
      <c r="I27" s="1076">
        <v>452000</v>
      </c>
      <c r="J27" s="1076">
        <v>0</v>
      </c>
      <c r="K27" s="1076">
        <v>0</v>
      </c>
      <c r="L27" s="1084">
        <v>7796000</v>
      </c>
    </row>
    <row r="28" spans="1:15" ht="18.95" customHeight="1">
      <c r="A28" s="984"/>
      <c r="B28" s="985"/>
      <c r="C28" s="986"/>
      <c r="D28" s="989" t="s">
        <v>42</v>
      </c>
      <c r="E28" s="1083">
        <v>36883900</v>
      </c>
      <c r="F28" s="1076">
        <v>233000</v>
      </c>
      <c r="G28" s="1076">
        <v>967000</v>
      </c>
      <c r="H28" s="1076">
        <v>27274000</v>
      </c>
      <c r="I28" s="1076">
        <v>477000</v>
      </c>
      <c r="J28" s="1076">
        <v>0</v>
      </c>
      <c r="K28" s="1076">
        <v>0</v>
      </c>
      <c r="L28" s="1084">
        <v>7932900</v>
      </c>
    </row>
    <row r="29" spans="1:15" ht="18.95" customHeight="1">
      <c r="A29" s="984"/>
      <c r="B29" s="985"/>
      <c r="C29" s="986"/>
      <c r="D29" s="989" t="s">
        <v>43</v>
      </c>
      <c r="E29" s="1083">
        <v>14631933.879999992</v>
      </c>
      <c r="F29" s="1076">
        <v>117417</v>
      </c>
      <c r="G29" s="1076">
        <v>202139.14</v>
      </c>
      <c r="H29" s="1076">
        <v>10634792.199999992</v>
      </c>
      <c r="I29" s="1076">
        <v>127900</v>
      </c>
      <c r="J29" s="1076">
        <v>0</v>
      </c>
      <c r="K29" s="1076">
        <v>0</v>
      </c>
      <c r="L29" s="1084">
        <v>3549685.54</v>
      </c>
    </row>
    <row r="30" spans="1:15" ht="18.95" customHeight="1">
      <c r="A30" s="988"/>
      <c r="B30" s="986"/>
      <c r="C30" s="986"/>
      <c r="D30" s="989" t="s">
        <v>44</v>
      </c>
      <c r="E30" s="1012">
        <v>0.3984514427318771</v>
      </c>
      <c r="F30" s="946">
        <v>0.50393562231759659</v>
      </c>
      <c r="G30" s="946">
        <v>0.209037373319545</v>
      </c>
      <c r="H30" s="946">
        <v>0.38992418420473679</v>
      </c>
      <c r="I30" s="946">
        <v>0.28296460176991151</v>
      </c>
      <c r="J30" s="946">
        <v>0</v>
      </c>
      <c r="K30" s="946">
        <v>0</v>
      </c>
      <c r="L30" s="1013">
        <v>0.45532138789122628</v>
      </c>
    </row>
    <row r="31" spans="1:15" ht="18.95" customHeight="1">
      <c r="A31" s="990"/>
      <c r="B31" s="991"/>
      <c r="C31" s="991"/>
      <c r="D31" s="992" t="s">
        <v>45</v>
      </c>
      <c r="E31" s="1014">
        <v>0.39670246042311119</v>
      </c>
      <c r="F31" s="1015">
        <v>0.50393562231759659</v>
      </c>
      <c r="G31" s="1015">
        <v>0.209037373319545</v>
      </c>
      <c r="H31" s="1015">
        <v>0.38992418420473679</v>
      </c>
      <c r="I31" s="1015">
        <v>0.26813417190775679</v>
      </c>
      <c r="J31" s="1015">
        <v>0</v>
      </c>
      <c r="K31" s="1015">
        <v>0</v>
      </c>
      <c r="L31" s="1016">
        <v>0.44746379508124395</v>
      </c>
    </row>
    <row r="32" spans="1:15" ht="18.95" customHeight="1">
      <c r="A32" s="984" t="s">
        <v>356</v>
      </c>
      <c r="B32" s="985" t="s">
        <v>47</v>
      </c>
      <c r="C32" s="986" t="s">
        <v>357</v>
      </c>
      <c r="D32" s="989" t="s">
        <v>41</v>
      </c>
      <c r="E32" s="1083">
        <v>763000</v>
      </c>
      <c r="F32" s="1076">
        <v>763000</v>
      </c>
      <c r="G32" s="1076">
        <v>0</v>
      </c>
      <c r="H32" s="1076">
        <v>0</v>
      </c>
      <c r="I32" s="1076">
        <v>0</v>
      </c>
      <c r="J32" s="1076">
        <v>0</v>
      </c>
      <c r="K32" s="1076">
        <v>0</v>
      </c>
      <c r="L32" s="1084">
        <v>0</v>
      </c>
    </row>
    <row r="33" spans="1:12" ht="18.95" customHeight="1">
      <c r="A33" s="984"/>
      <c r="B33" s="985"/>
      <c r="C33" s="986"/>
      <c r="D33" s="989" t="s">
        <v>42</v>
      </c>
      <c r="E33" s="1083">
        <v>763000</v>
      </c>
      <c r="F33" s="1076">
        <v>763000</v>
      </c>
      <c r="G33" s="1076">
        <v>0</v>
      </c>
      <c r="H33" s="1076">
        <v>0</v>
      </c>
      <c r="I33" s="1076">
        <v>0</v>
      </c>
      <c r="J33" s="1076">
        <v>0</v>
      </c>
      <c r="K33" s="1076">
        <v>0</v>
      </c>
      <c r="L33" s="1084">
        <v>0</v>
      </c>
    </row>
    <row r="34" spans="1:12" ht="18.95" customHeight="1">
      <c r="A34" s="984"/>
      <c r="B34" s="985"/>
      <c r="C34" s="986"/>
      <c r="D34" s="989" t="s">
        <v>43</v>
      </c>
      <c r="E34" s="1083">
        <v>357747</v>
      </c>
      <c r="F34" s="1076">
        <v>357747</v>
      </c>
      <c r="G34" s="1076">
        <v>0</v>
      </c>
      <c r="H34" s="1076">
        <v>0</v>
      </c>
      <c r="I34" s="1076">
        <v>0</v>
      </c>
      <c r="J34" s="1076">
        <v>0</v>
      </c>
      <c r="K34" s="1076">
        <v>0</v>
      </c>
      <c r="L34" s="1084">
        <v>0</v>
      </c>
    </row>
    <row r="35" spans="1:12" ht="18.95" customHeight="1">
      <c r="A35" s="988"/>
      <c r="B35" s="986"/>
      <c r="C35" s="986"/>
      <c r="D35" s="989" t="s">
        <v>44</v>
      </c>
      <c r="E35" s="1012">
        <v>0.46886893840104849</v>
      </c>
      <c r="F35" s="946">
        <v>0.46886893840104849</v>
      </c>
      <c r="G35" s="946">
        <v>0</v>
      </c>
      <c r="H35" s="946">
        <v>0</v>
      </c>
      <c r="I35" s="946">
        <v>0</v>
      </c>
      <c r="J35" s="946">
        <v>0</v>
      </c>
      <c r="K35" s="946">
        <v>0</v>
      </c>
      <c r="L35" s="1013">
        <v>0</v>
      </c>
    </row>
    <row r="36" spans="1:12" ht="18.75" customHeight="1">
      <c r="A36" s="990"/>
      <c r="B36" s="991"/>
      <c r="C36" s="991"/>
      <c r="D36" s="989" t="s">
        <v>45</v>
      </c>
      <c r="E36" s="1014">
        <v>0.46886893840104849</v>
      </c>
      <c r="F36" s="1015">
        <v>0.46886893840104849</v>
      </c>
      <c r="G36" s="1015">
        <v>0</v>
      </c>
      <c r="H36" s="1015">
        <v>0</v>
      </c>
      <c r="I36" s="1015">
        <v>0</v>
      </c>
      <c r="J36" s="1015">
        <v>0</v>
      </c>
      <c r="K36" s="1015">
        <v>0</v>
      </c>
      <c r="L36" s="1016">
        <v>0</v>
      </c>
    </row>
    <row r="37" spans="1:12" ht="18.95" hidden="1" customHeight="1">
      <c r="A37" s="984" t="s">
        <v>358</v>
      </c>
      <c r="B37" s="985" t="s">
        <v>47</v>
      </c>
      <c r="C37" s="986" t="s">
        <v>359</v>
      </c>
      <c r="D37" s="987" t="s">
        <v>41</v>
      </c>
      <c r="E37" s="1081">
        <v>0</v>
      </c>
      <c r="F37" s="1082">
        <v>0</v>
      </c>
      <c r="G37" s="1082">
        <v>0</v>
      </c>
      <c r="H37" s="1082">
        <v>0</v>
      </c>
      <c r="I37" s="1082">
        <v>0</v>
      </c>
      <c r="J37" s="1082">
        <v>0</v>
      </c>
      <c r="K37" s="1082">
        <v>0</v>
      </c>
      <c r="L37" s="1085">
        <v>0</v>
      </c>
    </row>
    <row r="38" spans="1:12" ht="18.95" hidden="1" customHeight="1">
      <c r="A38" s="984"/>
      <c r="B38" s="985"/>
      <c r="C38" s="986"/>
      <c r="D38" s="989" t="s">
        <v>42</v>
      </c>
      <c r="E38" s="1083">
        <v>0</v>
      </c>
      <c r="F38" s="1076">
        <v>0</v>
      </c>
      <c r="G38" s="1076">
        <v>0</v>
      </c>
      <c r="H38" s="1076">
        <v>0</v>
      </c>
      <c r="I38" s="1076">
        <v>0</v>
      </c>
      <c r="J38" s="1076">
        <v>0</v>
      </c>
      <c r="K38" s="1076">
        <v>0</v>
      </c>
      <c r="L38" s="1084">
        <v>0</v>
      </c>
    </row>
    <row r="39" spans="1:12" ht="18.95" hidden="1" customHeight="1">
      <c r="A39" s="984"/>
      <c r="B39" s="985"/>
      <c r="C39" s="986"/>
      <c r="D39" s="989" t="s">
        <v>43</v>
      </c>
      <c r="E39" s="1083">
        <v>0</v>
      </c>
      <c r="F39" s="1076">
        <v>0</v>
      </c>
      <c r="G39" s="1076">
        <v>0</v>
      </c>
      <c r="H39" s="1076">
        <v>0</v>
      </c>
      <c r="I39" s="1076">
        <v>0</v>
      </c>
      <c r="J39" s="1076">
        <v>0</v>
      </c>
      <c r="K39" s="1076">
        <v>0</v>
      </c>
      <c r="L39" s="1084">
        <v>0</v>
      </c>
    </row>
    <row r="40" spans="1:12" ht="18.95" hidden="1" customHeight="1">
      <c r="A40" s="988"/>
      <c r="B40" s="986"/>
      <c r="C40" s="986"/>
      <c r="D40" s="989" t="s">
        <v>44</v>
      </c>
      <c r="E40" s="1012">
        <v>0</v>
      </c>
      <c r="F40" s="946">
        <v>0</v>
      </c>
      <c r="G40" s="946">
        <v>0</v>
      </c>
      <c r="H40" s="946">
        <v>0</v>
      </c>
      <c r="I40" s="946">
        <v>0</v>
      </c>
      <c r="J40" s="946">
        <v>0</v>
      </c>
      <c r="K40" s="946">
        <v>0</v>
      </c>
      <c r="L40" s="1013">
        <v>0</v>
      </c>
    </row>
    <row r="41" spans="1:12" ht="18.95" hidden="1" customHeight="1">
      <c r="A41" s="990"/>
      <c r="B41" s="991"/>
      <c r="C41" s="991"/>
      <c r="D41" s="995" t="s">
        <v>45</v>
      </c>
      <c r="E41" s="1014">
        <v>0</v>
      </c>
      <c r="F41" s="1015">
        <v>0</v>
      </c>
      <c r="G41" s="1015">
        <v>0</v>
      </c>
      <c r="H41" s="1015">
        <v>0</v>
      </c>
      <c r="I41" s="1015">
        <v>0</v>
      </c>
      <c r="J41" s="1015">
        <v>0</v>
      </c>
      <c r="K41" s="1015">
        <v>0</v>
      </c>
      <c r="L41" s="1016">
        <v>0</v>
      </c>
    </row>
    <row r="42" spans="1:12" ht="18.95" customHeight="1">
      <c r="A42" s="996" t="s">
        <v>360</v>
      </c>
      <c r="B42" s="997" t="s">
        <v>47</v>
      </c>
      <c r="C42" s="998" t="s">
        <v>361</v>
      </c>
      <c r="D42" s="999" t="s">
        <v>41</v>
      </c>
      <c r="E42" s="1159">
        <v>0</v>
      </c>
      <c r="F42" s="1157">
        <v>0</v>
      </c>
      <c r="G42" s="1157">
        <v>0</v>
      </c>
      <c r="H42" s="1157">
        <v>0</v>
      </c>
      <c r="I42" s="1157">
        <v>0</v>
      </c>
      <c r="J42" s="1157">
        <v>0</v>
      </c>
      <c r="K42" s="1157">
        <v>0</v>
      </c>
      <c r="L42" s="1160">
        <v>0</v>
      </c>
    </row>
    <row r="43" spans="1:12" ht="18.95" customHeight="1">
      <c r="A43" s="988"/>
      <c r="B43" s="986"/>
      <c r="C43" s="986" t="s">
        <v>362</v>
      </c>
      <c r="D43" s="989" t="s">
        <v>42</v>
      </c>
      <c r="E43" s="1083">
        <v>500000</v>
      </c>
      <c r="F43" s="1076">
        <v>0</v>
      </c>
      <c r="G43" s="1076">
        <v>0</v>
      </c>
      <c r="H43" s="1076">
        <v>0</v>
      </c>
      <c r="I43" s="1076">
        <v>500000</v>
      </c>
      <c r="J43" s="1076">
        <v>0</v>
      </c>
      <c r="K43" s="1076">
        <v>0</v>
      </c>
      <c r="L43" s="1084">
        <v>0</v>
      </c>
    </row>
    <row r="44" spans="1:12" ht="18.95" customHeight="1">
      <c r="A44" s="988"/>
      <c r="B44" s="986"/>
      <c r="C44" s="986"/>
      <c r="D44" s="989" t="s">
        <v>43</v>
      </c>
      <c r="E44" s="1083">
        <v>494203</v>
      </c>
      <c r="F44" s="1076">
        <v>0</v>
      </c>
      <c r="G44" s="1076">
        <v>0</v>
      </c>
      <c r="H44" s="1076">
        <v>0</v>
      </c>
      <c r="I44" s="1076">
        <v>494203</v>
      </c>
      <c r="J44" s="1076">
        <v>0</v>
      </c>
      <c r="K44" s="1076">
        <v>0</v>
      </c>
      <c r="L44" s="1084">
        <v>0</v>
      </c>
    </row>
    <row r="45" spans="1:12" ht="18.95" customHeight="1">
      <c r="A45" s="988"/>
      <c r="B45" s="986"/>
      <c r="C45" s="986"/>
      <c r="D45" s="989" t="s">
        <v>44</v>
      </c>
      <c r="E45" s="1012">
        <v>0</v>
      </c>
      <c r="F45" s="946">
        <v>0</v>
      </c>
      <c r="G45" s="946">
        <v>0</v>
      </c>
      <c r="H45" s="946">
        <v>0</v>
      </c>
      <c r="I45" s="946">
        <v>0</v>
      </c>
      <c r="J45" s="946">
        <v>0</v>
      </c>
      <c r="K45" s="946">
        <v>0</v>
      </c>
      <c r="L45" s="1013">
        <v>0</v>
      </c>
    </row>
    <row r="46" spans="1:12" ht="18.95" customHeight="1">
      <c r="A46" s="990"/>
      <c r="B46" s="991"/>
      <c r="C46" s="991"/>
      <c r="D46" s="992" t="s">
        <v>45</v>
      </c>
      <c r="E46" s="1014">
        <v>0.98840600000000001</v>
      </c>
      <c r="F46" s="1015">
        <v>0</v>
      </c>
      <c r="G46" s="1015">
        <v>0</v>
      </c>
      <c r="H46" s="1015">
        <v>0</v>
      </c>
      <c r="I46" s="1015">
        <v>0.98840600000000001</v>
      </c>
      <c r="J46" s="1015">
        <v>0</v>
      </c>
      <c r="K46" s="1015">
        <v>0</v>
      </c>
      <c r="L46" s="1016">
        <v>0</v>
      </c>
    </row>
    <row r="47" spans="1:12" ht="18.95" customHeight="1">
      <c r="A47" s="984" t="s">
        <v>363</v>
      </c>
      <c r="B47" s="985" t="s">
        <v>47</v>
      </c>
      <c r="C47" s="986" t="s">
        <v>364</v>
      </c>
      <c r="D47" s="1000" t="s">
        <v>41</v>
      </c>
      <c r="E47" s="1081">
        <v>99696000</v>
      </c>
      <c r="F47" s="1076">
        <v>0</v>
      </c>
      <c r="G47" s="1076">
        <v>257000</v>
      </c>
      <c r="H47" s="1076">
        <v>98989000</v>
      </c>
      <c r="I47" s="1076">
        <v>450000</v>
      </c>
      <c r="J47" s="1076">
        <v>0</v>
      </c>
      <c r="K47" s="1076">
        <v>0</v>
      </c>
      <c r="L47" s="1084">
        <v>0</v>
      </c>
    </row>
    <row r="48" spans="1:12" ht="18.95" customHeight="1">
      <c r="A48" s="984"/>
      <c r="B48" s="985"/>
      <c r="C48" s="986"/>
      <c r="D48" s="989" t="s">
        <v>42</v>
      </c>
      <c r="E48" s="1083">
        <v>99837408.650000006</v>
      </c>
      <c r="F48" s="1076">
        <v>0</v>
      </c>
      <c r="G48" s="1076">
        <v>282000</v>
      </c>
      <c r="H48" s="1076">
        <v>99100408.650000006</v>
      </c>
      <c r="I48" s="1076">
        <v>455000</v>
      </c>
      <c r="J48" s="1076">
        <v>0</v>
      </c>
      <c r="K48" s="1076">
        <v>0</v>
      </c>
      <c r="L48" s="1084">
        <v>0</v>
      </c>
    </row>
    <row r="49" spans="1:12" ht="18.95" customHeight="1">
      <c r="A49" s="984"/>
      <c r="B49" s="985"/>
      <c r="C49" s="986"/>
      <c r="D49" s="989" t="s">
        <v>43</v>
      </c>
      <c r="E49" s="1083">
        <v>38183155.949999996</v>
      </c>
      <c r="F49" s="1076">
        <v>0</v>
      </c>
      <c r="G49" s="1076">
        <v>81664.409999999989</v>
      </c>
      <c r="H49" s="1076">
        <v>37862555.539999999</v>
      </c>
      <c r="I49" s="1076">
        <v>238936</v>
      </c>
      <c r="J49" s="1076">
        <v>0</v>
      </c>
      <c r="K49" s="1076">
        <v>0</v>
      </c>
      <c r="L49" s="1084">
        <v>0</v>
      </c>
    </row>
    <row r="50" spans="1:12" ht="18.95" customHeight="1">
      <c r="A50" s="984"/>
      <c r="B50" s="986"/>
      <c r="C50" s="986"/>
      <c r="D50" s="989" t="s">
        <v>44</v>
      </c>
      <c r="E50" s="1012">
        <v>0.38299586693548382</v>
      </c>
      <c r="F50" s="946">
        <v>0</v>
      </c>
      <c r="G50" s="946">
        <v>0.31776035019455251</v>
      </c>
      <c r="H50" s="946">
        <v>0.38249255513238845</v>
      </c>
      <c r="I50" s="946">
        <v>0.53096888888888893</v>
      </c>
      <c r="J50" s="946">
        <v>0</v>
      </c>
      <c r="K50" s="946">
        <v>0</v>
      </c>
      <c r="L50" s="1013">
        <v>0</v>
      </c>
    </row>
    <row r="51" spans="1:12" ht="18.95" customHeight="1">
      <c r="A51" s="990"/>
      <c r="B51" s="991"/>
      <c r="C51" s="991"/>
      <c r="D51" s="994" t="s">
        <v>45</v>
      </c>
      <c r="E51" s="1014">
        <v>0.38245339563909037</v>
      </c>
      <c r="F51" s="1015">
        <v>0</v>
      </c>
      <c r="G51" s="1015">
        <v>0.28959010638297866</v>
      </c>
      <c r="H51" s="1015">
        <v>0.38206255711539888</v>
      </c>
      <c r="I51" s="1015">
        <v>0.52513406593406597</v>
      </c>
      <c r="J51" s="1015">
        <v>0</v>
      </c>
      <c r="K51" s="1015">
        <v>0</v>
      </c>
      <c r="L51" s="1016">
        <v>0</v>
      </c>
    </row>
    <row r="52" spans="1:12" ht="18.95" hidden="1" customHeight="1">
      <c r="A52" s="984" t="s">
        <v>365</v>
      </c>
      <c r="B52" s="985" t="s">
        <v>47</v>
      </c>
      <c r="C52" s="986" t="s">
        <v>366</v>
      </c>
      <c r="D52" s="987" t="s">
        <v>41</v>
      </c>
      <c r="E52" s="1081">
        <v>0</v>
      </c>
      <c r="F52" s="1082">
        <v>0</v>
      </c>
      <c r="G52" s="1082">
        <v>0</v>
      </c>
      <c r="H52" s="1082">
        <v>0</v>
      </c>
      <c r="I52" s="1082">
        <v>0</v>
      </c>
      <c r="J52" s="1082">
        <v>0</v>
      </c>
      <c r="K52" s="1082">
        <v>0</v>
      </c>
      <c r="L52" s="1085">
        <v>0</v>
      </c>
    </row>
    <row r="53" spans="1:12" ht="18.95" hidden="1" customHeight="1">
      <c r="A53" s="984"/>
      <c r="B53" s="985"/>
      <c r="C53" s="986"/>
      <c r="D53" s="989" t="s">
        <v>42</v>
      </c>
      <c r="E53" s="1083">
        <v>0</v>
      </c>
      <c r="F53" s="1076">
        <v>0</v>
      </c>
      <c r="G53" s="1076">
        <v>0</v>
      </c>
      <c r="H53" s="1076">
        <v>0</v>
      </c>
      <c r="I53" s="1076">
        <v>0</v>
      </c>
      <c r="J53" s="1076">
        <v>0</v>
      </c>
      <c r="K53" s="1076">
        <v>0</v>
      </c>
      <c r="L53" s="1084">
        <v>0</v>
      </c>
    </row>
    <row r="54" spans="1:12" ht="18.95" hidden="1" customHeight="1">
      <c r="A54" s="984"/>
      <c r="B54" s="985"/>
      <c r="C54" s="986"/>
      <c r="D54" s="989" t="s">
        <v>43</v>
      </c>
      <c r="E54" s="1083">
        <v>0</v>
      </c>
      <c r="F54" s="1076">
        <v>0</v>
      </c>
      <c r="G54" s="1076">
        <v>0</v>
      </c>
      <c r="H54" s="1076">
        <v>0</v>
      </c>
      <c r="I54" s="1076">
        <v>0</v>
      </c>
      <c r="J54" s="1076">
        <v>0</v>
      </c>
      <c r="K54" s="1076">
        <v>0</v>
      </c>
      <c r="L54" s="1084">
        <v>0</v>
      </c>
    </row>
    <row r="55" spans="1:12" ht="18.95" hidden="1" customHeight="1">
      <c r="A55" s="988"/>
      <c r="B55" s="986"/>
      <c r="C55" s="986"/>
      <c r="D55" s="989" t="s">
        <v>44</v>
      </c>
      <c r="E55" s="1012">
        <v>0</v>
      </c>
      <c r="F55" s="946">
        <v>0</v>
      </c>
      <c r="G55" s="946">
        <v>0</v>
      </c>
      <c r="H55" s="946">
        <v>0</v>
      </c>
      <c r="I55" s="946">
        <v>0</v>
      </c>
      <c r="J55" s="946">
        <v>0</v>
      </c>
      <c r="K55" s="946">
        <v>0</v>
      </c>
      <c r="L55" s="1013">
        <v>0</v>
      </c>
    </row>
    <row r="56" spans="1:12" ht="18.95" hidden="1" customHeight="1">
      <c r="A56" s="990"/>
      <c r="B56" s="991"/>
      <c r="C56" s="991"/>
      <c r="D56" s="994" t="s">
        <v>45</v>
      </c>
      <c r="E56" s="1014">
        <v>0</v>
      </c>
      <c r="F56" s="1015">
        <v>0</v>
      </c>
      <c r="G56" s="1015">
        <v>0</v>
      </c>
      <c r="H56" s="1015">
        <v>0</v>
      </c>
      <c r="I56" s="1015">
        <v>0</v>
      </c>
      <c r="J56" s="1015">
        <v>0</v>
      </c>
      <c r="K56" s="1015">
        <v>0</v>
      </c>
      <c r="L56" s="1016">
        <v>0</v>
      </c>
    </row>
    <row r="57" spans="1:12" ht="18.95" customHeight="1">
      <c r="A57" s="984" t="s">
        <v>367</v>
      </c>
      <c r="B57" s="985" t="s">
        <v>47</v>
      </c>
      <c r="C57" s="986" t="s">
        <v>368</v>
      </c>
      <c r="D57" s="989" t="s">
        <v>41</v>
      </c>
      <c r="E57" s="1081">
        <v>894199000</v>
      </c>
      <c r="F57" s="1076">
        <v>649264000</v>
      </c>
      <c r="G57" s="1076">
        <v>2301000</v>
      </c>
      <c r="H57" s="1076">
        <v>203415000</v>
      </c>
      <c r="I57" s="1076">
        <v>38307000</v>
      </c>
      <c r="J57" s="1076">
        <v>0</v>
      </c>
      <c r="K57" s="1076">
        <v>0</v>
      </c>
      <c r="L57" s="1084">
        <v>912000</v>
      </c>
    </row>
    <row r="58" spans="1:12" ht="18.95" customHeight="1">
      <c r="A58" s="984"/>
      <c r="B58" s="985"/>
      <c r="C58" s="986"/>
      <c r="D58" s="989" t="s">
        <v>42</v>
      </c>
      <c r="E58" s="1083">
        <v>957837505.32999992</v>
      </c>
      <c r="F58" s="1076">
        <v>649249879.41000009</v>
      </c>
      <c r="G58" s="1076">
        <v>2363000</v>
      </c>
      <c r="H58" s="1076">
        <v>210392874.57999998</v>
      </c>
      <c r="I58" s="1076">
        <v>76789389.780000001</v>
      </c>
      <c r="J58" s="1076">
        <v>0</v>
      </c>
      <c r="K58" s="1076">
        <v>0</v>
      </c>
      <c r="L58" s="1084">
        <v>19042361.559999999</v>
      </c>
    </row>
    <row r="59" spans="1:12" ht="18.95" customHeight="1">
      <c r="A59" s="984"/>
      <c r="B59" s="985"/>
      <c r="C59" s="986"/>
      <c r="D59" s="989" t="s">
        <v>43</v>
      </c>
      <c r="E59" s="1083">
        <v>357303739.28999996</v>
      </c>
      <c r="F59" s="1076">
        <v>251438336.79000005</v>
      </c>
      <c r="G59" s="1076">
        <v>579283.03999999992</v>
      </c>
      <c r="H59" s="1076">
        <v>75754307.729999974</v>
      </c>
      <c r="I59" s="1076">
        <v>19086033.219999999</v>
      </c>
      <c r="J59" s="1076">
        <v>0</v>
      </c>
      <c r="K59" s="1076">
        <v>0</v>
      </c>
      <c r="L59" s="1084">
        <v>10445778.51</v>
      </c>
    </row>
    <row r="60" spans="1:12" ht="18.95" customHeight="1">
      <c r="A60" s="988"/>
      <c r="B60" s="986"/>
      <c r="C60" s="986"/>
      <c r="D60" s="989" t="s">
        <v>44</v>
      </c>
      <c r="E60" s="1012">
        <v>0.39957966771378628</v>
      </c>
      <c r="F60" s="946">
        <v>0.38726671552712</v>
      </c>
      <c r="G60" s="946">
        <v>0.25175273359408951</v>
      </c>
      <c r="H60" s="946">
        <v>0.37241259361404011</v>
      </c>
      <c r="I60" s="946">
        <v>0.49823878716683634</v>
      </c>
      <c r="J60" s="946">
        <v>0</v>
      </c>
      <c r="K60" s="946">
        <v>0</v>
      </c>
      <c r="L60" s="1013" t="s">
        <v>750</v>
      </c>
    </row>
    <row r="61" spans="1:12" ht="18.95" customHeight="1">
      <c r="A61" s="990"/>
      <c r="B61" s="991"/>
      <c r="C61" s="991"/>
      <c r="D61" s="989" t="s">
        <v>45</v>
      </c>
      <c r="E61" s="1014">
        <v>0.37303168575227125</v>
      </c>
      <c r="F61" s="1015">
        <v>0.38727513822334836</v>
      </c>
      <c r="G61" s="1015">
        <v>0.24514728734659327</v>
      </c>
      <c r="H61" s="1015">
        <v>0.36006118496753126</v>
      </c>
      <c r="I61" s="1015">
        <v>0.24855039576015756</v>
      </c>
      <c r="J61" s="1015">
        <v>0</v>
      </c>
      <c r="K61" s="1015">
        <v>0</v>
      </c>
      <c r="L61" s="1016">
        <v>0.54855478282390102</v>
      </c>
    </row>
    <row r="62" spans="1:12" ht="18.95" customHeight="1">
      <c r="A62" s="984" t="s">
        <v>369</v>
      </c>
      <c r="B62" s="985" t="s">
        <v>47</v>
      </c>
      <c r="C62" s="986" t="s">
        <v>132</v>
      </c>
      <c r="D62" s="987" t="s">
        <v>41</v>
      </c>
      <c r="E62" s="1081">
        <v>3038000</v>
      </c>
      <c r="F62" s="1076">
        <v>3038000</v>
      </c>
      <c r="G62" s="1076">
        <v>0</v>
      </c>
      <c r="H62" s="1076">
        <v>0</v>
      </c>
      <c r="I62" s="1076">
        <v>0</v>
      </c>
      <c r="J62" s="1076">
        <v>0</v>
      </c>
      <c r="K62" s="1076">
        <v>0</v>
      </c>
      <c r="L62" s="1084">
        <v>0</v>
      </c>
    </row>
    <row r="63" spans="1:12" ht="18.95" customHeight="1">
      <c r="A63" s="984"/>
      <c r="B63" s="985"/>
      <c r="C63" s="986"/>
      <c r="D63" s="989" t="s">
        <v>42</v>
      </c>
      <c r="E63" s="1083">
        <v>3038000</v>
      </c>
      <c r="F63" s="1076">
        <v>3038000</v>
      </c>
      <c r="G63" s="1076">
        <v>0</v>
      </c>
      <c r="H63" s="1076">
        <v>0</v>
      </c>
      <c r="I63" s="1076">
        <v>0</v>
      </c>
      <c r="J63" s="1076">
        <v>0</v>
      </c>
      <c r="K63" s="1076">
        <v>0</v>
      </c>
      <c r="L63" s="1084">
        <v>0</v>
      </c>
    </row>
    <row r="64" spans="1:12" ht="18.95" customHeight="1">
      <c r="A64" s="984"/>
      <c r="B64" s="985"/>
      <c r="C64" s="986"/>
      <c r="D64" s="989" t="s">
        <v>43</v>
      </c>
      <c r="E64" s="1083">
        <v>1570571</v>
      </c>
      <c r="F64" s="1076">
        <v>1570571</v>
      </c>
      <c r="G64" s="1076">
        <v>0</v>
      </c>
      <c r="H64" s="1076">
        <v>0</v>
      </c>
      <c r="I64" s="1076">
        <v>0</v>
      </c>
      <c r="J64" s="1076">
        <v>0</v>
      </c>
      <c r="K64" s="1076">
        <v>0</v>
      </c>
      <c r="L64" s="1084">
        <v>0</v>
      </c>
    </row>
    <row r="65" spans="1:12" ht="18.95" customHeight="1">
      <c r="A65" s="988"/>
      <c r="B65" s="986"/>
      <c r="C65" s="986"/>
      <c r="D65" s="989" t="s">
        <v>44</v>
      </c>
      <c r="E65" s="1012">
        <v>0.5169753127057275</v>
      </c>
      <c r="F65" s="946">
        <v>0.5169753127057275</v>
      </c>
      <c r="G65" s="946">
        <v>0</v>
      </c>
      <c r="H65" s="946">
        <v>0</v>
      </c>
      <c r="I65" s="946">
        <v>0</v>
      </c>
      <c r="J65" s="946">
        <v>0</v>
      </c>
      <c r="K65" s="946">
        <v>0</v>
      </c>
      <c r="L65" s="1013">
        <v>0</v>
      </c>
    </row>
    <row r="66" spans="1:12" ht="18.95" customHeight="1">
      <c r="A66" s="990"/>
      <c r="B66" s="991"/>
      <c r="C66" s="991"/>
      <c r="D66" s="994" t="s">
        <v>45</v>
      </c>
      <c r="E66" s="1014">
        <v>0.5169753127057275</v>
      </c>
      <c r="F66" s="1015">
        <v>0.5169753127057275</v>
      </c>
      <c r="G66" s="1015">
        <v>0</v>
      </c>
      <c r="H66" s="1015">
        <v>0</v>
      </c>
      <c r="I66" s="1015">
        <v>0</v>
      </c>
      <c r="J66" s="1015">
        <v>0</v>
      </c>
      <c r="K66" s="1015">
        <v>0</v>
      </c>
      <c r="L66" s="1016">
        <v>0</v>
      </c>
    </row>
    <row r="67" spans="1:12" ht="18.95" customHeight="1">
      <c r="A67" s="984" t="s">
        <v>370</v>
      </c>
      <c r="B67" s="985" t="s">
        <v>47</v>
      </c>
      <c r="C67" s="986" t="s">
        <v>371</v>
      </c>
      <c r="D67" s="987" t="s">
        <v>41</v>
      </c>
      <c r="E67" s="1081">
        <v>105995000</v>
      </c>
      <c r="F67" s="1076">
        <v>96626000</v>
      </c>
      <c r="G67" s="1076">
        <v>0</v>
      </c>
      <c r="H67" s="1076">
        <v>8897000</v>
      </c>
      <c r="I67" s="1076">
        <v>472000</v>
      </c>
      <c r="J67" s="1076">
        <v>0</v>
      </c>
      <c r="K67" s="1076">
        <v>0</v>
      </c>
      <c r="L67" s="1084">
        <v>0</v>
      </c>
    </row>
    <row r="68" spans="1:12" ht="18.95" customHeight="1">
      <c r="A68" s="984"/>
      <c r="B68" s="985"/>
      <c r="C68" s="986"/>
      <c r="D68" s="989" t="s">
        <v>42</v>
      </c>
      <c r="E68" s="1083">
        <v>156225520.82999998</v>
      </c>
      <c r="F68" s="1076">
        <v>134263608.50999999</v>
      </c>
      <c r="G68" s="1076">
        <v>0</v>
      </c>
      <c r="H68" s="1076">
        <v>21476889.32</v>
      </c>
      <c r="I68" s="1076">
        <v>485023</v>
      </c>
      <c r="J68" s="1076">
        <v>0</v>
      </c>
      <c r="K68" s="1076">
        <v>0</v>
      </c>
      <c r="L68" s="1084">
        <v>0</v>
      </c>
    </row>
    <row r="69" spans="1:12" ht="18.95" customHeight="1">
      <c r="A69" s="984"/>
      <c r="B69" s="985"/>
      <c r="C69" s="986"/>
      <c r="D69" s="989" t="s">
        <v>43</v>
      </c>
      <c r="E69" s="1083">
        <v>83055843.870000005</v>
      </c>
      <c r="F69" s="1076">
        <v>70433994.719999999</v>
      </c>
      <c r="G69" s="1076">
        <v>0</v>
      </c>
      <c r="H69" s="1076">
        <v>12149726.149999999</v>
      </c>
      <c r="I69" s="1076">
        <v>472123</v>
      </c>
      <c r="J69" s="1076">
        <v>0</v>
      </c>
      <c r="K69" s="1076">
        <v>0</v>
      </c>
      <c r="L69" s="1084">
        <v>0</v>
      </c>
    </row>
    <row r="70" spans="1:12" ht="18.95" customHeight="1">
      <c r="A70" s="988"/>
      <c r="B70" s="986"/>
      <c r="C70" s="986"/>
      <c r="D70" s="989" t="s">
        <v>44</v>
      </c>
      <c r="E70" s="1012">
        <v>0.78358265833294027</v>
      </c>
      <c r="F70" s="946">
        <v>0.72893418665783538</v>
      </c>
      <c r="G70" s="946">
        <v>0</v>
      </c>
      <c r="H70" s="946">
        <v>1.3655980836236932</v>
      </c>
      <c r="I70" s="946">
        <v>1.000260593220339</v>
      </c>
      <c r="J70" s="946">
        <v>0</v>
      </c>
      <c r="K70" s="946">
        <v>0</v>
      </c>
      <c r="L70" s="1013">
        <v>0</v>
      </c>
    </row>
    <row r="71" spans="1:12" ht="18.95" customHeight="1">
      <c r="A71" s="990"/>
      <c r="B71" s="991"/>
      <c r="C71" s="991"/>
      <c r="D71" s="992" t="s">
        <v>45</v>
      </c>
      <c r="E71" s="1014">
        <v>0.53164069115428925</v>
      </c>
      <c r="F71" s="1015">
        <v>0.52459482879721686</v>
      </c>
      <c r="G71" s="1015">
        <v>0</v>
      </c>
      <c r="H71" s="1015">
        <v>0.56571163397884472</v>
      </c>
      <c r="I71" s="1015">
        <v>0.97340332314137679</v>
      </c>
      <c r="J71" s="1015">
        <v>0</v>
      </c>
      <c r="K71" s="1015">
        <v>0</v>
      </c>
      <c r="L71" s="1016">
        <v>0</v>
      </c>
    </row>
    <row r="72" spans="1:12" ht="18.95" customHeight="1">
      <c r="A72" s="1001" t="s">
        <v>372</v>
      </c>
      <c r="B72" s="997" t="s">
        <v>47</v>
      </c>
      <c r="C72" s="1002" t="s">
        <v>373</v>
      </c>
      <c r="D72" s="999" t="s">
        <v>41</v>
      </c>
      <c r="E72" s="1081">
        <v>420597000</v>
      </c>
      <c r="F72" s="1076">
        <v>343703000</v>
      </c>
      <c r="G72" s="1076">
        <v>157000</v>
      </c>
      <c r="H72" s="1076">
        <v>60380000</v>
      </c>
      <c r="I72" s="1076">
        <v>1239000</v>
      </c>
      <c r="J72" s="1076">
        <v>0</v>
      </c>
      <c r="K72" s="1076">
        <v>0</v>
      </c>
      <c r="L72" s="1084">
        <v>15118000</v>
      </c>
    </row>
    <row r="73" spans="1:12" ht="18.95" customHeight="1">
      <c r="A73" s="984"/>
      <c r="B73" s="985"/>
      <c r="C73" s="986"/>
      <c r="D73" s="989" t="s">
        <v>42</v>
      </c>
      <c r="E73" s="1083">
        <v>421067401.50999999</v>
      </c>
      <c r="F73" s="1076">
        <v>344478487.02999997</v>
      </c>
      <c r="G73" s="1076">
        <v>171900</v>
      </c>
      <c r="H73" s="1076">
        <v>59552479</v>
      </c>
      <c r="I73" s="1076">
        <v>1641535.48</v>
      </c>
      <c r="J73" s="1076">
        <v>0</v>
      </c>
      <c r="K73" s="1076">
        <v>0</v>
      </c>
      <c r="L73" s="1084">
        <v>15223000</v>
      </c>
    </row>
    <row r="74" spans="1:12" ht="18.95" customHeight="1">
      <c r="A74" s="984"/>
      <c r="B74" s="985"/>
      <c r="C74" s="986"/>
      <c r="D74" s="989" t="s">
        <v>43</v>
      </c>
      <c r="E74" s="1083">
        <v>154265842.46000001</v>
      </c>
      <c r="F74" s="1076">
        <v>130433465.65000001</v>
      </c>
      <c r="G74" s="1076">
        <v>51466.229999999996</v>
      </c>
      <c r="H74" s="1076">
        <v>18997943.380000006</v>
      </c>
      <c r="I74" s="1076">
        <v>630339.72</v>
      </c>
      <c r="J74" s="1076">
        <v>0</v>
      </c>
      <c r="K74" s="1076">
        <v>0</v>
      </c>
      <c r="L74" s="1084">
        <v>4152627.4800000009</v>
      </c>
    </row>
    <row r="75" spans="1:12" ht="18.95" customHeight="1">
      <c r="A75" s="988"/>
      <c r="B75" s="986"/>
      <c r="C75" s="986" t="s">
        <v>4</v>
      </c>
      <c r="D75" s="989" t="s">
        <v>44</v>
      </c>
      <c r="E75" s="1012">
        <v>0.36677827578418298</v>
      </c>
      <c r="F75" s="946">
        <v>0.37949469643849487</v>
      </c>
      <c r="G75" s="946">
        <v>0.3278103821656051</v>
      </c>
      <c r="H75" s="946">
        <v>0.31463967174561125</v>
      </c>
      <c r="I75" s="946">
        <v>0.50874876513317191</v>
      </c>
      <c r="J75" s="946">
        <v>0</v>
      </c>
      <c r="K75" s="946">
        <v>0</v>
      </c>
      <c r="L75" s="1013">
        <v>0.27468100806985057</v>
      </c>
    </row>
    <row r="76" spans="1:12" ht="18.75" customHeight="1">
      <c r="A76" s="990"/>
      <c r="B76" s="991"/>
      <c r="C76" s="991"/>
      <c r="D76" s="995" t="s">
        <v>45</v>
      </c>
      <c r="E76" s="1014">
        <v>0.36636852415262627</v>
      </c>
      <c r="F76" s="1015">
        <v>0.37864038121672544</v>
      </c>
      <c r="G76" s="1015">
        <v>0.29939633507853403</v>
      </c>
      <c r="H76" s="1015">
        <v>0.31901179764489745</v>
      </c>
      <c r="I76" s="1015">
        <v>0.38399396642952854</v>
      </c>
      <c r="J76" s="1015">
        <v>0</v>
      </c>
      <c r="K76" s="1015">
        <v>0</v>
      </c>
      <c r="L76" s="1016">
        <v>0.27278640740984045</v>
      </c>
    </row>
    <row r="77" spans="1:12" ht="18.95" hidden="1" customHeight="1">
      <c r="A77" s="984" t="s">
        <v>374</v>
      </c>
      <c r="B77" s="985" t="s">
        <v>47</v>
      </c>
      <c r="C77" s="986" t="s">
        <v>375</v>
      </c>
      <c r="D77" s="1000" t="s">
        <v>41</v>
      </c>
      <c r="E77" s="1081">
        <v>0</v>
      </c>
      <c r="F77" s="1082">
        <v>0</v>
      </c>
      <c r="G77" s="1082">
        <v>0</v>
      </c>
      <c r="H77" s="1082">
        <v>0</v>
      </c>
      <c r="I77" s="1082">
        <v>0</v>
      </c>
      <c r="J77" s="1082">
        <v>0</v>
      </c>
      <c r="K77" s="1082">
        <v>0</v>
      </c>
      <c r="L77" s="1085">
        <v>0</v>
      </c>
    </row>
    <row r="78" spans="1:12" ht="18.95" hidden="1" customHeight="1">
      <c r="A78" s="984"/>
      <c r="B78" s="985"/>
      <c r="C78" s="986"/>
      <c r="D78" s="989" t="s">
        <v>42</v>
      </c>
      <c r="E78" s="1083">
        <v>0</v>
      </c>
      <c r="F78" s="1076">
        <v>0</v>
      </c>
      <c r="G78" s="1076">
        <v>0</v>
      </c>
      <c r="H78" s="1076">
        <v>0</v>
      </c>
      <c r="I78" s="1076">
        <v>0</v>
      </c>
      <c r="J78" s="1076">
        <v>0</v>
      </c>
      <c r="K78" s="1076">
        <v>0</v>
      </c>
      <c r="L78" s="1084">
        <v>0</v>
      </c>
    </row>
    <row r="79" spans="1:12" ht="18.95" hidden="1" customHeight="1">
      <c r="A79" s="984"/>
      <c r="B79" s="985"/>
      <c r="C79" s="986"/>
      <c r="D79" s="989" t="s">
        <v>43</v>
      </c>
      <c r="E79" s="1083">
        <v>0</v>
      </c>
      <c r="F79" s="1076">
        <v>0</v>
      </c>
      <c r="G79" s="1076">
        <v>0</v>
      </c>
      <c r="H79" s="1076">
        <v>0</v>
      </c>
      <c r="I79" s="1076">
        <v>0</v>
      </c>
      <c r="J79" s="1076">
        <v>0</v>
      </c>
      <c r="K79" s="1076">
        <v>0</v>
      </c>
      <c r="L79" s="1084">
        <v>0</v>
      </c>
    </row>
    <row r="80" spans="1:12" ht="18.95" hidden="1" customHeight="1">
      <c r="A80" s="988"/>
      <c r="B80" s="986"/>
      <c r="C80" s="986"/>
      <c r="D80" s="989" t="s">
        <v>44</v>
      </c>
      <c r="E80" s="1012">
        <v>0</v>
      </c>
      <c r="F80" s="946">
        <v>0</v>
      </c>
      <c r="G80" s="946">
        <v>0</v>
      </c>
      <c r="H80" s="946">
        <v>0</v>
      </c>
      <c r="I80" s="946">
        <v>0</v>
      </c>
      <c r="J80" s="946">
        <v>0</v>
      </c>
      <c r="K80" s="946">
        <v>0</v>
      </c>
      <c r="L80" s="1013">
        <v>0</v>
      </c>
    </row>
    <row r="81" spans="1:12" ht="18.95" hidden="1" customHeight="1">
      <c r="A81" s="990"/>
      <c r="B81" s="991"/>
      <c r="C81" s="991"/>
      <c r="D81" s="989" t="s">
        <v>45</v>
      </c>
      <c r="E81" s="1014">
        <v>0</v>
      </c>
      <c r="F81" s="1015">
        <v>0</v>
      </c>
      <c r="G81" s="1015">
        <v>0</v>
      </c>
      <c r="H81" s="1015">
        <v>0</v>
      </c>
      <c r="I81" s="1015">
        <v>0</v>
      </c>
      <c r="J81" s="1015">
        <v>0</v>
      </c>
      <c r="K81" s="1015">
        <v>0</v>
      </c>
      <c r="L81" s="1016">
        <v>0</v>
      </c>
    </row>
    <row r="82" spans="1:12" ht="18.95" hidden="1" customHeight="1">
      <c r="A82" s="984" t="s">
        <v>376</v>
      </c>
      <c r="B82" s="985" t="s">
        <v>47</v>
      </c>
      <c r="C82" s="986" t="s">
        <v>111</v>
      </c>
      <c r="D82" s="987" t="s">
        <v>41</v>
      </c>
      <c r="E82" s="1081">
        <v>0</v>
      </c>
      <c r="F82" s="1082">
        <v>0</v>
      </c>
      <c r="G82" s="1082">
        <v>0</v>
      </c>
      <c r="H82" s="1082">
        <v>0</v>
      </c>
      <c r="I82" s="1082">
        <v>0</v>
      </c>
      <c r="J82" s="1082">
        <v>0</v>
      </c>
      <c r="K82" s="1082">
        <v>0</v>
      </c>
      <c r="L82" s="1085">
        <v>0</v>
      </c>
    </row>
    <row r="83" spans="1:12" ht="18.95" hidden="1" customHeight="1">
      <c r="A83" s="984"/>
      <c r="B83" s="985"/>
      <c r="C83" s="986"/>
      <c r="D83" s="989" t="s">
        <v>42</v>
      </c>
      <c r="E83" s="1083">
        <v>0</v>
      </c>
      <c r="F83" s="1076">
        <v>0</v>
      </c>
      <c r="G83" s="1076">
        <v>0</v>
      </c>
      <c r="H83" s="1076">
        <v>0</v>
      </c>
      <c r="I83" s="1076">
        <v>0</v>
      </c>
      <c r="J83" s="1076">
        <v>0</v>
      </c>
      <c r="K83" s="1076">
        <v>0</v>
      </c>
      <c r="L83" s="1084">
        <v>0</v>
      </c>
    </row>
    <row r="84" spans="1:12" ht="18.95" hidden="1" customHeight="1">
      <c r="A84" s="984"/>
      <c r="B84" s="985"/>
      <c r="C84" s="986"/>
      <c r="D84" s="989" t="s">
        <v>43</v>
      </c>
      <c r="E84" s="1083">
        <v>0</v>
      </c>
      <c r="F84" s="1076">
        <v>0</v>
      </c>
      <c r="G84" s="1076">
        <v>0</v>
      </c>
      <c r="H84" s="1076">
        <v>0</v>
      </c>
      <c r="I84" s="1076">
        <v>0</v>
      </c>
      <c r="J84" s="1076">
        <v>0</v>
      </c>
      <c r="K84" s="1076">
        <v>0</v>
      </c>
      <c r="L84" s="1084">
        <v>0</v>
      </c>
    </row>
    <row r="85" spans="1:12" ht="18.95" hidden="1" customHeight="1">
      <c r="A85" s="988"/>
      <c r="B85" s="986"/>
      <c r="C85" s="986"/>
      <c r="D85" s="989" t="s">
        <v>44</v>
      </c>
      <c r="E85" s="1012">
        <v>0</v>
      </c>
      <c r="F85" s="946">
        <v>0</v>
      </c>
      <c r="G85" s="946">
        <v>0</v>
      </c>
      <c r="H85" s="946">
        <v>0</v>
      </c>
      <c r="I85" s="946">
        <v>0</v>
      </c>
      <c r="J85" s="946">
        <v>0</v>
      </c>
      <c r="K85" s="946">
        <v>0</v>
      </c>
      <c r="L85" s="1013">
        <v>0</v>
      </c>
    </row>
    <row r="86" spans="1:12" ht="18.95" hidden="1" customHeight="1">
      <c r="A86" s="990"/>
      <c r="B86" s="991"/>
      <c r="C86" s="991"/>
      <c r="D86" s="994" t="s">
        <v>45</v>
      </c>
      <c r="E86" s="1014">
        <v>0</v>
      </c>
      <c r="F86" s="1015">
        <v>0</v>
      </c>
      <c r="G86" s="1015">
        <v>0</v>
      </c>
      <c r="H86" s="1015">
        <v>0</v>
      </c>
      <c r="I86" s="1015">
        <v>0</v>
      </c>
      <c r="J86" s="1015">
        <v>0</v>
      </c>
      <c r="K86" s="1015">
        <v>0</v>
      </c>
      <c r="L86" s="1016">
        <v>0</v>
      </c>
    </row>
    <row r="87" spans="1:12" ht="18.95" customHeight="1">
      <c r="A87" s="984" t="s">
        <v>377</v>
      </c>
      <c r="B87" s="985" t="s">
        <v>47</v>
      </c>
      <c r="C87" s="986" t="s">
        <v>83</v>
      </c>
      <c r="D87" s="989" t="s">
        <v>41</v>
      </c>
      <c r="E87" s="1081">
        <v>1684879000</v>
      </c>
      <c r="F87" s="1076">
        <v>504576000</v>
      </c>
      <c r="G87" s="1076">
        <v>2411000</v>
      </c>
      <c r="H87" s="1076">
        <v>1116860000</v>
      </c>
      <c r="I87" s="1076">
        <v>46077000</v>
      </c>
      <c r="J87" s="1076">
        <v>0</v>
      </c>
      <c r="K87" s="1076">
        <v>0</v>
      </c>
      <c r="L87" s="1084">
        <v>14955000</v>
      </c>
    </row>
    <row r="88" spans="1:12" ht="18.95" customHeight="1">
      <c r="A88" s="984"/>
      <c r="B88" s="985"/>
      <c r="C88" s="986"/>
      <c r="D88" s="989" t="s">
        <v>42</v>
      </c>
      <c r="E88" s="1083">
        <v>1772872685.1000001</v>
      </c>
      <c r="F88" s="1076">
        <v>509260495.76999998</v>
      </c>
      <c r="G88" s="1076">
        <v>2689740.47</v>
      </c>
      <c r="H88" s="1076">
        <v>1173733566.72</v>
      </c>
      <c r="I88" s="1076">
        <v>47736665.68</v>
      </c>
      <c r="J88" s="1076">
        <v>5000</v>
      </c>
      <c r="K88" s="1076">
        <v>0</v>
      </c>
      <c r="L88" s="1084">
        <v>39447216.460000008</v>
      </c>
    </row>
    <row r="89" spans="1:12" ht="18.95" customHeight="1">
      <c r="A89" s="984"/>
      <c r="B89" s="985"/>
      <c r="C89" s="986"/>
      <c r="D89" s="989" t="s">
        <v>43</v>
      </c>
      <c r="E89" s="1083">
        <v>675578971.89000022</v>
      </c>
      <c r="F89" s="1076">
        <v>204117170.68000004</v>
      </c>
      <c r="G89" s="1076">
        <v>696109.77999999991</v>
      </c>
      <c r="H89" s="1076">
        <v>448789692.27000028</v>
      </c>
      <c r="I89" s="1076">
        <v>4554735.6700000009</v>
      </c>
      <c r="J89" s="1076">
        <v>0</v>
      </c>
      <c r="K89" s="1076">
        <v>0</v>
      </c>
      <c r="L89" s="1084">
        <v>17421263.490000013</v>
      </c>
    </row>
    <row r="90" spans="1:12" ht="18.95" customHeight="1">
      <c r="A90" s="984"/>
      <c r="B90" s="986"/>
      <c r="C90" s="986"/>
      <c r="D90" s="989" t="s">
        <v>44</v>
      </c>
      <c r="E90" s="1012">
        <v>0.40096586870036377</v>
      </c>
      <c r="F90" s="946">
        <v>0.40453206391108582</v>
      </c>
      <c r="G90" s="946">
        <v>0.28872243052675234</v>
      </c>
      <c r="H90" s="946">
        <v>0.40183164610604755</v>
      </c>
      <c r="I90" s="946">
        <v>9.8850525641860379E-2</v>
      </c>
      <c r="J90" s="946">
        <v>0</v>
      </c>
      <c r="K90" s="946">
        <v>0</v>
      </c>
      <c r="L90" s="1013">
        <v>1.1649123029087272</v>
      </c>
    </row>
    <row r="91" spans="1:12" ht="18.95" customHeight="1">
      <c r="A91" s="990"/>
      <c r="B91" s="991"/>
      <c r="C91" s="991"/>
      <c r="D91" s="992" t="s">
        <v>45</v>
      </c>
      <c r="E91" s="1014">
        <v>0.38106457252563158</v>
      </c>
      <c r="F91" s="1015">
        <v>0.40081092559786252</v>
      </c>
      <c r="G91" s="1015">
        <v>0.25880183897444942</v>
      </c>
      <c r="H91" s="1015">
        <v>0.38236078867893647</v>
      </c>
      <c r="I91" s="1015">
        <v>9.5413779012811881E-2</v>
      </c>
      <c r="J91" s="1015">
        <v>0</v>
      </c>
      <c r="K91" s="1015">
        <v>0</v>
      </c>
      <c r="L91" s="1016">
        <v>0.44163479843160547</v>
      </c>
    </row>
    <row r="92" spans="1:12" ht="18.95" hidden="1" customHeight="1">
      <c r="A92" s="984" t="s">
        <v>378</v>
      </c>
      <c r="B92" s="985" t="s">
        <v>47</v>
      </c>
      <c r="C92" s="986" t="s">
        <v>379</v>
      </c>
      <c r="D92" s="987" t="s">
        <v>41</v>
      </c>
      <c r="E92" s="1081">
        <v>0</v>
      </c>
      <c r="F92" s="1082">
        <v>0</v>
      </c>
      <c r="G92" s="1082">
        <v>0</v>
      </c>
      <c r="H92" s="1082">
        <v>0</v>
      </c>
      <c r="I92" s="1082">
        <v>0</v>
      </c>
      <c r="J92" s="1082">
        <v>0</v>
      </c>
      <c r="K92" s="1082">
        <v>0</v>
      </c>
      <c r="L92" s="1085">
        <v>0</v>
      </c>
    </row>
    <row r="93" spans="1:12" ht="18.95" hidden="1" customHeight="1">
      <c r="A93" s="984"/>
      <c r="B93" s="985"/>
      <c r="C93" s="986" t="s">
        <v>380</v>
      </c>
      <c r="D93" s="989" t="s">
        <v>42</v>
      </c>
      <c r="E93" s="1083">
        <v>0</v>
      </c>
      <c r="F93" s="1076">
        <v>0</v>
      </c>
      <c r="G93" s="1076">
        <v>0</v>
      </c>
      <c r="H93" s="1076">
        <v>0</v>
      </c>
      <c r="I93" s="1076">
        <v>0</v>
      </c>
      <c r="J93" s="1076">
        <v>0</v>
      </c>
      <c r="K93" s="1076">
        <v>0</v>
      </c>
      <c r="L93" s="1084">
        <v>0</v>
      </c>
    </row>
    <row r="94" spans="1:12" ht="18.95" hidden="1" customHeight="1">
      <c r="A94" s="984"/>
      <c r="B94" s="985"/>
      <c r="C94" s="986" t="s">
        <v>381</v>
      </c>
      <c r="D94" s="989" t="s">
        <v>43</v>
      </c>
      <c r="E94" s="1083">
        <v>0</v>
      </c>
      <c r="F94" s="1076">
        <v>0</v>
      </c>
      <c r="G94" s="1076">
        <v>0</v>
      </c>
      <c r="H94" s="1076">
        <v>0</v>
      </c>
      <c r="I94" s="1076">
        <v>0</v>
      </c>
      <c r="J94" s="1076">
        <v>0</v>
      </c>
      <c r="K94" s="1076">
        <v>0</v>
      </c>
      <c r="L94" s="1084">
        <v>0</v>
      </c>
    </row>
    <row r="95" spans="1:12" ht="18.95" hidden="1" customHeight="1">
      <c r="A95" s="988"/>
      <c r="B95" s="986"/>
      <c r="C95" s="986" t="s">
        <v>382</v>
      </c>
      <c r="D95" s="989" t="s">
        <v>44</v>
      </c>
      <c r="E95" s="1012">
        <v>0</v>
      </c>
      <c r="F95" s="946">
        <v>0</v>
      </c>
      <c r="G95" s="946">
        <v>0</v>
      </c>
      <c r="H95" s="946">
        <v>0</v>
      </c>
      <c r="I95" s="946">
        <v>0</v>
      </c>
      <c r="J95" s="946">
        <v>0</v>
      </c>
      <c r="K95" s="946">
        <v>0</v>
      </c>
      <c r="L95" s="1013">
        <v>0</v>
      </c>
    </row>
    <row r="96" spans="1:12" ht="18.95" hidden="1" customHeight="1">
      <c r="A96" s="990"/>
      <c r="B96" s="991"/>
      <c r="C96" s="991"/>
      <c r="D96" s="994" t="s">
        <v>45</v>
      </c>
      <c r="E96" s="1014">
        <v>0</v>
      </c>
      <c r="F96" s="1015">
        <v>0</v>
      </c>
      <c r="G96" s="1015">
        <v>0</v>
      </c>
      <c r="H96" s="1015">
        <v>0</v>
      </c>
      <c r="I96" s="1015">
        <v>0</v>
      </c>
      <c r="J96" s="1015">
        <v>0</v>
      </c>
      <c r="K96" s="1015">
        <v>0</v>
      </c>
      <c r="L96" s="1016">
        <v>0</v>
      </c>
    </row>
    <row r="97" spans="1:12" ht="18.95" customHeight="1">
      <c r="A97" s="984" t="s">
        <v>383</v>
      </c>
      <c r="B97" s="985" t="s">
        <v>47</v>
      </c>
      <c r="C97" s="986" t="s">
        <v>113</v>
      </c>
      <c r="D97" s="989" t="s">
        <v>41</v>
      </c>
      <c r="E97" s="1081">
        <v>6340000</v>
      </c>
      <c r="F97" s="1076">
        <v>1633000</v>
      </c>
      <c r="G97" s="1076">
        <v>5000</v>
      </c>
      <c r="H97" s="1076">
        <v>3560000</v>
      </c>
      <c r="I97" s="1076">
        <v>1142000</v>
      </c>
      <c r="J97" s="1076">
        <v>0</v>
      </c>
      <c r="K97" s="1076">
        <v>0</v>
      </c>
      <c r="L97" s="1084">
        <v>0</v>
      </c>
    </row>
    <row r="98" spans="1:12" ht="18.95" customHeight="1">
      <c r="A98" s="984"/>
      <c r="B98" s="985"/>
      <c r="C98" s="986"/>
      <c r="D98" s="989" t="s">
        <v>42</v>
      </c>
      <c r="E98" s="1083">
        <v>45740000</v>
      </c>
      <c r="F98" s="1076">
        <v>23970700</v>
      </c>
      <c r="G98" s="1076">
        <v>5000</v>
      </c>
      <c r="H98" s="1076">
        <v>9376400</v>
      </c>
      <c r="I98" s="1076">
        <v>12387900</v>
      </c>
      <c r="J98" s="1076">
        <v>0</v>
      </c>
      <c r="K98" s="1076">
        <v>0</v>
      </c>
      <c r="L98" s="1084">
        <v>0</v>
      </c>
    </row>
    <row r="99" spans="1:12" ht="18.95" customHeight="1">
      <c r="A99" s="984"/>
      <c r="B99" s="985"/>
      <c r="C99" s="986"/>
      <c r="D99" s="989" t="s">
        <v>43</v>
      </c>
      <c r="E99" s="1083">
        <v>13285734.34</v>
      </c>
      <c r="F99" s="1076">
        <v>11999629.58</v>
      </c>
      <c r="G99" s="1076">
        <v>0</v>
      </c>
      <c r="H99" s="1076">
        <v>324282.71999999997</v>
      </c>
      <c r="I99" s="1076">
        <v>961822.04</v>
      </c>
      <c r="J99" s="1076">
        <v>0</v>
      </c>
      <c r="K99" s="1076">
        <v>0</v>
      </c>
      <c r="L99" s="1084">
        <v>0</v>
      </c>
    </row>
    <row r="100" spans="1:12" ht="18.95" customHeight="1">
      <c r="A100" s="988"/>
      <c r="B100" s="986"/>
      <c r="C100" s="986"/>
      <c r="D100" s="989" t="s">
        <v>44</v>
      </c>
      <c r="E100" s="1012">
        <v>2.0955416940063092</v>
      </c>
      <c r="F100" s="946">
        <v>7.348211622780159</v>
      </c>
      <c r="G100" s="946">
        <v>0</v>
      </c>
      <c r="H100" s="946">
        <v>9.1090651685393251E-2</v>
      </c>
      <c r="I100" s="946">
        <v>0.84222595446584947</v>
      </c>
      <c r="J100" s="946">
        <v>0</v>
      </c>
      <c r="K100" s="946">
        <v>0</v>
      </c>
      <c r="L100" s="1013">
        <v>0</v>
      </c>
    </row>
    <row r="101" spans="1:12" ht="18.95" customHeight="1">
      <c r="A101" s="990"/>
      <c r="B101" s="991"/>
      <c r="C101" s="991"/>
      <c r="D101" s="992" t="s">
        <v>45</v>
      </c>
      <c r="E101" s="1014">
        <v>0.29046205378224749</v>
      </c>
      <c r="F101" s="1015">
        <v>0.50059570976233481</v>
      </c>
      <c r="G101" s="1015">
        <v>0</v>
      </c>
      <c r="H101" s="1015">
        <v>3.4584992107845228E-2</v>
      </c>
      <c r="I101" s="1015">
        <v>7.7642057168688799E-2</v>
      </c>
      <c r="J101" s="1015">
        <v>0</v>
      </c>
      <c r="K101" s="1015">
        <v>0</v>
      </c>
      <c r="L101" s="1016">
        <v>0</v>
      </c>
    </row>
    <row r="102" spans="1:12" ht="18.95" hidden="1" customHeight="1">
      <c r="A102" s="1001" t="s">
        <v>384</v>
      </c>
      <c r="B102" s="997" t="s">
        <v>47</v>
      </c>
      <c r="C102" s="1002" t="s">
        <v>385</v>
      </c>
      <c r="D102" s="999" t="s">
        <v>41</v>
      </c>
      <c r="E102" s="1081">
        <v>0</v>
      </c>
      <c r="F102" s="1076">
        <v>0</v>
      </c>
      <c r="G102" s="1076">
        <v>0</v>
      </c>
      <c r="H102" s="1076">
        <v>0</v>
      </c>
      <c r="I102" s="1076">
        <v>0</v>
      </c>
      <c r="J102" s="1076">
        <v>0</v>
      </c>
      <c r="K102" s="1076">
        <v>0</v>
      </c>
      <c r="L102" s="1084">
        <v>0</v>
      </c>
    </row>
    <row r="103" spans="1:12" ht="18.95" hidden="1" customHeight="1">
      <c r="A103" s="984"/>
      <c r="B103" s="985"/>
      <c r="C103" s="986" t="s">
        <v>386</v>
      </c>
      <c r="D103" s="989" t="s">
        <v>42</v>
      </c>
      <c r="E103" s="1083">
        <v>0</v>
      </c>
      <c r="F103" s="1076">
        <v>0</v>
      </c>
      <c r="G103" s="1076">
        <v>0</v>
      </c>
      <c r="H103" s="1076">
        <v>0</v>
      </c>
      <c r="I103" s="1076">
        <v>0</v>
      </c>
      <c r="J103" s="1076">
        <v>0</v>
      </c>
      <c r="K103" s="1076">
        <v>0</v>
      </c>
      <c r="L103" s="1084">
        <v>0</v>
      </c>
    </row>
    <row r="104" spans="1:12" ht="18.95" hidden="1" customHeight="1">
      <c r="A104" s="984"/>
      <c r="B104" s="985"/>
      <c r="C104" s="986"/>
      <c r="D104" s="989" t="s">
        <v>43</v>
      </c>
      <c r="E104" s="1083">
        <v>0</v>
      </c>
      <c r="F104" s="1076">
        <v>0</v>
      </c>
      <c r="G104" s="1076">
        <v>0</v>
      </c>
      <c r="H104" s="1076">
        <v>0</v>
      </c>
      <c r="I104" s="1076">
        <v>0</v>
      </c>
      <c r="J104" s="1076">
        <v>0</v>
      </c>
      <c r="K104" s="1076">
        <v>0</v>
      </c>
      <c r="L104" s="1084">
        <v>0</v>
      </c>
    </row>
    <row r="105" spans="1:12" ht="18.95" hidden="1" customHeight="1">
      <c r="A105" s="988"/>
      <c r="B105" s="986"/>
      <c r="C105" s="986"/>
      <c r="D105" s="989" t="s">
        <v>44</v>
      </c>
      <c r="E105" s="1012">
        <v>0</v>
      </c>
      <c r="F105" s="946">
        <v>0</v>
      </c>
      <c r="G105" s="946">
        <v>0</v>
      </c>
      <c r="H105" s="946">
        <v>0</v>
      </c>
      <c r="I105" s="946">
        <v>0</v>
      </c>
      <c r="J105" s="946">
        <v>0</v>
      </c>
      <c r="K105" s="946">
        <v>0</v>
      </c>
      <c r="L105" s="1013">
        <v>0</v>
      </c>
    </row>
    <row r="106" spans="1:12" ht="18.95" hidden="1" customHeight="1">
      <c r="A106" s="990"/>
      <c r="B106" s="991"/>
      <c r="C106" s="991"/>
      <c r="D106" s="995" t="s">
        <v>45</v>
      </c>
      <c r="E106" s="1014">
        <v>0</v>
      </c>
      <c r="F106" s="1015">
        <v>0</v>
      </c>
      <c r="G106" s="1015">
        <v>0</v>
      </c>
      <c r="H106" s="1015">
        <v>0</v>
      </c>
      <c r="I106" s="1015">
        <v>0</v>
      </c>
      <c r="J106" s="1015">
        <v>0</v>
      </c>
      <c r="K106" s="1015">
        <v>0</v>
      </c>
      <c r="L106" s="1016">
        <v>0</v>
      </c>
    </row>
    <row r="107" spans="1:12" ht="18.95" customHeight="1">
      <c r="A107" s="984" t="s">
        <v>387</v>
      </c>
      <c r="B107" s="985" t="s">
        <v>47</v>
      </c>
      <c r="C107" s="986" t="s">
        <v>388</v>
      </c>
      <c r="D107" s="1000" t="s">
        <v>41</v>
      </c>
      <c r="E107" s="1081">
        <v>2902905000</v>
      </c>
      <c r="F107" s="1076">
        <v>2636154000</v>
      </c>
      <c r="G107" s="1076">
        <v>4694000</v>
      </c>
      <c r="H107" s="1076">
        <v>198723000</v>
      </c>
      <c r="I107" s="1076">
        <v>55726000</v>
      </c>
      <c r="J107" s="1076">
        <v>0</v>
      </c>
      <c r="K107" s="1076">
        <v>0</v>
      </c>
      <c r="L107" s="1084">
        <v>7608000</v>
      </c>
    </row>
    <row r="108" spans="1:12" ht="18.95" customHeight="1">
      <c r="A108" s="984"/>
      <c r="B108" s="985"/>
      <c r="C108" s="986" t="s">
        <v>389</v>
      </c>
      <c r="D108" s="989" t="s">
        <v>42</v>
      </c>
      <c r="E108" s="1083">
        <v>3259533336.6100001</v>
      </c>
      <c r="F108" s="1076">
        <v>2858615124.9900002</v>
      </c>
      <c r="G108" s="1076">
        <v>4475539</v>
      </c>
      <c r="H108" s="1076">
        <v>275740335.51999998</v>
      </c>
      <c r="I108" s="1076">
        <v>109740989.09999999</v>
      </c>
      <c r="J108" s="1076">
        <v>0</v>
      </c>
      <c r="K108" s="1076">
        <v>0</v>
      </c>
      <c r="L108" s="1084">
        <v>10961348</v>
      </c>
    </row>
    <row r="109" spans="1:12" ht="18.95" customHeight="1">
      <c r="A109" s="984"/>
      <c r="B109" s="985"/>
      <c r="C109" s="986"/>
      <c r="D109" s="989" t="s">
        <v>43</v>
      </c>
      <c r="E109" s="1083">
        <v>1632089831.1099999</v>
      </c>
      <c r="F109" s="1076">
        <v>1484177618.8999999</v>
      </c>
      <c r="G109" s="1076">
        <v>1005742.2</v>
      </c>
      <c r="H109" s="1076">
        <v>109109266.83999999</v>
      </c>
      <c r="I109" s="1076">
        <v>34541617.689999998</v>
      </c>
      <c r="J109" s="1076">
        <v>0</v>
      </c>
      <c r="K109" s="1076">
        <v>0</v>
      </c>
      <c r="L109" s="1084">
        <v>3255585.48</v>
      </c>
    </row>
    <row r="110" spans="1:12" ht="18.95" customHeight="1">
      <c r="A110" s="984"/>
      <c r="B110" s="986"/>
      <c r="C110" s="986"/>
      <c r="D110" s="989" t="s">
        <v>44</v>
      </c>
      <c r="E110" s="1012">
        <v>0.56222640117744116</v>
      </c>
      <c r="F110" s="946">
        <v>0.56300869330850922</v>
      </c>
      <c r="G110" s="946">
        <v>0.21426122709842352</v>
      </c>
      <c r="H110" s="946">
        <v>0.54905203142062065</v>
      </c>
      <c r="I110" s="946">
        <v>0.61984742651545055</v>
      </c>
      <c r="J110" s="946">
        <v>0</v>
      </c>
      <c r="K110" s="946">
        <v>0</v>
      </c>
      <c r="L110" s="1013">
        <v>0.42791607255520503</v>
      </c>
    </row>
    <row r="111" spans="1:12" ht="18.95" customHeight="1">
      <c r="A111" s="990"/>
      <c r="B111" s="991"/>
      <c r="C111" s="991"/>
      <c r="D111" s="989" t="s">
        <v>45</v>
      </c>
      <c r="E111" s="1014">
        <v>0.50071272865318073</v>
      </c>
      <c r="F111" s="1015">
        <v>0.51919462886952705</v>
      </c>
      <c r="G111" s="1015">
        <v>0.22471979352654506</v>
      </c>
      <c r="H111" s="1015">
        <v>0.3956957063762116</v>
      </c>
      <c r="I111" s="1015">
        <v>0.31475584440490523</v>
      </c>
      <c r="J111" s="1015">
        <v>0</v>
      </c>
      <c r="K111" s="1015">
        <v>0</v>
      </c>
      <c r="L111" s="1016">
        <v>0.29700594124007373</v>
      </c>
    </row>
    <row r="112" spans="1:12" ht="18.95" customHeight="1">
      <c r="A112" s="984" t="s">
        <v>390</v>
      </c>
      <c r="B112" s="985" t="s">
        <v>47</v>
      </c>
      <c r="C112" s="986" t="s">
        <v>391</v>
      </c>
      <c r="D112" s="987" t="s">
        <v>41</v>
      </c>
      <c r="E112" s="1081">
        <v>100518000</v>
      </c>
      <c r="F112" s="1076">
        <v>100518000</v>
      </c>
      <c r="G112" s="1076">
        <v>0</v>
      </c>
      <c r="H112" s="1076">
        <v>0</v>
      </c>
      <c r="I112" s="1076">
        <v>0</v>
      </c>
      <c r="J112" s="1076">
        <v>0</v>
      </c>
      <c r="K112" s="1076">
        <v>0</v>
      </c>
      <c r="L112" s="1084">
        <v>0</v>
      </c>
    </row>
    <row r="113" spans="1:12" ht="18.95" customHeight="1">
      <c r="A113" s="984"/>
      <c r="B113" s="985"/>
      <c r="C113" s="986"/>
      <c r="D113" s="989" t="s">
        <v>42</v>
      </c>
      <c r="E113" s="1083">
        <v>100518000</v>
      </c>
      <c r="F113" s="1076">
        <v>100518000</v>
      </c>
      <c r="G113" s="1076">
        <v>0</v>
      </c>
      <c r="H113" s="1076">
        <v>0</v>
      </c>
      <c r="I113" s="1076">
        <v>0</v>
      </c>
      <c r="J113" s="1076">
        <v>0</v>
      </c>
      <c r="K113" s="1076">
        <v>0</v>
      </c>
      <c r="L113" s="1084">
        <v>0</v>
      </c>
    </row>
    <row r="114" spans="1:12" ht="18.95" customHeight="1">
      <c r="A114" s="984"/>
      <c r="B114" s="985"/>
      <c r="C114" s="986"/>
      <c r="D114" s="989" t="s">
        <v>43</v>
      </c>
      <c r="E114" s="1083">
        <v>41820694.759999998</v>
      </c>
      <c r="F114" s="1076">
        <v>41820694.759999998</v>
      </c>
      <c r="G114" s="1076">
        <v>0</v>
      </c>
      <c r="H114" s="1076">
        <v>0</v>
      </c>
      <c r="I114" s="1076">
        <v>0</v>
      </c>
      <c r="J114" s="1076">
        <v>0</v>
      </c>
      <c r="K114" s="1076">
        <v>0</v>
      </c>
      <c r="L114" s="1084">
        <v>0</v>
      </c>
    </row>
    <row r="115" spans="1:12" ht="18.95" customHeight="1">
      <c r="A115" s="988"/>
      <c r="B115" s="986"/>
      <c r="C115" s="986"/>
      <c r="D115" s="989" t="s">
        <v>44</v>
      </c>
      <c r="E115" s="1012">
        <v>0.41605179927973096</v>
      </c>
      <c r="F115" s="946">
        <v>0.41605179927973096</v>
      </c>
      <c r="G115" s="946">
        <v>0</v>
      </c>
      <c r="H115" s="946">
        <v>0</v>
      </c>
      <c r="I115" s="946">
        <v>0</v>
      </c>
      <c r="J115" s="946">
        <v>0</v>
      </c>
      <c r="K115" s="946">
        <v>0</v>
      </c>
      <c r="L115" s="1013">
        <v>0</v>
      </c>
    </row>
    <row r="116" spans="1:12" ht="18.95" customHeight="1">
      <c r="A116" s="990"/>
      <c r="B116" s="991"/>
      <c r="C116" s="991"/>
      <c r="D116" s="994" t="s">
        <v>45</v>
      </c>
      <c r="E116" s="1014">
        <v>0.41605179927973096</v>
      </c>
      <c r="F116" s="1015">
        <v>0.41605179927973096</v>
      </c>
      <c r="G116" s="1015">
        <v>0</v>
      </c>
      <c r="H116" s="1015">
        <v>0</v>
      </c>
      <c r="I116" s="1015">
        <v>0</v>
      </c>
      <c r="J116" s="1015">
        <v>0</v>
      </c>
      <c r="K116" s="1015">
        <v>0</v>
      </c>
      <c r="L116" s="1016">
        <v>0</v>
      </c>
    </row>
    <row r="117" spans="1:12" ht="18.95" customHeight="1">
      <c r="A117" s="984" t="s">
        <v>392</v>
      </c>
      <c r="B117" s="985" t="s">
        <v>47</v>
      </c>
      <c r="C117" s="986" t="s">
        <v>393</v>
      </c>
      <c r="D117" s="987" t="s">
        <v>41</v>
      </c>
      <c r="E117" s="1158">
        <v>0</v>
      </c>
      <c r="F117" s="1157">
        <v>0</v>
      </c>
      <c r="G117" s="1157">
        <v>0</v>
      </c>
      <c r="H117" s="1157">
        <v>0</v>
      </c>
      <c r="I117" s="1157">
        <v>0</v>
      </c>
      <c r="J117" s="1157">
        <v>0</v>
      </c>
      <c r="K117" s="1157">
        <v>0</v>
      </c>
      <c r="L117" s="1160">
        <v>0</v>
      </c>
    </row>
    <row r="118" spans="1:12" ht="18.95" customHeight="1">
      <c r="A118" s="984"/>
      <c r="B118" s="985"/>
      <c r="C118" s="986" t="s">
        <v>394</v>
      </c>
      <c r="D118" s="989" t="s">
        <v>42</v>
      </c>
      <c r="E118" s="1083">
        <v>597598</v>
      </c>
      <c r="F118" s="1076">
        <v>597598</v>
      </c>
      <c r="G118" s="1076">
        <v>0</v>
      </c>
      <c r="H118" s="1076">
        <v>0</v>
      </c>
      <c r="I118" s="1076">
        <v>0</v>
      </c>
      <c r="J118" s="1076">
        <v>0</v>
      </c>
      <c r="K118" s="1076">
        <v>0</v>
      </c>
      <c r="L118" s="1084">
        <v>0</v>
      </c>
    </row>
    <row r="119" spans="1:12" ht="18.95" customHeight="1">
      <c r="A119" s="984"/>
      <c r="B119" s="985"/>
      <c r="C119" s="986" t="s">
        <v>395</v>
      </c>
      <c r="D119" s="989" t="s">
        <v>43</v>
      </c>
      <c r="E119" s="1083">
        <v>594081</v>
      </c>
      <c r="F119" s="1076">
        <v>594081</v>
      </c>
      <c r="G119" s="1076">
        <v>0</v>
      </c>
      <c r="H119" s="1076">
        <v>0</v>
      </c>
      <c r="I119" s="1076">
        <v>0</v>
      </c>
      <c r="J119" s="1076">
        <v>0</v>
      </c>
      <c r="K119" s="1076">
        <v>0</v>
      </c>
      <c r="L119" s="1084">
        <v>0</v>
      </c>
    </row>
    <row r="120" spans="1:12" ht="18.95" customHeight="1">
      <c r="A120" s="988"/>
      <c r="B120" s="986"/>
      <c r="C120" s="986" t="s">
        <v>396</v>
      </c>
      <c r="D120" s="989" t="s">
        <v>44</v>
      </c>
      <c r="E120" s="1012">
        <v>0</v>
      </c>
      <c r="F120" s="946">
        <v>0</v>
      </c>
      <c r="G120" s="946">
        <v>0</v>
      </c>
      <c r="H120" s="946">
        <v>0</v>
      </c>
      <c r="I120" s="946">
        <v>0</v>
      </c>
      <c r="J120" s="946">
        <v>0</v>
      </c>
      <c r="K120" s="946">
        <v>0</v>
      </c>
      <c r="L120" s="1013">
        <v>0</v>
      </c>
    </row>
    <row r="121" spans="1:12" ht="18.95" customHeight="1">
      <c r="A121" s="990"/>
      <c r="B121" s="991"/>
      <c r="C121" s="991" t="s">
        <v>397</v>
      </c>
      <c r="D121" s="994" t="s">
        <v>45</v>
      </c>
      <c r="E121" s="1014">
        <v>0.99411477280713789</v>
      </c>
      <c r="F121" s="1015">
        <v>0.99411477280713789</v>
      </c>
      <c r="G121" s="1015">
        <v>0</v>
      </c>
      <c r="H121" s="1015">
        <v>0</v>
      </c>
      <c r="I121" s="1015">
        <v>0</v>
      </c>
      <c r="J121" s="1015">
        <v>0</v>
      </c>
      <c r="K121" s="1015">
        <v>0</v>
      </c>
      <c r="L121" s="1016">
        <v>0</v>
      </c>
    </row>
    <row r="122" spans="1:12" ht="18.95" hidden="1" customHeight="1">
      <c r="A122" s="984" t="s">
        <v>398</v>
      </c>
      <c r="B122" s="985" t="s">
        <v>47</v>
      </c>
      <c r="C122" s="986" t="s">
        <v>399</v>
      </c>
      <c r="D122" s="987" t="s">
        <v>41</v>
      </c>
      <c r="E122" s="1081">
        <v>0</v>
      </c>
      <c r="F122" s="1076">
        <v>0</v>
      </c>
      <c r="G122" s="1076">
        <v>0</v>
      </c>
      <c r="H122" s="1076">
        <v>0</v>
      </c>
      <c r="I122" s="1076">
        <v>0</v>
      </c>
      <c r="J122" s="1076">
        <v>0</v>
      </c>
      <c r="K122" s="1076">
        <v>0</v>
      </c>
      <c r="L122" s="1084">
        <v>0</v>
      </c>
    </row>
    <row r="123" spans="1:12" ht="18.95" hidden="1" customHeight="1">
      <c r="A123" s="984"/>
      <c r="B123" s="985"/>
      <c r="C123" s="986"/>
      <c r="D123" s="989" t="s">
        <v>42</v>
      </c>
      <c r="E123" s="1083">
        <v>0</v>
      </c>
      <c r="F123" s="1076">
        <v>0</v>
      </c>
      <c r="G123" s="1076">
        <v>0</v>
      </c>
      <c r="H123" s="1076">
        <v>0</v>
      </c>
      <c r="I123" s="1076">
        <v>0</v>
      </c>
      <c r="J123" s="1076">
        <v>0</v>
      </c>
      <c r="K123" s="1076">
        <v>0</v>
      </c>
      <c r="L123" s="1084">
        <v>0</v>
      </c>
    </row>
    <row r="124" spans="1:12" ht="18.95" hidden="1" customHeight="1">
      <c r="A124" s="984"/>
      <c r="B124" s="985"/>
      <c r="C124" s="986"/>
      <c r="D124" s="989" t="s">
        <v>43</v>
      </c>
      <c r="E124" s="1083">
        <v>0</v>
      </c>
      <c r="F124" s="1076">
        <v>0</v>
      </c>
      <c r="G124" s="1076">
        <v>0</v>
      </c>
      <c r="H124" s="1076">
        <v>0</v>
      </c>
      <c r="I124" s="1076">
        <v>0</v>
      </c>
      <c r="J124" s="1076">
        <v>0</v>
      </c>
      <c r="K124" s="1076">
        <v>0</v>
      </c>
      <c r="L124" s="1084">
        <v>0</v>
      </c>
    </row>
    <row r="125" spans="1:12" ht="18.95" hidden="1" customHeight="1">
      <c r="A125" s="988"/>
      <c r="B125" s="986"/>
      <c r="C125" s="986"/>
      <c r="D125" s="989" t="s">
        <v>44</v>
      </c>
      <c r="E125" s="1012">
        <v>0</v>
      </c>
      <c r="F125" s="946">
        <v>0</v>
      </c>
      <c r="G125" s="946">
        <v>0</v>
      </c>
      <c r="H125" s="946">
        <v>0</v>
      </c>
      <c r="I125" s="946">
        <v>0</v>
      </c>
      <c r="J125" s="946">
        <v>0</v>
      </c>
      <c r="K125" s="946">
        <v>0</v>
      </c>
      <c r="L125" s="1013">
        <v>0</v>
      </c>
    </row>
    <row r="126" spans="1:12" ht="18.95" hidden="1" customHeight="1">
      <c r="A126" s="990"/>
      <c r="B126" s="991"/>
      <c r="C126" s="991"/>
      <c r="D126" s="994" t="s">
        <v>45</v>
      </c>
      <c r="E126" s="1014">
        <v>0</v>
      </c>
      <c r="F126" s="1015">
        <v>0</v>
      </c>
      <c r="G126" s="1015">
        <v>0</v>
      </c>
      <c r="H126" s="1015">
        <v>0</v>
      </c>
      <c r="I126" s="1015">
        <v>0</v>
      </c>
      <c r="J126" s="1015">
        <v>0</v>
      </c>
      <c r="K126" s="1015">
        <v>0</v>
      </c>
      <c r="L126" s="1016">
        <v>0</v>
      </c>
    </row>
    <row r="127" spans="1:12" ht="18.95" customHeight="1">
      <c r="A127" s="984" t="s">
        <v>400</v>
      </c>
      <c r="B127" s="985" t="s">
        <v>47</v>
      </c>
      <c r="C127" s="986" t="s">
        <v>401</v>
      </c>
      <c r="D127" s="987" t="s">
        <v>41</v>
      </c>
      <c r="E127" s="1081">
        <v>91058000</v>
      </c>
      <c r="F127" s="1076">
        <v>70677000</v>
      </c>
      <c r="G127" s="1076">
        <v>0</v>
      </c>
      <c r="H127" s="1076">
        <v>14600000</v>
      </c>
      <c r="I127" s="1076">
        <v>4431000</v>
      </c>
      <c r="J127" s="1076">
        <v>0</v>
      </c>
      <c r="K127" s="1076">
        <v>0</v>
      </c>
      <c r="L127" s="1084">
        <v>1350000</v>
      </c>
    </row>
    <row r="128" spans="1:12" ht="18.95" customHeight="1">
      <c r="A128" s="988"/>
      <c r="B128" s="986"/>
      <c r="C128" s="986"/>
      <c r="D128" s="989" t="s">
        <v>42</v>
      </c>
      <c r="E128" s="1083">
        <v>86290192.629999995</v>
      </c>
      <c r="F128" s="1076">
        <v>72021082.349999994</v>
      </c>
      <c r="G128" s="1076">
        <v>0</v>
      </c>
      <c r="H128" s="1076">
        <v>8987803.2800000012</v>
      </c>
      <c r="I128" s="1076">
        <v>3779817</v>
      </c>
      <c r="J128" s="1076">
        <v>0</v>
      </c>
      <c r="K128" s="1076">
        <v>0</v>
      </c>
      <c r="L128" s="1084">
        <v>1501490</v>
      </c>
    </row>
    <row r="129" spans="1:12" ht="18.95" customHeight="1">
      <c r="A129" s="988"/>
      <c r="B129" s="986"/>
      <c r="C129" s="986"/>
      <c r="D129" s="989" t="s">
        <v>43</v>
      </c>
      <c r="E129" s="1083">
        <v>6819502.0600000005</v>
      </c>
      <c r="F129" s="1076">
        <v>6435819.0200000005</v>
      </c>
      <c r="G129" s="1076">
        <v>0</v>
      </c>
      <c r="H129" s="1076">
        <v>0</v>
      </c>
      <c r="I129" s="1076">
        <v>0</v>
      </c>
      <c r="J129" s="1076">
        <v>0</v>
      </c>
      <c r="K129" s="1076">
        <v>0</v>
      </c>
      <c r="L129" s="1084">
        <v>383683.04000000004</v>
      </c>
    </row>
    <row r="130" spans="1:12" ht="18.95" customHeight="1">
      <c r="A130" s="988"/>
      <c r="B130" s="986"/>
      <c r="C130" s="986"/>
      <c r="D130" s="989" t="s">
        <v>44</v>
      </c>
      <c r="E130" s="1012">
        <v>7.4891849810011207E-2</v>
      </c>
      <c r="F130" s="946">
        <v>9.1059595342190533E-2</v>
      </c>
      <c r="G130" s="946">
        <v>0</v>
      </c>
      <c r="H130" s="946">
        <v>0</v>
      </c>
      <c r="I130" s="946">
        <v>0</v>
      </c>
      <c r="J130" s="946">
        <v>0</v>
      </c>
      <c r="K130" s="946">
        <v>0</v>
      </c>
      <c r="L130" s="1013">
        <v>0.28420965925925928</v>
      </c>
    </row>
    <row r="131" spans="1:12" ht="18.95" customHeight="1">
      <c r="A131" s="990"/>
      <c r="B131" s="991"/>
      <c r="C131" s="991"/>
      <c r="D131" s="992" t="s">
        <v>45</v>
      </c>
      <c r="E131" s="1014">
        <v>7.902986251567487E-2</v>
      </c>
      <c r="F131" s="1015">
        <v>8.9360209677548694E-2</v>
      </c>
      <c r="G131" s="1015">
        <v>0</v>
      </c>
      <c r="H131" s="1015">
        <v>0</v>
      </c>
      <c r="I131" s="1015">
        <v>0</v>
      </c>
      <c r="J131" s="1015">
        <v>0</v>
      </c>
      <c r="K131" s="1015">
        <v>0</v>
      </c>
      <c r="L131" s="1016">
        <v>0.25553486203704323</v>
      </c>
    </row>
    <row r="132" spans="1:12" ht="18.95" customHeight="1">
      <c r="A132" s="1001" t="s">
        <v>402</v>
      </c>
      <c r="B132" s="997" t="s">
        <v>47</v>
      </c>
      <c r="C132" s="1002" t="s">
        <v>115</v>
      </c>
      <c r="D132" s="999" t="s">
        <v>41</v>
      </c>
      <c r="E132" s="1081">
        <v>300090000</v>
      </c>
      <c r="F132" s="1076">
        <v>76150000</v>
      </c>
      <c r="G132" s="1076">
        <v>6025000</v>
      </c>
      <c r="H132" s="1076">
        <v>217698000</v>
      </c>
      <c r="I132" s="1076">
        <v>217000</v>
      </c>
      <c r="J132" s="1076">
        <v>0</v>
      </c>
      <c r="K132" s="1076">
        <v>0</v>
      </c>
      <c r="L132" s="1084">
        <v>0</v>
      </c>
    </row>
    <row r="133" spans="1:12" ht="18.95" customHeight="1">
      <c r="A133" s="984"/>
      <c r="B133" s="986"/>
      <c r="C133" s="986"/>
      <c r="D133" s="989" t="s">
        <v>42</v>
      </c>
      <c r="E133" s="1083">
        <v>2063678415.0699995</v>
      </c>
      <c r="F133" s="1076">
        <v>1831805578.9999995</v>
      </c>
      <c r="G133" s="1076">
        <v>6043064</v>
      </c>
      <c r="H133" s="1076">
        <v>218364537.07000002</v>
      </c>
      <c r="I133" s="1076">
        <v>7465235</v>
      </c>
      <c r="J133" s="1076">
        <v>0</v>
      </c>
      <c r="K133" s="1076">
        <v>0</v>
      </c>
      <c r="L133" s="1084">
        <v>0</v>
      </c>
    </row>
    <row r="134" spans="1:12" ht="18.95" customHeight="1">
      <c r="A134" s="984"/>
      <c r="B134" s="986"/>
      <c r="C134" s="986"/>
      <c r="D134" s="989" t="s">
        <v>43</v>
      </c>
      <c r="E134" s="1083">
        <v>514526689.77999997</v>
      </c>
      <c r="F134" s="1076">
        <v>432796408.33999991</v>
      </c>
      <c r="G134" s="1076">
        <v>416553.82000000007</v>
      </c>
      <c r="H134" s="1076">
        <v>81313727.620000064</v>
      </c>
      <c r="I134" s="1076">
        <v>0</v>
      </c>
      <c r="J134" s="1076">
        <v>0</v>
      </c>
      <c r="K134" s="1076">
        <v>0</v>
      </c>
      <c r="L134" s="1084">
        <v>0</v>
      </c>
    </row>
    <row r="135" spans="1:12" ht="18.95" customHeight="1">
      <c r="A135" s="984"/>
      <c r="B135" s="986"/>
      <c r="C135" s="986"/>
      <c r="D135" s="989" t="s">
        <v>44</v>
      </c>
      <c r="E135" s="682">
        <v>1.7145745935552668</v>
      </c>
      <c r="F135" s="946">
        <v>5.6834722040709114</v>
      </c>
      <c r="G135" s="946">
        <v>6.9137563485477185E-2</v>
      </c>
      <c r="H135" s="946">
        <v>0.37351619041056905</v>
      </c>
      <c r="I135" s="946">
        <v>0</v>
      </c>
      <c r="J135" s="946">
        <v>0</v>
      </c>
      <c r="K135" s="946">
        <v>0</v>
      </c>
      <c r="L135" s="1013">
        <v>0</v>
      </c>
    </row>
    <row r="136" spans="1:12" ht="18.95" customHeight="1">
      <c r="A136" s="1003"/>
      <c r="B136" s="991"/>
      <c r="C136" s="991"/>
      <c r="D136" s="992" t="s">
        <v>45</v>
      </c>
      <c r="E136" s="1014">
        <v>0.24932503340766268</v>
      </c>
      <c r="F136" s="1015">
        <v>0.23626765487648951</v>
      </c>
      <c r="G136" s="1015">
        <v>6.8930896644483666E-2</v>
      </c>
      <c r="H136" s="1015">
        <v>0.37237606761181069</v>
      </c>
      <c r="I136" s="1015">
        <v>0</v>
      </c>
      <c r="J136" s="1015">
        <v>0</v>
      </c>
      <c r="K136" s="1015">
        <v>0</v>
      </c>
      <c r="L136" s="1016">
        <v>0</v>
      </c>
    </row>
    <row r="137" spans="1:12" ht="18.95" customHeight="1">
      <c r="A137" s="984" t="s">
        <v>403</v>
      </c>
      <c r="B137" s="985" t="s">
        <v>47</v>
      </c>
      <c r="C137" s="986" t="s">
        <v>404</v>
      </c>
      <c r="D137" s="1000" t="s">
        <v>41</v>
      </c>
      <c r="E137" s="1081">
        <v>4316416000</v>
      </c>
      <c r="F137" s="1076">
        <v>2990871000</v>
      </c>
      <c r="G137" s="1076">
        <v>10200000</v>
      </c>
      <c r="H137" s="1076">
        <v>1298178000</v>
      </c>
      <c r="I137" s="1076">
        <v>17027000</v>
      </c>
      <c r="J137" s="1076">
        <v>0</v>
      </c>
      <c r="K137" s="1076">
        <v>0</v>
      </c>
      <c r="L137" s="1084">
        <v>140000</v>
      </c>
    </row>
    <row r="138" spans="1:12" ht="18.95" customHeight="1">
      <c r="A138" s="984"/>
      <c r="B138" s="985"/>
      <c r="C138" s="986"/>
      <c r="D138" s="989" t="s">
        <v>42</v>
      </c>
      <c r="E138" s="1083">
        <v>4662067142.9399996</v>
      </c>
      <c r="F138" s="1076">
        <v>3044801813.0099998</v>
      </c>
      <c r="G138" s="1076">
        <v>11763049.68</v>
      </c>
      <c r="H138" s="1076">
        <v>1481289477.5800002</v>
      </c>
      <c r="I138" s="1076">
        <v>124066652.67</v>
      </c>
      <c r="J138" s="1076">
        <v>0</v>
      </c>
      <c r="K138" s="1076">
        <v>0</v>
      </c>
      <c r="L138" s="1084">
        <v>146150</v>
      </c>
    </row>
    <row r="139" spans="1:12" ht="18.95" customHeight="1">
      <c r="A139" s="984"/>
      <c r="B139" s="985"/>
      <c r="C139" s="986"/>
      <c r="D139" s="989" t="s">
        <v>43</v>
      </c>
      <c r="E139" s="1083">
        <v>1837064682.5599992</v>
      </c>
      <c r="F139" s="1076">
        <v>1166505569.8399994</v>
      </c>
      <c r="G139" s="1076">
        <v>5267386.16</v>
      </c>
      <c r="H139" s="1076">
        <v>585147132.48999977</v>
      </c>
      <c r="I139" s="1076">
        <v>80139869.070000008</v>
      </c>
      <c r="J139" s="1076">
        <v>0</v>
      </c>
      <c r="K139" s="1076">
        <v>0</v>
      </c>
      <c r="L139" s="1084">
        <v>4725</v>
      </c>
    </row>
    <row r="140" spans="1:12" ht="18.95" customHeight="1">
      <c r="A140" s="984"/>
      <c r="B140" s="986"/>
      <c r="C140" s="986"/>
      <c r="D140" s="989" t="s">
        <v>44</v>
      </c>
      <c r="E140" s="1012">
        <v>0.42559954428859481</v>
      </c>
      <c r="F140" s="946">
        <v>0.39002202697475064</v>
      </c>
      <c r="G140" s="946">
        <v>0.5164104078431373</v>
      </c>
      <c r="H140" s="946">
        <v>0.4507449151734198</v>
      </c>
      <c r="I140" s="1074">
        <v>4.7066347019439716</v>
      </c>
      <c r="J140" s="946">
        <v>0</v>
      </c>
      <c r="K140" s="946">
        <v>0</v>
      </c>
      <c r="L140" s="1013">
        <v>3.3750000000000002E-2</v>
      </c>
    </row>
    <row r="141" spans="1:12" ht="18.95" customHeight="1">
      <c r="A141" s="990"/>
      <c r="B141" s="991"/>
      <c r="C141" s="991"/>
      <c r="D141" s="992" t="s">
        <v>45</v>
      </c>
      <c r="E141" s="1014">
        <v>0.39404509335348326</v>
      </c>
      <c r="F141" s="1015">
        <v>0.38311379244970528</v>
      </c>
      <c r="G141" s="1015">
        <v>0.44779086234378634</v>
      </c>
      <c r="H141" s="1015">
        <v>0.39502551077724624</v>
      </c>
      <c r="I141" s="1015">
        <v>0.64594205892828338</v>
      </c>
      <c r="J141" s="1015">
        <v>0</v>
      </c>
      <c r="K141" s="1015">
        <v>0</v>
      </c>
      <c r="L141" s="1016">
        <v>3.232979815258296E-2</v>
      </c>
    </row>
    <row r="142" spans="1:12" ht="18.95" customHeight="1">
      <c r="A142" s="984" t="s">
        <v>405</v>
      </c>
      <c r="B142" s="985" t="s">
        <v>47</v>
      </c>
      <c r="C142" s="986" t="s">
        <v>406</v>
      </c>
      <c r="D142" s="999" t="s">
        <v>41</v>
      </c>
      <c r="E142" s="1081">
        <v>3987888000</v>
      </c>
      <c r="F142" s="1076">
        <v>3987581000</v>
      </c>
      <c r="G142" s="1076">
        <v>12000</v>
      </c>
      <c r="H142" s="1076">
        <v>48000</v>
      </c>
      <c r="I142" s="1076">
        <v>134000</v>
      </c>
      <c r="J142" s="1076">
        <v>0</v>
      </c>
      <c r="K142" s="1076">
        <v>0</v>
      </c>
      <c r="L142" s="1084">
        <v>113000</v>
      </c>
    </row>
    <row r="143" spans="1:12" ht="18.95" customHeight="1">
      <c r="A143" s="984"/>
      <c r="B143" s="985"/>
      <c r="C143" s="986"/>
      <c r="D143" s="989" t="s">
        <v>42</v>
      </c>
      <c r="E143" s="1083">
        <v>4109059954.7900009</v>
      </c>
      <c r="F143" s="1076">
        <v>4081423984.5100007</v>
      </c>
      <c r="G143" s="1076">
        <v>12000</v>
      </c>
      <c r="H143" s="1076">
        <v>554302</v>
      </c>
      <c r="I143" s="1076">
        <v>23039975</v>
      </c>
      <c r="J143" s="1076">
        <v>0</v>
      </c>
      <c r="K143" s="1076">
        <v>0</v>
      </c>
      <c r="L143" s="1084">
        <v>4029693.2800000007</v>
      </c>
    </row>
    <row r="144" spans="1:12" ht="18.95" customHeight="1">
      <c r="A144" s="984"/>
      <c r="B144" s="985"/>
      <c r="C144" s="986"/>
      <c r="D144" s="989" t="s">
        <v>43</v>
      </c>
      <c r="E144" s="1083">
        <v>1794564521.1300004</v>
      </c>
      <c r="F144" s="1076">
        <v>1792446433.9900005</v>
      </c>
      <c r="G144" s="1076">
        <v>5000</v>
      </c>
      <c r="H144" s="1076">
        <v>16138.27</v>
      </c>
      <c r="I144" s="1076">
        <v>493000</v>
      </c>
      <c r="J144" s="1076">
        <v>0</v>
      </c>
      <c r="K144" s="1076">
        <v>0</v>
      </c>
      <c r="L144" s="1084">
        <v>1603948.8699999996</v>
      </c>
    </row>
    <row r="145" spans="1:12" ht="18.95" customHeight="1">
      <c r="A145" s="984"/>
      <c r="B145" s="986"/>
      <c r="C145" s="986"/>
      <c r="D145" s="989" t="s">
        <v>44</v>
      </c>
      <c r="E145" s="1012">
        <v>0.45000374161210155</v>
      </c>
      <c r="F145" s="946">
        <v>0.44950721602645827</v>
      </c>
      <c r="G145" s="946">
        <v>0.41666666666666669</v>
      </c>
      <c r="H145" s="946">
        <v>0.33621395833333334</v>
      </c>
      <c r="I145" s="946">
        <v>3.6791044776119404</v>
      </c>
      <c r="J145" s="946">
        <v>0</v>
      </c>
      <c r="K145" s="946">
        <v>0</v>
      </c>
      <c r="L145" s="1013" t="s">
        <v>750</v>
      </c>
    </row>
    <row r="146" spans="1:12" ht="18.95" customHeight="1">
      <c r="A146" s="990"/>
      <c r="B146" s="991"/>
      <c r="C146" s="991"/>
      <c r="D146" s="992" t="s">
        <v>45</v>
      </c>
      <c r="E146" s="1014">
        <v>0.43673359378415638</v>
      </c>
      <c r="F146" s="1015">
        <v>0.43917182845809988</v>
      </c>
      <c r="G146" s="1015">
        <v>0.41666666666666669</v>
      </c>
      <c r="H146" s="1015">
        <v>2.9114580138624793E-2</v>
      </c>
      <c r="I146" s="1015">
        <v>2.1397592662318426E-2</v>
      </c>
      <c r="J146" s="1015">
        <v>0</v>
      </c>
      <c r="K146" s="1015">
        <v>0</v>
      </c>
      <c r="L146" s="1016">
        <v>0.39803249491981169</v>
      </c>
    </row>
    <row r="147" spans="1:12" ht="18.75" customHeight="1">
      <c r="A147" s="984" t="s">
        <v>407</v>
      </c>
      <c r="B147" s="985" t="s">
        <v>47</v>
      </c>
      <c r="C147" s="986" t="s">
        <v>408</v>
      </c>
      <c r="D147" s="989" t="s">
        <v>41</v>
      </c>
      <c r="E147" s="1083">
        <v>104830000</v>
      </c>
      <c r="F147" s="1076">
        <v>88825000</v>
      </c>
      <c r="G147" s="1076">
        <v>510000</v>
      </c>
      <c r="H147" s="1076">
        <v>15495000</v>
      </c>
      <c r="I147" s="1076">
        <v>0</v>
      </c>
      <c r="J147" s="1076">
        <v>0</v>
      </c>
      <c r="K147" s="1076">
        <v>0</v>
      </c>
      <c r="L147" s="1084">
        <v>0</v>
      </c>
    </row>
    <row r="148" spans="1:12" ht="18.95" customHeight="1">
      <c r="A148" s="984"/>
      <c r="B148" s="985"/>
      <c r="C148" s="986" t="s">
        <v>409</v>
      </c>
      <c r="D148" s="989" t="s">
        <v>42</v>
      </c>
      <c r="E148" s="1083">
        <v>163093823.31999999</v>
      </c>
      <c r="F148" s="1076">
        <v>144201622.31999999</v>
      </c>
      <c r="G148" s="1076">
        <v>516000</v>
      </c>
      <c r="H148" s="1076">
        <v>15473000</v>
      </c>
      <c r="I148" s="1076">
        <v>2903201</v>
      </c>
      <c r="J148" s="1076">
        <v>0</v>
      </c>
      <c r="K148" s="1076">
        <v>0</v>
      </c>
      <c r="L148" s="1084">
        <v>0</v>
      </c>
    </row>
    <row r="149" spans="1:12" ht="18.95" customHeight="1">
      <c r="A149" s="984"/>
      <c r="B149" s="985"/>
      <c r="C149" s="986"/>
      <c r="D149" s="989" t="s">
        <v>43</v>
      </c>
      <c r="E149" s="1083">
        <v>61116803.919999994</v>
      </c>
      <c r="F149" s="1076">
        <v>54195089.879999995</v>
      </c>
      <c r="G149" s="1076">
        <v>1632.1</v>
      </c>
      <c r="H149" s="1076">
        <v>5528651.9399999995</v>
      </c>
      <c r="I149" s="1076">
        <v>1391430</v>
      </c>
      <c r="J149" s="1076">
        <v>0</v>
      </c>
      <c r="K149" s="1076">
        <v>0</v>
      </c>
      <c r="L149" s="1084">
        <v>0</v>
      </c>
    </row>
    <row r="150" spans="1:12" ht="18.95" customHeight="1">
      <c r="A150" s="984"/>
      <c r="B150" s="986"/>
      <c r="C150" s="986"/>
      <c r="D150" s="989" t="s">
        <v>44</v>
      </c>
      <c r="E150" s="1012">
        <v>0.5830087181150434</v>
      </c>
      <c r="F150" s="946">
        <v>0.61013329445538977</v>
      </c>
      <c r="G150" s="946">
        <v>3.2001960784313723E-3</v>
      </c>
      <c r="H150" s="946">
        <v>0.35680231945788959</v>
      </c>
      <c r="I150" s="946">
        <v>0</v>
      </c>
      <c r="J150" s="946">
        <v>0</v>
      </c>
      <c r="K150" s="946">
        <v>0</v>
      </c>
      <c r="L150" s="1013">
        <v>0</v>
      </c>
    </row>
    <row r="151" spans="1:12" ht="18.95" customHeight="1">
      <c r="A151" s="990"/>
      <c r="B151" s="991"/>
      <c r="C151" s="991"/>
      <c r="D151" s="994" t="s">
        <v>45</v>
      </c>
      <c r="E151" s="1014">
        <v>0.37473401920368932</v>
      </c>
      <c r="F151" s="1015">
        <v>0.37582857257829494</v>
      </c>
      <c r="G151" s="1015">
        <v>3.1629844961240309E-3</v>
      </c>
      <c r="H151" s="1015">
        <v>0.35730963226265106</v>
      </c>
      <c r="I151" s="1015">
        <v>0.47927442846706103</v>
      </c>
      <c r="J151" s="1015">
        <v>0</v>
      </c>
      <c r="K151" s="1015">
        <v>0</v>
      </c>
      <c r="L151" s="1016">
        <v>0</v>
      </c>
    </row>
    <row r="152" spans="1:12" ht="18.95" customHeight="1">
      <c r="A152" s="984" t="s">
        <v>410</v>
      </c>
      <c r="B152" s="985" t="s">
        <v>47</v>
      </c>
      <c r="C152" s="986" t="s">
        <v>411</v>
      </c>
      <c r="D152" s="987" t="s">
        <v>41</v>
      </c>
      <c r="E152" s="1081">
        <v>27808000</v>
      </c>
      <c r="F152" s="1076">
        <v>18833000</v>
      </c>
      <c r="G152" s="1076">
        <v>0</v>
      </c>
      <c r="H152" s="1076">
        <v>8975000</v>
      </c>
      <c r="I152" s="1076">
        <v>0</v>
      </c>
      <c r="J152" s="1076">
        <v>0</v>
      </c>
      <c r="K152" s="1076">
        <v>0</v>
      </c>
      <c r="L152" s="1084">
        <v>0</v>
      </c>
    </row>
    <row r="153" spans="1:12" ht="18.95" customHeight="1">
      <c r="A153" s="984"/>
      <c r="B153" s="985"/>
      <c r="C153" s="986" t="s">
        <v>412</v>
      </c>
      <c r="D153" s="989" t="s">
        <v>42</v>
      </c>
      <c r="E153" s="1083">
        <v>185877915.98999998</v>
      </c>
      <c r="F153" s="1076">
        <v>170116521.25999999</v>
      </c>
      <c r="G153" s="1076">
        <v>6684600</v>
      </c>
      <c r="H153" s="1076">
        <v>8725000</v>
      </c>
      <c r="I153" s="1076">
        <v>351794.73</v>
      </c>
      <c r="J153" s="1076">
        <v>0</v>
      </c>
      <c r="K153" s="1076">
        <v>0</v>
      </c>
      <c r="L153" s="1084">
        <v>0</v>
      </c>
    </row>
    <row r="154" spans="1:12" ht="18.95" customHeight="1">
      <c r="A154" s="984"/>
      <c r="B154" s="985"/>
      <c r="C154" s="986"/>
      <c r="D154" s="989" t="s">
        <v>43</v>
      </c>
      <c r="E154" s="1083">
        <v>128278775.58000001</v>
      </c>
      <c r="F154" s="1076">
        <v>121233661.17</v>
      </c>
      <c r="G154" s="1076">
        <v>6684600</v>
      </c>
      <c r="H154" s="1076">
        <v>8719.68</v>
      </c>
      <c r="I154" s="1076">
        <v>351794.73</v>
      </c>
      <c r="J154" s="1076">
        <v>0</v>
      </c>
      <c r="K154" s="1076">
        <v>0</v>
      </c>
      <c r="L154" s="1084">
        <v>0</v>
      </c>
    </row>
    <row r="155" spans="1:12" ht="18.95" customHeight="1">
      <c r="A155" s="984"/>
      <c r="B155" s="986"/>
      <c r="C155" s="986"/>
      <c r="D155" s="989" t="s">
        <v>44</v>
      </c>
      <c r="E155" s="1012">
        <v>4.6130169584292293</v>
      </c>
      <c r="F155" s="946">
        <v>6.4372994833536881</v>
      </c>
      <c r="G155" s="946">
        <v>0</v>
      </c>
      <c r="H155" s="946">
        <v>9.7155208913649027E-4</v>
      </c>
      <c r="I155" s="946">
        <v>0</v>
      </c>
      <c r="J155" s="946">
        <v>0</v>
      </c>
      <c r="K155" s="946">
        <v>0</v>
      </c>
      <c r="L155" s="1013">
        <v>0</v>
      </c>
    </row>
    <row r="156" spans="1:12" ht="18.95" customHeight="1">
      <c r="A156" s="990"/>
      <c r="B156" s="991"/>
      <c r="C156" s="991"/>
      <c r="D156" s="994" t="s">
        <v>45</v>
      </c>
      <c r="E156" s="1014">
        <v>0.69012381001141232</v>
      </c>
      <c r="F156" s="1015">
        <v>0.71265071888409248</v>
      </c>
      <c r="G156" s="1015">
        <v>1</v>
      </c>
      <c r="H156" s="1015">
        <v>9.9939025787965617E-4</v>
      </c>
      <c r="I156" s="1015">
        <v>1</v>
      </c>
      <c r="J156" s="1015">
        <v>0</v>
      </c>
      <c r="K156" s="1015">
        <v>0</v>
      </c>
      <c r="L156" s="1016">
        <v>0</v>
      </c>
    </row>
    <row r="157" spans="1:12" ht="18.95" customHeight="1">
      <c r="A157" s="984" t="s">
        <v>426</v>
      </c>
      <c r="B157" s="985" t="s">
        <v>47</v>
      </c>
      <c r="C157" s="986" t="s">
        <v>178</v>
      </c>
      <c r="D157" s="989" t="s">
        <v>41</v>
      </c>
      <c r="E157" s="1081">
        <v>53064080000</v>
      </c>
      <c r="F157" s="1076">
        <v>53011346000</v>
      </c>
      <c r="G157" s="1076">
        <v>16000</v>
      </c>
      <c r="H157" s="1076">
        <v>52718000</v>
      </c>
      <c r="I157" s="1076">
        <v>0</v>
      </c>
      <c r="J157" s="1076">
        <v>0</v>
      </c>
      <c r="K157" s="1076">
        <v>0</v>
      </c>
      <c r="L157" s="1084">
        <v>0</v>
      </c>
    </row>
    <row r="158" spans="1:12" ht="18.95" customHeight="1">
      <c r="A158" s="984"/>
      <c r="B158" s="985"/>
      <c r="C158" s="986"/>
      <c r="D158" s="989" t="s">
        <v>42</v>
      </c>
      <c r="E158" s="1083">
        <v>53370767813.629997</v>
      </c>
      <c r="F158" s="1076">
        <v>53184898267.159996</v>
      </c>
      <c r="G158" s="1076">
        <v>20000</v>
      </c>
      <c r="H158" s="1076">
        <v>52814000</v>
      </c>
      <c r="I158" s="1076">
        <v>133019672.47</v>
      </c>
      <c r="J158" s="1076">
        <v>0</v>
      </c>
      <c r="K158" s="1076">
        <v>0</v>
      </c>
      <c r="L158" s="1084">
        <v>15874</v>
      </c>
    </row>
    <row r="159" spans="1:12" ht="18.95" customHeight="1">
      <c r="A159" s="984"/>
      <c r="B159" s="985"/>
      <c r="C159" s="986"/>
      <c r="D159" s="989" t="s">
        <v>43</v>
      </c>
      <c r="E159" s="1083">
        <v>22649532690.579998</v>
      </c>
      <c r="F159" s="1076">
        <v>22629484927.509998</v>
      </c>
      <c r="G159" s="1076">
        <v>7291.46</v>
      </c>
      <c r="H159" s="1076">
        <v>19259631.430000003</v>
      </c>
      <c r="I159" s="1076">
        <v>774364.18</v>
      </c>
      <c r="J159" s="1076">
        <v>0</v>
      </c>
      <c r="K159" s="1076">
        <v>0</v>
      </c>
      <c r="L159" s="1084">
        <v>6476</v>
      </c>
    </row>
    <row r="160" spans="1:12" ht="18.95" customHeight="1">
      <c r="A160" s="988"/>
      <c r="B160" s="986"/>
      <c r="C160" s="986"/>
      <c r="D160" s="989" t="s">
        <v>44</v>
      </c>
      <c r="E160" s="1012">
        <v>0.42683360741541165</v>
      </c>
      <c r="F160" s="946">
        <v>0.42688002918299789</v>
      </c>
      <c r="G160" s="946">
        <v>0.45571624999999999</v>
      </c>
      <c r="H160" s="946">
        <v>0.36533312018665359</v>
      </c>
      <c r="I160" s="946">
        <v>0</v>
      </c>
      <c r="J160" s="946">
        <v>0</v>
      </c>
      <c r="K160" s="946">
        <v>0</v>
      </c>
      <c r="L160" s="1013">
        <v>0</v>
      </c>
    </row>
    <row r="161" spans="1:12" ht="18.75" customHeight="1">
      <c r="A161" s="990"/>
      <c r="B161" s="991"/>
      <c r="C161" s="991"/>
      <c r="D161" s="995" t="s">
        <v>45</v>
      </c>
      <c r="E161" s="1014">
        <v>0.42438086650115026</v>
      </c>
      <c r="F161" s="1015">
        <v>0.42548703983294062</v>
      </c>
      <c r="G161" s="1015">
        <v>0.36457299999999998</v>
      </c>
      <c r="H161" s="1015">
        <v>0.36466905422804569</v>
      </c>
      <c r="I161" s="1015">
        <v>5.8214260012904697E-3</v>
      </c>
      <c r="J161" s="1015">
        <v>0</v>
      </c>
      <c r="K161" s="1015">
        <v>0</v>
      </c>
      <c r="L161" s="1016">
        <v>0.40796270631220866</v>
      </c>
    </row>
    <row r="162" spans="1:12" ht="18.95" customHeight="1">
      <c r="A162" s="1001" t="s">
        <v>413</v>
      </c>
      <c r="B162" s="997" t="s">
        <v>47</v>
      </c>
      <c r="C162" s="1002" t="s">
        <v>414</v>
      </c>
      <c r="D162" s="999" t="s">
        <v>41</v>
      </c>
      <c r="E162" s="1081">
        <v>177816000</v>
      </c>
      <c r="F162" s="1076">
        <v>4396000</v>
      </c>
      <c r="G162" s="1076">
        <v>268000</v>
      </c>
      <c r="H162" s="1076">
        <v>171347000</v>
      </c>
      <c r="I162" s="1076">
        <v>1805000</v>
      </c>
      <c r="J162" s="1076">
        <v>0</v>
      </c>
      <c r="K162" s="1076">
        <v>0</v>
      </c>
      <c r="L162" s="1084">
        <v>0</v>
      </c>
    </row>
    <row r="163" spans="1:12" ht="18.95" customHeight="1">
      <c r="A163" s="984"/>
      <c r="B163" s="985"/>
      <c r="C163" s="986" t="s">
        <v>415</v>
      </c>
      <c r="D163" s="989" t="s">
        <v>42</v>
      </c>
      <c r="E163" s="1083">
        <v>182592078</v>
      </c>
      <c r="F163" s="1076">
        <v>4359617</v>
      </c>
      <c r="G163" s="1076">
        <v>298000</v>
      </c>
      <c r="H163" s="1076">
        <v>172011896</v>
      </c>
      <c r="I163" s="1076">
        <v>5922565</v>
      </c>
      <c r="J163" s="1076">
        <v>0</v>
      </c>
      <c r="K163" s="1076">
        <v>0</v>
      </c>
      <c r="L163" s="1084">
        <v>0</v>
      </c>
    </row>
    <row r="164" spans="1:12" ht="18.95" customHeight="1">
      <c r="A164" s="984"/>
      <c r="B164" s="985"/>
      <c r="C164" s="986"/>
      <c r="D164" s="989" t="s">
        <v>43</v>
      </c>
      <c r="E164" s="1083">
        <v>67448309.199999988</v>
      </c>
      <c r="F164" s="1076">
        <v>1861967</v>
      </c>
      <c r="G164" s="1076">
        <v>117870.44</v>
      </c>
      <c r="H164" s="1076">
        <v>64796201.759999983</v>
      </c>
      <c r="I164" s="1076">
        <v>672270</v>
      </c>
      <c r="J164" s="1076">
        <v>0</v>
      </c>
      <c r="K164" s="1076">
        <v>0</v>
      </c>
      <c r="L164" s="1084">
        <v>0</v>
      </c>
    </row>
    <row r="165" spans="1:12" ht="18.95" customHeight="1">
      <c r="A165" s="984"/>
      <c r="B165" s="986"/>
      <c r="C165" s="986"/>
      <c r="D165" s="989" t="s">
        <v>44</v>
      </c>
      <c r="E165" s="1012">
        <v>0.3793151864849057</v>
      </c>
      <c r="F165" s="946">
        <v>0.42355937215650591</v>
      </c>
      <c r="G165" s="946">
        <v>0.4398150746268657</v>
      </c>
      <c r="H165" s="946">
        <v>0.37815778367873371</v>
      </c>
      <c r="I165" s="946">
        <v>0.37244875346260387</v>
      </c>
      <c r="J165" s="946">
        <v>0</v>
      </c>
      <c r="K165" s="946">
        <v>0</v>
      </c>
      <c r="L165" s="1013">
        <v>0</v>
      </c>
    </row>
    <row r="166" spans="1:12" ht="18.95" customHeight="1">
      <c r="A166" s="990"/>
      <c r="B166" s="991"/>
      <c r="C166" s="991"/>
      <c r="D166" s="994" t="s">
        <v>45</v>
      </c>
      <c r="E166" s="1014">
        <v>0.36939340380364138</v>
      </c>
      <c r="F166" s="1015">
        <v>0.4270941690520062</v>
      </c>
      <c r="G166" s="1015">
        <v>0.39553838926174495</v>
      </c>
      <c r="H166" s="1015">
        <v>0.37669604990575756</v>
      </c>
      <c r="I166" s="1015">
        <v>0.11350994037211917</v>
      </c>
      <c r="J166" s="1015">
        <v>0</v>
      </c>
      <c r="K166" s="1015">
        <v>0</v>
      </c>
      <c r="L166" s="1016">
        <v>0</v>
      </c>
    </row>
    <row r="167" spans="1:12" ht="18.95" customHeight="1">
      <c r="A167" s="984" t="s">
        <v>416</v>
      </c>
      <c r="B167" s="985" t="s">
        <v>47</v>
      </c>
      <c r="C167" s="986" t="s">
        <v>417</v>
      </c>
      <c r="D167" s="989" t="s">
        <v>41</v>
      </c>
      <c r="E167" s="1081">
        <v>146109000</v>
      </c>
      <c r="F167" s="1076">
        <v>48554000</v>
      </c>
      <c r="G167" s="1076">
        <v>196000</v>
      </c>
      <c r="H167" s="1076">
        <v>95415000</v>
      </c>
      <c r="I167" s="1076">
        <v>1944000</v>
      </c>
      <c r="J167" s="1076">
        <v>0</v>
      </c>
      <c r="K167" s="1076">
        <v>0</v>
      </c>
      <c r="L167" s="1084">
        <v>0</v>
      </c>
    </row>
    <row r="168" spans="1:12" ht="18.95" customHeight="1">
      <c r="A168" s="984"/>
      <c r="B168" s="985"/>
      <c r="C168" s="986" t="s">
        <v>418</v>
      </c>
      <c r="D168" s="989" t="s">
        <v>42</v>
      </c>
      <c r="E168" s="1083">
        <v>146437863</v>
      </c>
      <c r="F168" s="1076">
        <v>48884600</v>
      </c>
      <c r="G168" s="1076">
        <v>214500</v>
      </c>
      <c r="H168" s="1076">
        <v>95351400</v>
      </c>
      <c r="I168" s="1076">
        <v>1962500</v>
      </c>
      <c r="J168" s="1076">
        <v>0</v>
      </c>
      <c r="K168" s="1076">
        <v>0</v>
      </c>
      <c r="L168" s="1084">
        <v>24863</v>
      </c>
    </row>
    <row r="169" spans="1:12" ht="18.95" customHeight="1">
      <c r="A169" s="984"/>
      <c r="B169" s="985"/>
      <c r="C169" s="986"/>
      <c r="D169" s="989" t="s">
        <v>43</v>
      </c>
      <c r="E169" s="1083">
        <v>33584307.469999984</v>
      </c>
      <c r="F169" s="1076">
        <v>1466807.5</v>
      </c>
      <c r="G169" s="1076">
        <v>66056.099999999991</v>
      </c>
      <c r="H169" s="1076">
        <v>31931512.369999982</v>
      </c>
      <c r="I169" s="1076">
        <v>119931.5</v>
      </c>
      <c r="J169" s="1076">
        <v>0</v>
      </c>
      <c r="K169" s="1076">
        <v>0</v>
      </c>
      <c r="L169" s="1084">
        <v>0</v>
      </c>
    </row>
    <row r="170" spans="1:12" ht="18.95" customHeight="1">
      <c r="A170" s="988"/>
      <c r="B170" s="986"/>
      <c r="C170" s="986"/>
      <c r="D170" s="989" t="s">
        <v>44</v>
      </c>
      <c r="E170" s="1012">
        <v>0.22985789698102091</v>
      </c>
      <c r="F170" s="946">
        <v>3.0209817934670678E-2</v>
      </c>
      <c r="G170" s="946">
        <v>0.33702091836734688</v>
      </c>
      <c r="H170" s="946">
        <v>0.33465925032751648</v>
      </c>
      <c r="I170" s="946">
        <v>6.1693158436213993E-2</v>
      </c>
      <c r="J170" s="946">
        <v>0</v>
      </c>
      <c r="K170" s="946">
        <v>0</v>
      </c>
      <c r="L170" s="1013">
        <v>0</v>
      </c>
    </row>
    <row r="171" spans="1:12" ht="18.95" customHeight="1">
      <c r="A171" s="990"/>
      <c r="B171" s="991"/>
      <c r="C171" s="991"/>
      <c r="D171" s="995" t="s">
        <v>45</v>
      </c>
      <c r="E171" s="1014">
        <v>0.22934169334333965</v>
      </c>
      <c r="F171" s="1015">
        <v>3.0005512983639019E-2</v>
      </c>
      <c r="G171" s="1015">
        <v>0.30795384615384613</v>
      </c>
      <c r="H171" s="1015">
        <v>0.33488247021019074</v>
      </c>
      <c r="I171" s="1015">
        <v>6.1111592356687901E-2</v>
      </c>
      <c r="J171" s="1015">
        <v>0</v>
      </c>
      <c r="K171" s="1015">
        <v>0</v>
      </c>
      <c r="L171" s="1016">
        <v>0</v>
      </c>
    </row>
    <row r="172" spans="1:12" ht="18.95" customHeight="1">
      <c r="A172" s="984" t="s">
        <v>419</v>
      </c>
      <c r="B172" s="985" t="s">
        <v>47</v>
      </c>
      <c r="C172" s="986" t="s">
        <v>420</v>
      </c>
      <c r="D172" s="1000" t="s">
        <v>41</v>
      </c>
      <c r="E172" s="1081">
        <v>19796000</v>
      </c>
      <c r="F172" s="1076">
        <v>19636000</v>
      </c>
      <c r="G172" s="1076">
        <v>10000</v>
      </c>
      <c r="H172" s="1076">
        <v>0</v>
      </c>
      <c r="I172" s="1076">
        <v>150000</v>
      </c>
      <c r="J172" s="1076">
        <v>0</v>
      </c>
      <c r="K172" s="1076">
        <v>0</v>
      </c>
      <c r="L172" s="1084">
        <v>0</v>
      </c>
    </row>
    <row r="173" spans="1:12" ht="18.95" customHeight="1">
      <c r="A173" s="988"/>
      <c r="B173" s="986"/>
      <c r="C173" s="986" t="s">
        <v>421</v>
      </c>
      <c r="D173" s="989" t="s">
        <v>42</v>
      </c>
      <c r="E173" s="1083">
        <v>19996000</v>
      </c>
      <c r="F173" s="1076">
        <v>19636000</v>
      </c>
      <c r="G173" s="1076">
        <v>10000</v>
      </c>
      <c r="H173" s="1076">
        <v>200000</v>
      </c>
      <c r="I173" s="1076">
        <v>150000</v>
      </c>
      <c r="J173" s="1076">
        <v>0</v>
      </c>
      <c r="K173" s="1076">
        <v>0</v>
      </c>
      <c r="L173" s="1084">
        <v>0</v>
      </c>
    </row>
    <row r="174" spans="1:12" ht="18.95" customHeight="1">
      <c r="A174" s="988"/>
      <c r="B174" s="986"/>
      <c r="C174" s="986" t="s">
        <v>422</v>
      </c>
      <c r="D174" s="989" t="s">
        <v>43</v>
      </c>
      <c r="E174" s="1083">
        <v>8343302</v>
      </c>
      <c r="F174" s="1076">
        <v>8189302</v>
      </c>
      <c r="G174" s="1076">
        <v>4000</v>
      </c>
      <c r="H174" s="1076">
        <v>0</v>
      </c>
      <c r="I174" s="1076">
        <v>150000</v>
      </c>
      <c r="J174" s="1076">
        <v>0</v>
      </c>
      <c r="K174" s="1076">
        <v>0</v>
      </c>
      <c r="L174" s="1084">
        <v>0</v>
      </c>
    </row>
    <row r="175" spans="1:12" ht="18.95" customHeight="1">
      <c r="A175" s="988"/>
      <c r="B175" s="986"/>
      <c r="C175" s="986" t="s">
        <v>423</v>
      </c>
      <c r="D175" s="989" t="s">
        <v>44</v>
      </c>
      <c r="E175" s="1012">
        <v>0.42146403313800768</v>
      </c>
      <c r="F175" s="946">
        <v>0.41705551028722754</v>
      </c>
      <c r="G175" s="946">
        <v>0.4</v>
      </c>
      <c r="H175" s="946">
        <v>0</v>
      </c>
      <c r="I175" s="946">
        <v>1</v>
      </c>
      <c r="J175" s="946">
        <v>0</v>
      </c>
      <c r="K175" s="946">
        <v>0</v>
      </c>
      <c r="L175" s="1013">
        <v>0</v>
      </c>
    </row>
    <row r="176" spans="1:12" ht="18.95" customHeight="1">
      <c r="A176" s="990"/>
      <c r="B176" s="991"/>
      <c r="C176" s="991"/>
      <c r="D176" s="994" t="s">
        <v>45</v>
      </c>
      <c r="E176" s="1014">
        <v>0.41724854970994196</v>
      </c>
      <c r="F176" s="1015">
        <v>0.41705551028722754</v>
      </c>
      <c r="G176" s="1015">
        <v>0.4</v>
      </c>
      <c r="H176" s="1015">
        <v>0</v>
      </c>
      <c r="I176" s="1015">
        <v>1</v>
      </c>
      <c r="J176" s="1015">
        <v>0</v>
      </c>
      <c r="K176" s="1015">
        <v>0</v>
      </c>
      <c r="L176" s="1016">
        <v>0</v>
      </c>
    </row>
    <row r="177" spans="1:12" ht="18.95" hidden="1" customHeight="1">
      <c r="A177" s="984" t="s">
        <v>424</v>
      </c>
      <c r="B177" s="985" t="s">
        <v>47</v>
      </c>
      <c r="C177" s="986" t="s">
        <v>425</v>
      </c>
      <c r="D177" s="987" t="s">
        <v>41</v>
      </c>
      <c r="E177" s="1081" t="e">
        <f>SUM(F177:L177)</f>
        <v>#REF!</v>
      </c>
      <c r="F177" s="1076" t="e">
        <f>(SUMIFS(#REF!,#REF!,"2",#REF!,A177,#REF!,"85"))</f>
        <v>#REF!</v>
      </c>
      <c r="G177" s="1076" t="e">
        <f>(SUMIFS(#REF!,#REF!,"3",#REF!,A177,#REF!,"85"))</f>
        <v>#REF!</v>
      </c>
      <c r="H177" s="1076" t="e">
        <f>(SUMIFS(#REF!,#REF!,"4",#REF!,A177,#REF!,"85"))</f>
        <v>#REF!</v>
      </c>
      <c r="I177" s="1076" t="e">
        <f>(SUMIFS(#REF!,#REF!,"6",#REF!,A177,#REF!,"85"))</f>
        <v>#REF!</v>
      </c>
      <c r="J177" s="1076" t="e">
        <f>(SUMIFS(#REF!,#REF!,"8",#REF!,A177,#REF!,"85"))</f>
        <v>#REF!</v>
      </c>
      <c r="K177" s="1076" t="e">
        <f>(SUMIFS(#REF!,#REF!,"9",#REF!,A177,#REF!,"85"))</f>
        <v>#REF!</v>
      </c>
      <c r="L177" s="1084" t="e">
        <f>(SUMIFS(#REF!,#REF!,"1",#REF!,A177,#REF!,"85"))</f>
        <v>#REF!</v>
      </c>
    </row>
    <row r="178" spans="1:12" ht="18.95" hidden="1" customHeight="1">
      <c r="A178" s="988"/>
      <c r="B178" s="986"/>
      <c r="C178" s="986"/>
      <c r="D178" s="989" t="s">
        <v>42</v>
      </c>
      <c r="E178" s="1083" t="e">
        <f>SUM(F178:L178)</f>
        <v>#REF!</v>
      </c>
      <c r="F178" s="1076" t="e">
        <f>(SUMIFS(#REF!,#REF!,"2",#REF!,A177,#REF!,"85"))</f>
        <v>#REF!</v>
      </c>
      <c r="G178" s="1076" t="e">
        <f>(SUMIFS(#REF!,#REF!,"3",#REF!,A177,#REF!,"85"))</f>
        <v>#REF!</v>
      </c>
      <c r="H178" s="1076" t="e">
        <f>(SUMIFS(#REF!,#REF!,"4",#REF!,A177,#REF!,"85"))</f>
        <v>#REF!</v>
      </c>
      <c r="I178" s="1076" t="e">
        <f>(SUMIFS(#REF!,#REF!,"6",#REF!,A177,#REF!,"85"))</f>
        <v>#REF!</v>
      </c>
      <c r="J178" s="1076" t="e">
        <f>(SUMIFS(#REF!,#REF!,"8",#REF!,A177,#REF!,"85"))</f>
        <v>#REF!</v>
      </c>
      <c r="K178" s="1076" t="e">
        <f>(SUMIFS(#REF!,#REF!,"9",#REF!,A177,#REF!,"85"))</f>
        <v>#REF!</v>
      </c>
      <c r="L178" s="1084" t="e">
        <f>(SUMIFS(#REF!,#REF!,"1",#REF!,A177,#REF!,"85"))</f>
        <v>#REF!</v>
      </c>
    </row>
    <row r="179" spans="1:12" ht="18.95" hidden="1" customHeight="1">
      <c r="A179" s="988"/>
      <c r="B179" s="986"/>
      <c r="C179" s="986"/>
      <c r="D179" s="989" t="s">
        <v>43</v>
      </c>
      <c r="E179" s="1083" t="e">
        <f>SUM(F179:L179)</f>
        <v>#REF!</v>
      </c>
      <c r="F179" s="1076" t="e">
        <f>(SUMIFS(#REF!,#REF!,"2",#REF!,A177,#REF!,"85"))</f>
        <v>#REF!</v>
      </c>
      <c r="G179" s="1076" t="e">
        <f>(SUMIFS(#REF!,#REF!,"3",#REF!,A177,#REF!,"85"))</f>
        <v>#REF!</v>
      </c>
      <c r="H179" s="1076" t="e">
        <f>(SUMIFS(#REF!,#REF!,"4",#REF!,A177,#REF!,"85"))</f>
        <v>#REF!</v>
      </c>
      <c r="I179" s="1076" t="e">
        <f>(SUMIFS(#REF!,#REF!,"6",#REF!,A177,#REF!,"85"))</f>
        <v>#REF!</v>
      </c>
      <c r="J179" s="1076" t="e">
        <f>(SUMIFS(#REF!,#REF!,"8",#REF!,A177,#REF!,"85"))</f>
        <v>#REF!</v>
      </c>
      <c r="K179" s="1076" t="e">
        <f>(SUMIFS(#REF!,#REF!,"9",#REF!,A177,#REF!,"85"))</f>
        <v>#REF!</v>
      </c>
      <c r="L179" s="1084" t="e">
        <f>(SUMIFS(#REF!,#REF!,"1",#REF!,A177,#REF!,"85"))</f>
        <v>#REF!</v>
      </c>
    </row>
    <row r="180" spans="1:12" ht="18.95" hidden="1" customHeight="1">
      <c r="A180" s="988"/>
      <c r="B180" s="986"/>
      <c r="C180" s="986"/>
      <c r="D180" s="989" t="s">
        <v>44</v>
      </c>
      <c r="E180" s="1012" t="e">
        <f t="shared" ref="E180:L180" si="0">IF(E177=0,0,(IF(E179/E177&gt;1000%,"*)",E179/E177)))</f>
        <v>#REF!</v>
      </c>
      <c r="F180" s="946" t="e">
        <f t="shared" si="0"/>
        <v>#REF!</v>
      </c>
      <c r="G180" s="946" t="e">
        <f t="shared" si="0"/>
        <v>#REF!</v>
      </c>
      <c r="H180" s="946" t="e">
        <f t="shared" si="0"/>
        <v>#REF!</v>
      </c>
      <c r="I180" s="946" t="e">
        <f t="shared" si="0"/>
        <v>#REF!</v>
      </c>
      <c r="J180" s="946" t="e">
        <f t="shared" si="0"/>
        <v>#REF!</v>
      </c>
      <c r="K180" s="946" t="e">
        <f t="shared" si="0"/>
        <v>#REF!</v>
      </c>
      <c r="L180" s="1013" t="e">
        <f t="shared" si="0"/>
        <v>#REF!</v>
      </c>
    </row>
    <row r="181" spans="1:12" ht="18.95" hidden="1" customHeight="1">
      <c r="A181" s="990"/>
      <c r="B181" s="991"/>
      <c r="C181" s="991"/>
      <c r="D181" s="994" t="s">
        <v>45</v>
      </c>
      <c r="E181" s="1014" t="e">
        <f t="shared" ref="E181:L181" si="1">IF(E178=0,0,(IF(E179/E178&gt;1000%,"*)",E179/E178)))</f>
        <v>#REF!</v>
      </c>
      <c r="F181" s="1015" t="e">
        <f t="shared" si="1"/>
        <v>#REF!</v>
      </c>
      <c r="G181" s="1015" t="e">
        <f t="shared" si="1"/>
        <v>#REF!</v>
      </c>
      <c r="H181" s="1015" t="e">
        <f t="shared" si="1"/>
        <v>#REF!</v>
      </c>
      <c r="I181" s="1015" t="e">
        <f t="shared" si="1"/>
        <v>#REF!</v>
      </c>
      <c r="J181" s="1015" t="e">
        <f t="shared" si="1"/>
        <v>#REF!</v>
      </c>
      <c r="K181" s="1015" t="e">
        <f t="shared" si="1"/>
        <v>#REF!</v>
      </c>
      <c r="L181" s="1016" t="e">
        <f t="shared" si="1"/>
        <v>#REF!</v>
      </c>
    </row>
    <row r="182" spans="1:12" s="939" customFormat="1" ht="23.25" customHeight="1">
      <c r="A182" s="659" t="s">
        <v>721</v>
      </c>
      <c r="B182" s="663"/>
      <c r="C182" s="663"/>
      <c r="F182" s="75"/>
      <c r="G182" s="75"/>
      <c r="H182" s="75"/>
      <c r="I182" s="75"/>
      <c r="J182" s="75"/>
    </row>
    <row r="183" spans="1:12" ht="18" customHeight="1">
      <c r="A183" s="1647"/>
      <c r="B183" s="1647"/>
      <c r="C183" s="1647"/>
      <c r="D183" s="1647"/>
      <c r="E183" s="1647"/>
      <c r="F183" s="1647"/>
      <c r="G183" s="1647"/>
      <c r="H183" s="1647"/>
      <c r="I183" s="1647"/>
      <c r="J183" s="1647"/>
      <c r="K183" s="1647"/>
      <c r="L183" s="1647"/>
    </row>
    <row r="184" spans="1:12">
      <c r="E184" s="1004"/>
      <c r="F184" s="1004"/>
      <c r="G184" s="1004"/>
      <c r="H184" s="1004"/>
      <c r="I184" s="1004"/>
      <c r="J184" s="1004"/>
      <c r="K184" s="1004"/>
      <c r="L184" s="1004"/>
    </row>
    <row r="185" spans="1:12">
      <c r="E185" s="1004"/>
      <c r="F185" s="1004"/>
      <c r="G185" s="1004"/>
      <c r="H185" s="1004"/>
      <c r="I185" s="1004"/>
      <c r="J185" s="1004"/>
      <c r="K185" s="1004"/>
      <c r="L185" s="1004"/>
    </row>
    <row r="186" spans="1:12">
      <c r="G186" s="993"/>
      <c r="H186" s="1017"/>
      <c r="I186" s="1018"/>
      <c r="J186" s="993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42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1" max="11" man="1"/>
    <brk id="136" max="11" man="1"/>
    <brk id="166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5" transitionEvaluation="1"/>
  <dimension ref="A1:O100"/>
  <sheetViews>
    <sheetView showGridLines="0" topLeftCell="A5" zoomScaleNormal="100" workbookViewId="0">
      <selection activeCell="A5" sqref="A5"/>
    </sheetView>
  </sheetViews>
  <sheetFormatPr defaultColWidth="16.28515625" defaultRowHeight="15"/>
  <cols>
    <col min="1" max="1" width="3.5703125" style="120" customWidth="1"/>
    <col min="2" max="2" width="1.5703125" style="120" customWidth="1"/>
    <col min="3" max="3" width="42.5703125" style="120" bestFit="1" customWidth="1"/>
    <col min="4" max="4" width="2.7109375" style="120" customWidth="1"/>
    <col min="5" max="5" width="14.5703125" style="120" customWidth="1"/>
    <col min="6" max="11" width="14.7109375" style="120" customWidth="1"/>
    <col min="12" max="12" width="23.140625" style="120" customWidth="1"/>
    <col min="13" max="16384" width="16.28515625" style="120"/>
  </cols>
  <sheetData>
    <row r="1" spans="1:15" ht="15.75" customHeight="1">
      <c r="A1" s="940" t="s">
        <v>329</v>
      </c>
      <c r="B1" s="118"/>
      <c r="C1" s="119"/>
      <c r="D1" s="119"/>
      <c r="E1" s="119"/>
      <c r="F1" s="119"/>
      <c r="G1" s="119"/>
      <c r="H1" s="119"/>
      <c r="I1" s="119"/>
      <c r="J1" s="119"/>
      <c r="K1" s="119"/>
      <c r="L1" s="119"/>
    </row>
    <row r="2" spans="1:15" ht="15" customHeight="1">
      <c r="A2" s="121" t="s">
        <v>330</v>
      </c>
      <c r="B2" s="121"/>
      <c r="C2" s="121"/>
      <c r="D2" s="121"/>
      <c r="E2" s="121"/>
      <c r="F2" s="121"/>
      <c r="G2" s="122"/>
      <c r="H2" s="122"/>
      <c r="I2" s="122"/>
      <c r="J2" s="122"/>
      <c r="K2" s="122"/>
      <c r="L2" s="122"/>
    </row>
    <row r="3" spans="1:15" ht="15" customHeight="1">
      <c r="A3" s="121"/>
      <c r="B3" s="121"/>
      <c r="C3" s="121"/>
      <c r="D3" s="121"/>
      <c r="E3" s="121"/>
      <c r="F3" s="121"/>
      <c r="G3" s="122"/>
      <c r="H3" s="122"/>
      <c r="I3" s="122"/>
      <c r="J3" s="122"/>
      <c r="K3" s="122"/>
      <c r="L3" s="122"/>
    </row>
    <row r="4" spans="1:15" ht="15" customHeight="1">
      <c r="A4" s="119"/>
      <c r="B4" s="123"/>
      <c r="C4" s="123"/>
      <c r="D4" s="119"/>
      <c r="E4" s="119"/>
      <c r="F4" s="119"/>
      <c r="G4" s="119"/>
      <c r="H4" s="119"/>
      <c r="I4" s="119"/>
      <c r="J4" s="118"/>
      <c r="K4" s="118"/>
      <c r="L4" s="124" t="s">
        <v>2</v>
      </c>
    </row>
    <row r="5" spans="1:15" ht="15.95" customHeight="1">
      <c r="A5" s="125" t="s">
        <v>4</v>
      </c>
      <c r="B5" s="126" t="s">
        <v>4</v>
      </c>
      <c r="C5" s="127" t="s">
        <v>3</v>
      </c>
      <c r="D5" s="126"/>
      <c r="E5" s="928" t="s">
        <v>4</v>
      </c>
      <c r="F5" s="941" t="s">
        <v>4</v>
      </c>
      <c r="G5" s="926" t="s">
        <v>4</v>
      </c>
      <c r="H5" s="927" t="s">
        <v>4</v>
      </c>
      <c r="I5" s="928" t="s">
        <v>4</v>
      </c>
      <c r="J5" s="927" t="s">
        <v>4</v>
      </c>
      <c r="K5" s="928" t="s">
        <v>4</v>
      </c>
      <c r="L5" s="928" t="s">
        <v>4</v>
      </c>
    </row>
    <row r="6" spans="1:15" ht="15.95" customHeight="1">
      <c r="A6" s="129"/>
      <c r="B6" s="130"/>
      <c r="C6" s="131" t="s">
        <v>746</v>
      </c>
      <c r="D6" s="130"/>
      <c r="E6" s="942"/>
      <c r="F6" s="943" t="s">
        <v>5</v>
      </c>
      <c r="G6" s="931" t="s">
        <v>6</v>
      </c>
      <c r="H6" s="932" t="s">
        <v>7</v>
      </c>
      <c r="I6" s="933" t="s">
        <v>7</v>
      </c>
      <c r="J6" s="932" t="s">
        <v>8</v>
      </c>
      <c r="K6" s="934" t="s">
        <v>9</v>
      </c>
      <c r="L6" s="933" t="s">
        <v>10</v>
      </c>
    </row>
    <row r="7" spans="1:15" ht="15.95" customHeight="1">
      <c r="A7" s="129" t="s">
        <v>4</v>
      </c>
      <c r="B7" s="130"/>
      <c r="C7" s="131" t="s">
        <v>11</v>
      </c>
      <c r="D7" s="130"/>
      <c r="E7" s="934" t="s">
        <v>12</v>
      </c>
      <c r="F7" s="943" t="s">
        <v>13</v>
      </c>
      <c r="G7" s="936" t="s">
        <v>14</v>
      </c>
      <c r="H7" s="932" t="s">
        <v>15</v>
      </c>
      <c r="I7" s="933" t="s">
        <v>16</v>
      </c>
      <c r="J7" s="932" t="s">
        <v>17</v>
      </c>
      <c r="K7" s="933" t="s">
        <v>18</v>
      </c>
      <c r="L7" s="937" t="s">
        <v>19</v>
      </c>
    </row>
    <row r="8" spans="1:15" ht="15.95" customHeight="1">
      <c r="A8" s="132" t="s">
        <v>4</v>
      </c>
      <c r="B8" s="133"/>
      <c r="C8" s="131" t="s">
        <v>718</v>
      </c>
      <c r="D8" s="130"/>
      <c r="E8" s="934" t="s">
        <v>4</v>
      </c>
      <c r="F8" s="943" t="s">
        <v>20</v>
      </c>
      <c r="G8" s="936" t="s">
        <v>21</v>
      </c>
      <c r="H8" s="932" t="s">
        <v>22</v>
      </c>
      <c r="I8" s="933" t="s">
        <v>4</v>
      </c>
      <c r="J8" s="932" t="s">
        <v>23</v>
      </c>
      <c r="K8" s="933" t="s">
        <v>24</v>
      </c>
      <c r="L8" s="933" t="s">
        <v>25</v>
      </c>
    </row>
    <row r="9" spans="1:15" ht="15.95" customHeight="1">
      <c r="A9" s="134" t="s">
        <v>4</v>
      </c>
      <c r="B9" s="128"/>
      <c r="C9" s="131" t="s">
        <v>26</v>
      </c>
      <c r="D9" s="130"/>
      <c r="E9" s="944" t="s">
        <v>4</v>
      </c>
      <c r="F9" s="943" t="s">
        <v>4</v>
      </c>
      <c r="G9" s="936" t="s">
        <v>4</v>
      </c>
      <c r="H9" s="932" t="s">
        <v>27</v>
      </c>
      <c r="I9" s="933"/>
      <c r="J9" s="932" t="s">
        <v>28</v>
      </c>
      <c r="K9" s="933" t="s">
        <v>4</v>
      </c>
      <c r="L9" s="933" t="s">
        <v>29</v>
      </c>
    </row>
    <row r="10" spans="1:15" ht="15.95" customHeight="1">
      <c r="A10" s="129"/>
      <c r="B10" s="130"/>
      <c r="C10" s="131" t="s">
        <v>30</v>
      </c>
      <c r="D10" s="135"/>
      <c r="E10" s="28"/>
      <c r="F10" s="136"/>
      <c r="G10" s="938"/>
      <c r="H10" s="27"/>
      <c r="I10" s="28"/>
      <c r="J10" s="29"/>
      <c r="K10" s="27"/>
      <c r="L10" s="28"/>
    </row>
    <row r="11" spans="1:15" ht="12" customHeight="1">
      <c r="A11" s="137">
        <v>1</v>
      </c>
      <c r="B11" s="138"/>
      <c r="C11" s="138"/>
      <c r="D11" s="139"/>
      <c r="E11" s="140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5" ht="18.95" customHeight="1">
      <c r="A12" s="141" t="s">
        <v>4</v>
      </c>
      <c r="B12" s="142" t="s">
        <v>4</v>
      </c>
      <c r="C12" s="142" t="s">
        <v>40</v>
      </c>
      <c r="D12" s="143" t="s">
        <v>41</v>
      </c>
      <c r="E12" s="692">
        <v>69789478000</v>
      </c>
      <c r="F12" s="692">
        <v>64671622000</v>
      </c>
      <c r="G12" s="692">
        <v>29573000</v>
      </c>
      <c r="H12" s="692">
        <v>4606406000</v>
      </c>
      <c r="I12" s="692">
        <v>176053000</v>
      </c>
      <c r="J12" s="692">
        <v>0</v>
      </c>
      <c r="K12" s="692">
        <v>0</v>
      </c>
      <c r="L12" s="693">
        <v>305824000</v>
      </c>
      <c r="M12" s="144"/>
      <c r="N12" s="144"/>
      <c r="O12" s="1145"/>
    </row>
    <row r="13" spans="1:15" ht="18.95" customHeight="1">
      <c r="A13" s="145"/>
      <c r="B13" s="146"/>
      <c r="C13" s="142"/>
      <c r="D13" s="143" t="s">
        <v>42</v>
      </c>
      <c r="E13" s="692">
        <v>74156924598.800003</v>
      </c>
      <c r="F13" s="692">
        <v>67940528418.529999</v>
      </c>
      <c r="G13" s="692">
        <v>38279642.329999998</v>
      </c>
      <c r="H13" s="692">
        <v>5191359976.7300005</v>
      </c>
      <c r="I13" s="692">
        <v>581756308.90999997</v>
      </c>
      <c r="J13" s="692">
        <v>5000</v>
      </c>
      <c r="K13" s="692">
        <v>0</v>
      </c>
      <c r="L13" s="694">
        <v>404995252.29999995</v>
      </c>
      <c r="M13" s="144"/>
      <c r="N13" s="144"/>
    </row>
    <row r="14" spans="1:15" ht="18.95" customHeight="1">
      <c r="A14" s="145"/>
      <c r="B14" s="146"/>
      <c r="C14" s="945" t="s">
        <v>4</v>
      </c>
      <c r="D14" s="143" t="s">
        <v>43</v>
      </c>
      <c r="E14" s="692">
        <v>31376911080.800003</v>
      </c>
      <c r="F14" s="692">
        <v>29110736740.290001</v>
      </c>
      <c r="G14" s="692">
        <v>15666759.42</v>
      </c>
      <c r="H14" s="692">
        <v>2013323200.7900007</v>
      </c>
      <c r="I14" s="692">
        <v>150847539.21999997</v>
      </c>
      <c r="J14" s="692">
        <v>0</v>
      </c>
      <c r="K14" s="692">
        <v>0</v>
      </c>
      <c r="L14" s="694">
        <v>86336841.080000013</v>
      </c>
      <c r="M14" s="144"/>
      <c r="N14" s="144"/>
    </row>
    <row r="15" spans="1:15" ht="18.95" customHeight="1">
      <c r="A15" s="145"/>
      <c r="B15" s="146"/>
      <c r="C15" s="142"/>
      <c r="D15" s="143" t="s">
        <v>44</v>
      </c>
      <c r="E15" s="695">
        <v>0.4495937207153205</v>
      </c>
      <c r="F15" s="695">
        <v>0.45013153899696534</v>
      </c>
      <c r="G15" s="683">
        <v>0.52976564501403312</v>
      </c>
      <c r="H15" s="683">
        <v>0.43707028880867227</v>
      </c>
      <c r="I15" s="683">
        <v>0.85683026827148623</v>
      </c>
      <c r="J15" s="683">
        <v>0</v>
      </c>
      <c r="K15" s="683">
        <v>0</v>
      </c>
      <c r="L15" s="684">
        <v>0.28230891323113955</v>
      </c>
      <c r="M15" s="144"/>
      <c r="N15" s="144"/>
    </row>
    <row r="16" spans="1:15" ht="18.95" customHeight="1">
      <c r="A16" s="147"/>
      <c r="B16" s="148"/>
      <c r="C16" s="149"/>
      <c r="D16" s="150" t="s">
        <v>45</v>
      </c>
      <c r="E16" s="685">
        <v>0.42311505298465063</v>
      </c>
      <c r="F16" s="685">
        <v>0.4284738052221328</v>
      </c>
      <c r="G16" s="685">
        <v>0.40927131149608109</v>
      </c>
      <c r="H16" s="685">
        <v>0.38782192138757793</v>
      </c>
      <c r="I16" s="685">
        <v>0.25929678270723605</v>
      </c>
      <c r="J16" s="685">
        <v>0</v>
      </c>
      <c r="K16" s="685">
        <v>0</v>
      </c>
      <c r="L16" s="686">
        <v>0.21317988442996871</v>
      </c>
      <c r="M16" s="144"/>
      <c r="N16" s="144"/>
    </row>
    <row r="17" spans="1:15" ht="18.95" customHeight="1">
      <c r="A17" s="151" t="s">
        <v>49</v>
      </c>
      <c r="B17" s="152" t="s">
        <v>47</v>
      </c>
      <c r="C17" s="153" t="s">
        <v>331</v>
      </c>
      <c r="D17" s="154" t="s">
        <v>41</v>
      </c>
      <c r="E17" s="696">
        <v>5263614000</v>
      </c>
      <c r="F17" s="1137">
        <v>4913263000</v>
      </c>
      <c r="G17" s="1137">
        <v>2661000</v>
      </c>
      <c r="H17" s="1137">
        <v>317602000</v>
      </c>
      <c r="I17" s="1137">
        <v>10210000</v>
      </c>
      <c r="J17" s="1137">
        <v>0</v>
      </c>
      <c r="K17" s="1137">
        <v>0</v>
      </c>
      <c r="L17" s="1138">
        <v>19878000</v>
      </c>
      <c r="M17" s="144"/>
      <c r="N17" s="144"/>
    </row>
    <row r="18" spans="1:15" ht="18.95" customHeight="1">
      <c r="A18" s="151"/>
      <c r="B18" s="152"/>
      <c r="C18" s="153"/>
      <c r="D18" s="154" t="s">
        <v>42</v>
      </c>
      <c r="E18" s="696">
        <v>5548146482.4400005</v>
      </c>
      <c r="F18" s="1137">
        <v>5135942638.0100002</v>
      </c>
      <c r="G18" s="1137">
        <v>3211520.36</v>
      </c>
      <c r="H18" s="1137">
        <v>343927500.55999994</v>
      </c>
      <c r="I18" s="1137">
        <v>42153352.560000002</v>
      </c>
      <c r="J18" s="1137">
        <v>0</v>
      </c>
      <c r="K18" s="1137">
        <v>0</v>
      </c>
      <c r="L18" s="1138">
        <v>22911470.949999999</v>
      </c>
      <c r="M18" s="144"/>
      <c r="N18" s="144"/>
    </row>
    <row r="19" spans="1:15" ht="18.95" customHeight="1">
      <c r="A19" s="151"/>
      <c r="B19" s="152"/>
      <c r="C19" s="153"/>
      <c r="D19" s="154" t="s">
        <v>43</v>
      </c>
      <c r="E19" s="696">
        <v>2131844513.8900001</v>
      </c>
      <c r="F19" s="1137">
        <v>1987685354.3700001</v>
      </c>
      <c r="G19" s="1137">
        <v>1208735.0399999998</v>
      </c>
      <c r="H19" s="1137">
        <v>132393890.48999998</v>
      </c>
      <c r="I19" s="1137">
        <v>5873596.9299999997</v>
      </c>
      <c r="J19" s="1137">
        <v>0</v>
      </c>
      <c r="K19" s="1137">
        <v>0</v>
      </c>
      <c r="L19" s="1138">
        <v>4682937.0599999977</v>
      </c>
      <c r="M19" s="144"/>
      <c r="N19" s="144"/>
    </row>
    <row r="20" spans="1:15" ht="18.95" customHeight="1">
      <c r="A20" s="151"/>
      <c r="B20" s="152"/>
      <c r="C20" s="153"/>
      <c r="D20" s="154" t="s">
        <v>44</v>
      </c>
      <c r="E20" s="697">
        <v>0.40501535900808838</v>
      </c>
      <c r="F20" s="697">
        <v>0.40455504913333568</v>
      </c>
      <c r="G20" s="687">
        <v>0.45424090191657263</v>
      </c>
      <c r="H20" s="687">
        <v>0.41685471278518393</v>
      </c>
      <c r="I20" s="688">
        <v>0.57527883741429964</v>
      </c>
      <c r="J20" s="687">
        <v>0</v>
      </c>
      <c r="K20" s="687">
        <v>0</v>
      </c>
      <c r="L20" s="689">
        <v>0.2355839148807726</v>
      </c>
      <c r="M20" s="144"/>
      <c r="N20" s="144"/>
    </row>
    <row r="21" spans="1:15" s="158" customFormat="1" ht="18.95" customHeight="1">
      <c r="A21" s="155"/>
      <c r="B21" s="156"/>
      <c r="C21" s="153"/>
      <c r="D21" s="157" t="s">
        <v>45</v>
      </c>
      <c r="E21" s="690">
        <v>0.38424445364543502</v>
      </c>
      <c r="F21" s="690">
        <v>0.38701471072896548</v>
      </c>
      <c r="G21" s="690">
        <v>0.3763747087065018</v>
      </c>
      <c r="H21" s="690">
        <v>0.38494708993735494</v>
      </c>
      <c r="I21" s="690">
        <v>0.13933878501454119</v>
      </c>
      <c r="J21" s="690">
        <v>0</v>
      </c>
      <c r="K21" s="690">
        <v>0</v>
      </c>
      <c r="L21" s="691">
        <v>0.20439268479180722</v>
      </c>
      <c r="M21" s="144"/>
      <c r="N21" s="144"/>
      <c r="O21" s="120"/>
    </row>
    <row r="22" spans="1:15" ht="18.95" customHeight="1">
      <c r="A22" s="151" t="s">
        <v>53</v>
      </c>
      <c r="B22" s="152" t="s">
        <v>47</v>
      </c>
      <c r="C22" s="159" t="s">
        <v>332</v>
      </c>
      <c r="D22" s="154" t="s">
        <v>41</v>
      </c>
      <c r="E22" s="696">
        <v>3905580000</v>
      </c>
      <c r="F22" s="1137">
        <v>3654175000</v>
      </c>
      <c r="G22" s="1137">
        <v>1415000</v>
      </c>
      <c r="H22" s="1137">
        <v>238339000</v>
      </c>
      <c r="I22" s="1137">
        <v>5662000</v>
      </c>
      <c r="J22" s="1137">
        <v>0</v>
      </c>
      <c r="K22" s="1137">
        <v>0</v>
      </c>
      <c r="L22" s="1138">
        <v>5989000</v>
      </c>
      <c r="M22" s="144"/>
      <c r="N22" s="144"/>
    </row>
    <row r="23" spans="1:15" ht="18.95" customHeight="1">
      <c r="A23" s="151"/>
      <c r="B23" s="152"/>
      <c r="C23" s="153"/>
      <c r="D23" s="154" t="s">
        <v>42</v>
      </c>
      <c r="E23" s="696">
        <v>4137118439.1100001</v>
      </c>
      <c r="F23" s="1137">
        <v>3839326083.9400001</v>
      </c>
      <c r="G23" s="1137">
        <v>2178745</v>
      </c>
      <c r="H23" s="1137">
        <v>265133135.17000002</v>
      </c>
      <c r="I23" s="1137">
        <v>23515212</v>
      </c>
      <c r="J23" s="1137">
        <v>0</v>
      </c>
      <c r="K23" s="1137">
        <v>0</v>
      </c>
      <c r="L23" s="1138">
        <v>6965263</v>
      </c>
      <c r="M23" s="144"/>
      <c r="N23" s="144"/>
    </row>
    <row r="24" spans="1:15" ht="18.95" customHeight="1">
      <c r="A24" s="151"/>
      <c r="B24" s="152"/>
      <c r="C24" s="153"/>
      <c r="D24" s="154" t="s">
        <v>43</v>
      </c>
      <c r="E24" s="696">
        <v>1786387098.4700003</v>
      </c>
      <c r="F24" s="1137">
        <v>1670060702.5200002</v>
      </c>
      <c r="G24" s="1137">
        <v>1129768.5000000002</v>
      </c>
      <c r="H24" s="1137">
        <v>105256037.73000003</v>
      </c>
      <c r="I24" s="1137">
        <v>7336093.9900000002</v>
      </c>
      <c r="J24" s="1137">
        <v>0</v>
      </c>
      <c r="K24" s="1137">
        <v>0</v>
      </c>
      <c r="L24" s="1138">
        <v>2604495.7300000004</v>
      </c>
      <c r="M24" s="144"/>
      <c r="N24" s="144"/>
    </row>
    <row r="25" spans="1:15" ht="18.95" customHeight="1">
      <c r="A25" s="151"/>
      <c r="B25" s="152"/>
      <c r="C25" s="153"/>
      <c r="D25" s="154" t="s">
        <v>44</v>
      </c>
      <c r="E25" s="697">
        <v>0.45739354934990456</v>
      </c>
      <c r="F25" s="697">
        <v>0.45702811237009727</v>
      </c>
      <c r="G25" s="687">
        <v>0.79842296819788006</v>
      </c>
      <c r="H25" s="687">
        <v>0.44162322460864584</v>
      </c>
      <c r="I25" s="688">
        <v>1.295671845637584</v>
      </c>
      <c r="J25" s="687">
        <v>0</v>
      </c>
      <c r="K25" s="687">
        <v>0</v>
      </c>
      <c r="L25" s="689">
        <v>0.43487990148605787</v>
      </c>
      <c r="M25" s="144"/>
      <c r="N25" s="144"/>
    </row>
    <row r="26" spans="1:15" ht="18.95" customHeight="1">
      <c r="A26" s="155"/>
      <c r="B26" s="156"/>
      <c r="C26" s="153"/>
      <c r="D26" s="154" t="s">
        <v>45</v>
      </c>
      <c r="E26" s="690">
        <v>0.43179501016516653</v>
      </c>
      <c r="F26" s="690">
        <v>0.43498798122563936</v>
      </c>
      <c r="G26" s="690">
        <v>0.51854094903258541</v>
      </c>
      <c r="H26" s="690">
        <v>0.3969931470938598</v>
      </c>
      <c r="I26" s="690">
        <v>0.3119722667182418</v>
      </c>
      <c r="J26" s="690">
        <v>0</v>
      </c>
      <c r="K26" s="690">
        <v>0</v>
      </c>
      <c r="L26" s="691">
        <v>0.37392640163049123</v>
      </c>
      <c r="M26" s="144"/>
      <c r="N26" s="144"/>
    </row>
    <row r="27" spans="1:15" ht="18.95" customHeight="1">
      <c r="A27" s="151" t="s">
        <v>57</v>
      </c>
      <c r="B27" s="152" t="s">
        <v>47</v>
      </c>
      <c r="C27" s="159" t="s">
        <v>333</v>
      </c>
      <c r="D27" s="160" t="s">
        <v>41</v>
      </c>
      <c r="E27" s="696">
        <v>3832591000</v>
      </c>
      <c r="F27" s="1137">
        <v>3447366000</v>
      </c>
      <c r="G27" s="1137">
        <v>2314000</v>
      </c>
      <c r="H27" s="1137">
        <v>310737000</v>
      </c>
      <c r="I27" s="1137">
        <v>19006000</v>
      </c>
      <c r="J27" s="1137">
        <v>0</v>
      </c>
      <c r="K27" s="1137">
        <v>0</v>
      </c>
      <c r="L27" s="1138">
        <v>53168000</v>
      </c>
      <c r="M27" s="144"/>
      <c r="N27" s="144"/>
    </row>
    <row r="28" spans="1:15" ht="18.95" customHeight="1">
      <c r="A28" s="151"/>
      <c r="B28" s="152"/>
      <c r="C28" s="153"/>
      <c r="D28" s="154" t="s">
        <v>42</v>
      </c>
      <c r="E28" s="696">
        <v>4109101355.7599998</v>
      </c>
      <c r="F28" s="1137">
        <v>3646395933.0900002</v>
      </c>
      <c r="G28" s="1137">
        <v>2803784.2199999997</v>
      </c>
      <c r="H28" s="1137">
        <v>346120876.20999998</v>
      </c>
      <c r="I28" s="1137">
        <v>49488594.950000003</v>
      </c>
      <c r="J28" s="1137">
        <v>0</v>
      </c>
      <c r="K28" s="1137">
        <v>0</v>
      </c>
      <c r="L28" s="1138">
        <v>64292167.289999999</v>
      </c>
      <c r="M28" s="144"/>
      <c r="N28" s="144"/>
    </row>
    <row r="29" spans="1:15" ht="18.95" customHeight="1">
      <c r="A29" s="151"/>
      <c r="B29" s="152"/>
      <c r="C29" s="153"/>
      <c r="D29" s="154" t="s">
        <v>43</v>
      </c>
      <c r="E29" s="696">
        <v>1811915541.9700003</v>
      </c>
      <c r="F29" s="1137">
        <v>1652695519.8700001</v>
      </c>
      <c r="G29" s="1137">
        <v>977261.95</v>
      </c>
      <c r="H29" s="1137">
        <v>140284939.92000002</v>
      </c>
      <c r="I29" s="1137">
        <v>12699622.08</v>
      </c>
      <c r="J29" s="1137">
        <v>0</v>
      </c>
      <c r="K29" s="1137">
        <v>0</v>
      </c>
      <c r="L29" s="1138">
        <v>5258198.1500000004</v>
      </c>
      <c r="M29" s="144"/>
      <c r="N29" s="144"/>
    </row>
    <row r="30" spans="1:15" ht="18.95" customHeight="1">
      <c r="A30" s="151"/>
      <c r="B30" s="152"/>
      <c r="C30" s="153"/>
      <c r="D30" s="154" t="s">
        <v>44</v>
      </c>
      <c r="E30" s="697">
        <v>0.4727651716475878</v>
      </c>
      <c r="F30" s="697">
        <v>0.47940819740926843</v>
      </c>
      <c r="G30" s="687">
        <v>0.42232582108902333</v>
      </c>
      <c r="H30" s="687">
        <v>0.45145875747014363</v>
      </c>
      <c r="I30" s="688">
        <v>0.66819015468799325</v>
      </c>
      <c r="J30" s="687">
        <v>0</v>
      </c>
      <c r="K30" s="687">
        <v>0</v>
      </c>
      <c r="L30" s="689">
        <v>9.889779848781223E-2</v>
      </c>
      <c r="M30" s="144"/>
      <c r="N30" s="144"/>
    </row>
    <row r="31" spans="1:15" ht="18.95" customHeight="1">
      <c r="A31" s="155"/>
      <c r="B31" s="156"/>
      <c r="C31" s="153"/>
      <c r="D31" s="157" t="s">
        <v>45</v>
      </c>
      <c r="E31" s="690">
        <v>0.44095177633672095</v>
      </c>
      <c r="F31" s="690">
        <v>0.45324083017761757</v>
      </c>
      <c r="G31" s="690">
        <v>0.34855105575849199</v>
      </c>
      <c r="H31" s="690">
        <v>0.40530620821289531</v>
      </c>
      <c r="I31" s="690">
        <v>0.25661714770505922</v>
      </c>
      <c r="J31" s="690">
        <v>0</v>
      </c>
      <c r="K31" s="690">
        <v>0</v>
      </c>
      <c r="L31" s="691">
        <v>8.178598376194203E-2</v>
      </c>
      <c r="M31" s="144"/>
      <c r="N31" s="144"/>
    </row>
    <row r="32" spans="1:15" ht="18.95" customHeight="1">
      <c r="A32" s="151" t="s">
        <v>61</v>
      </c>
      <c r="B32" s="152" t="s">
        <v>47</v>
      </c>
      <c r="C32" s="159" t="s">
        <v>334</v>
      </c>
      <c r="D32" s="154" t="s">
        <v>41</v>
      </c>
      <c r="E32" s="696">
        <v>2131876000</v>
      </c>
      <c r="F32" s="1137">
        <v>1955586000</v>
      </c>
      <c r="G32" s="1137">
        <v>1361000</v>
      </c>
      <c r="H32" s="1137">
        <v>160295000</v>
      </c>
      <c r="I32" s="1137">
        <v>5095000</v>
      </c>
      <c r="J32" s="1137">
        <v>0</v>
      </c>
      <c r="K32" s="1137">
        <v>0</v>
      </c>
      <c r="L32" s="1138">
        <v>9539000</v>
      </c>
      <c r="M32" s="144"/>
      <c r="N32" s="144"/>
    </row>
    <row r="33" spans="1:14" ht="18.95" customHeight="1">
      <c r="A33" s="151"/>
      <c r="B33" s="152"/>
      <c r="C33" s="153"/>
      <c r="D33" s="154" t="s">
        <v>42</v>
      </c>
      <c r="E33" s="696">
        <v>2279057499.4200001</v>
      </c>
      <c r="F33" s="1137">
        <v>2041023135.74</v>
      </c>
      <c r="G33" s="1137">
        <v>1708074</v>
      </c>
      <c r="H33" s="1137">
        <v>200797556.93000001</v>
      </c>
      <c r="I33" s="1137">
        <v>22524195.25</v>
      </c>
      <c r="J33" s="1137">
        <v>0</v>
      </c>
      <c r="K33" s="1137">
        <v>0</v>
      </c>
      <c r="L33" s="1138">
        <v>13004537.499999996</v>
      </c>
      <c r="M33" s="144"/>
      <c r="N33" s="144"/>
    </row>
    <row r="34" spans="1:14" ht="18.95" customHeight="1">
      <c r="A34" s="151"/>
      <c r="B34" s="152"/>
      <c r="C34" s="153"/>
      <c r="D34" s="154" t="s">
        <v>43</v>
      </c>
      <c r="E34" s="696">
        <v>926377453.2700001</v>
      </c>
      <c r="F34" s="1137">
        <v>830360479.42000008</v>
      </c>
      <c r="G34" s="1137">
        <v>689981.99</v>
      </c>
      <c r="H34" s="1137">
        <v>83878884.030000031</v>
      </c>
      <c r="I34" s="1137">
        <v>9208214.4699999988</v>
      </c>
      <c r="J34" s="1137">
        <v>0</v>
      </c>
      <c r="K34" s="1137">
        <v>0</v>
      </c>
      <c r="L34" s="1138">
        <v>2239893.3599999989</v>
      </c>
      <c r="M34" s="144"/>
      <c r="N34" s="144"/>
    </row>
    <row r="35" spans="1:14" ht="18.95" customHeight="1">
      <c r="A35" s="161" t="s">
        <v>4</v>
      </c>
      <c r="B35" s="152"/>
      <c r="C35" s="153"/>
      <c r="D35" s="154" t="s">
        <v>44</v>
      </c>
      <c r="E35" s="697">
        <v>0.4345362738123606</v>
      </c>
      <c r="F35" s="697">
        <v>0.42460954385028327</v>
      </c>
      <c r="G35" s="687">
        <v>0.50696692872887583</v>
      </c>
      <c r="H35" s="687">
        <v>0.52327823094918768</v>
      </c>
      <c r="I35" s="687">
        <v>1.8073041157998035</v>
      </c>
      <c r="J35" s="687">
        <v>0</v>
      </c>
      <c r="K35" s="687">
        <v>0</v>
      </c>
      <c r="L35" s="689">
        <v>0.23481427403291738</v>
      </c>
      <c r="M35" s="144"/>
      <c r="N35" s="144"/>
    </row>
    <row r="36" spans="1:14" ht="18.95" customHeight="1">
      <c r="A36" s="155"/>
      <c r="B36" s="156"/>
      <c r="C36" s="153"/>
      <c r="D36" s="162" t="s">
        <v>45</v>
      </c>
      <c r="E36" s="690">
        <v>0.40647392771167684</v>
      </c>
      <c r="F36" s="690">
        <v>0.40683540763438819</v>
      </c>
      <c r="G36" s="690">
        <v>0.4039532186544611</v>
      </c>
      <c r="H36" s="690">
        <v>0.41772860841748705</v>
      </c>
      <c r="I36" s="690">
        <v>0.40881436019340128</v>
      </c>
      <c r="J36" s="690">
        <v>0</v>
      </c>
      <c r="K36" s="690">
        <v>0</v>
      </c>
      <c r="L36" s="691">
        <v>0.17223937106567608</v>
      </c>
      <c r="M36" s="144"/>
      <c r="N36" s="144"/>
    </row>
    <row r="37" spans="1:14" ht="18.95" customHeight="1">
      <c r="A37" s="151" t="s">
        <v>66</v>
      </c>
      <c r="B37" s="152" t="s">
        <v>47</v>
      </c>
      <c r="C37" s="159" t="s">
        <v>335</v>
      </c>
      <c r="D37" s="160" t="s">
        <v>41</v>
      </c>
      <c r="E37" s="696">
        <v>4286040000</v>
      </c>
      <c r="F37" s="1137">
        <v>3944300000</v>
      </c>
      <c r="G37" s="1137">
        <v>2369000</v>
      </c>
      <c r="H37" s="1137">
        <v>320151000</v>
      </c>
      <c r="I37" s="1137">
        <v>8459000</v>
      </c>
      <c r="J37" s="1137">
        <v>0</v>
      </c>
      <c r="K37" s="1137">
        <v>0</v>
      </c>
      <c r="L37" s="1138">
        <v>10761000</v>
      </c>
      <c r="M37" s="144"/>
      <c r="N37" s="144"/>
    </row>
    <row r="38" spans="1:14" ht="18.95" customHeight="1">
      <c r="A38" s="151"/>
      <c r="B38" s="152"/>
      <c r="C38" s="153"/>
      <c r="D38" s="154" t="s">
        <v>42</v>
      </c>
      <c r="E38" s="696">
        <v>4513344293.1199999</v>
      </c>
      <c r="F38" s="1137">
        <v>4133726505.7799997</v>
      </c>
      <c r="G38" s="1137">
        <v>2847208</v>
      </c>
      <c r="H38" s="1137">
        <v>337886202</v>
      </c>
      <c r="I38" s="1137">
        <v>27481946</v>
      </c>
      <c r="J38" s="1137">
        <v>0</v>
      </c>
      <c r="K38" s="1137">
        <v>0</v>
      </c>
      <c r="L38" s="1138">
        <v>11402431.34</v>
      </c>
      <c r="M38" s="144"/>
      <c r="N38" s="144"/>
    </row>
    <row r="39" spans="1:14" ht="18.95" customHeight="1">
      <c r="A39" s="151"/>
      <c r="B39" s="152"/>
      <c r="C39" s="153"/>
      <c r="D39" s="154" t="s">
        <v>43</v>
      </c>
      <c r="E39" s="696">
        <v>1883380402.24</v>
      </c>
      <c r="F39" s="1137">
        <v>1740671677.01</v>
      </c>
      <c r="G39" s="1137">
        <v>1161360.4099999999</v>
      </c>
      <c r="H39" s="1137">
        <v>135175143.60999998</v>
      </c>
      <c r="I39" s="1137">
        <v>5241817.8100000005</v>
      </c>
      <c r="J39" s="1137">
        <v>0</v>
      </c>
      <c r="K39" s="1137">
        <v>0</v>
      </c>
      <c r="L39" s="1138">
        <v>1130403.3999999999</v>
      </c>
      <c r="M39" s="144"/>
      <c r="N39" s="144"/>
    </row>
    <row r="40" spans="1:14" ht="18.95" customHeight="1">
      <c r="A40" s="151"/>
      <c r="B40" s="152"/>
      <c r="C40" s="153"/>
      <c r="D40" s="154" t="s">
        <v>44</v>
      </c>
      <c r="E40" s="697">
        <v>0.43942203111496858</v>
      </c>
      <c r="F40" s="697">
        <v>0.44131320564105164</v>
      </c>
      <c r="G40" s="687">
        <v>0.49023233853946807</v>
      </c>
      <c r="H40" s="687">
        <v>0.42222308726194824</v>
      </c>
      <c r="I40" s="687">
        <v>0.61967346140205704</v>
      </c>
      <c r="J40" s="687">
        <v>0</v>
      </c>
      <c r="K40" s="687">
        <v>0</v>
      </c>
      <c r="L40" s="689">
        <v>0.10504631539819718</v>
      </c>
      <c r="M40" s="144"/>
      <c r="N40" s="144"/>
    </row>
    <row r="41" spans="1:14" ht="18.95" customHeight="1">
      <c r="A41" s="155"/>
      <c r="B41" s="156"/>
      <c r="C41" s="163"/>
      <c r="D41" s="162" t="s">
        <v>45</v>
      </c>
      <c r="E41" s="690">
        <v>0.41729154257320139</v>
      </c>
      <c r="F41" s="690">
        <v>0.42109018934273923</v>
      </c>
      <c r="G41" s="690">
        <v>0.40789447416556851</v>
      </c>
      <c r="H41" s="690">
        <v>0.40006115316304031</v>
      </c>
      <c r="I41" s="690">
        <v>0.19073677715544599</v>
      </c>
      <c r="J41" s="690">
        <v>0</v>
      </c>
      <c r="K41" s="690">
        <v>0</v>
      </c>
      <c r="L41" s="691">
        <v>9.9137049484746109E-2</v>
      </c>
      <c r="M41" s="144"/>
      <c r="N41" s="144"/>
    </row>
    <row r="42" spans="1:14" ht="18.95" customHeight="1">
      <c r="A42" s="164" t="s">
        <v>69</v>
      </c>
      <c r="B42" s="165" t="s">
        <v>47</v>
      </c>
      <c r="C42" s="159" t="s">
        <v>336</v>
      </c>
      <c r="D42" s="166" t="s">
        <v>41</v>
      </c>
      <c r="E42" s="696">
        <v>5855939000</v>
      </c>
      <c r="F42" s="1137">
        <v>5496142000</v>
      </c>
      <c r="G42" s="1137">
        <v>1790000</v>
      </c>
      <c r="H42" s="1137">
        <v>320426000</v>
      </c>
      <c r="I42" s="1137">
        <v>14828000</v>
      </c>
      <c r="J42" s="1137">
        <v>0</v>
      </c>
      <c r="K42" s="1137">
        <v>0</v>
      </c>
      <c r="L42" s="1138">
        <v>22753000</v>
      </c>
      <c r="M42" s="144"/>
      <c r="N42" s="144"/>
    </row>
    <row r="43" spans="1:14" ht="18.95" customHeight="1">
      <c r="A43" s="151"/>
      <c r="B43" s="152"/>
      <c r="C43" s="153"/>
      <c r="D43" s="154" t="s">
        <v>42</v>
      </c>
      <c r="E43" s="696">
        <v>6199717111.3699999</v>
      </c>
      <c r="F43" s="1137">
        <v>5775504206.5199995</v>
      </c>
      <c r="G43" s="1137">
        <v>2402490</v>
      </c>
      <c r="H43" s="1137">
        <v>338473757.97000003</v>
      </c>
      <c r="I43" s="1137">
        <v>51026937.879999995</v>
      </c>
      <c r="J43" s="1137">
        <v>0</v>
      </c>
      <c r="K43" s="1137">
        <v>0</v>
      </c>
      <c r="L43" s="1138">
        <v>32309719</v>
      </c>
      <c r="M43" s="144"/>
      <c r="N43" s="144"/>
    </row>
    <row r="44" spans="1:14" ht="18.95" customHeight="1">
      <c r="A44" s="151"/>
      <c r="B44" s="152"/>
      <c r="C44" s="153"/>
      <c r="D44" s="154" t="s">
        <v>43</v>
      </c>
      <c r="E44" s="696">
        <v>2703493984.9500012</v>
      </c>
      <c r="F44" s="1137">
        <v>2561598721.7800007</v>
      </c>
      <c r="G44" s="1137">
        <v>1059169.3799999999</v>
      </c>
      <c r="H44" s="1137">
        <v>128748430.40000007</v>
      </c>
      <c r="I44" s="1137">
        <v>4824946.59</v>
      </c>
      <c r="J44" s="1137">
        <v>0</v>
      </c>
      <c r="K44" s="1137">
        <v>0</v>
      </c>
      <c r="L44" s="1138">
        <v>7262716.8000000026</v>
      </c>
      <c r="M44" s="144"/>
      <c r="N44" s="144"/>
    </row>
    <row r="45" spans="1:14" ht="18.95" customHeight="1">
      <c r="A45" s="161" t="s">
        <v>4</v>
      </c>
      <c r="B45" s="152"/>
      <c r="C45" s="153"/>
      <c r="D45" s="154" t="s">
        <v>44</v>
      </c>
      <c r="E45" s="697">
        <v>0.46166703323753905</v>
      </c>
      <c r="F45" s="697">
        <v>0.46607215057034568</v>
      </c>
      <c r="G45" s="687">
        <v>0.59171473743016756</v>
      </c>
      <c r="H45" s="687">
        <v>0.40180394350021553</v>
      </c>
      <c r="I45" s="687">
        <v>0.32539429390342595</v>
      </c>
      <c r="J45" s="687">
        <v>0</v>
      </c>
      <c r="K45" s="687">
        <v>0</v>
      </c>
      <c r="L45" s="689">
        <v>0.31919820682986871</v>
      </c>
      <c r="M45" s="144"/>
      <c r="N45" s="144"/>
    </row>
    <row r="46" spans="1:14" ht="18.95" customHeight="1">
      <c r="A46" s="155"/>
      <c r="B46" s="156"/>
      <c r="C46" s="153"/>
      <c r="D46" s="157" t="s">
        <v>45</v>
      </c>
      <c r="E46" s="690">
        <v>0.43606731345724081</v>
      </c>
      <c r="F46" s="690">
        <v>0.44352815445761384</v>
      </c>
      <c r="G46" s="690">
        <v>0.4408631794513192</v>
      </c>
      <c r="H46" s="690">
        <v>0.38037935694681368</v>
      </c>
      <c r="I46" s="690">
        <v>9.4556851546663892E-2</v>
      </c>
      <c r="J46" s="690">
        <v>0</v>
      </c>
      <c r="K46" s="690">
        <v>0</v>
      </c>
      <c r="L46" s="691">
        <v>0.22478427621113023</v>
      </c>
      <c r="M46" s="144"/>
      <c r="N46" s="144"/>
    </row>
    <row r="47" spans="1:14" ht="18.95" customHeight="1">
      <c r="A47" s="151" t="s">
        <v>75</v>
      </c>
      <c r="B47" s="152" t="s">
        <v>47</v>
      </c>
      <c r="C47" s="159" t="s">
        <v>337</v>
      </c>
      <c r="D47" s="160" t="s">
        <v>41</v>
      </c>
      <c r="E47" s="696">
        <v>9353133000</v>
      </c>
      <c r="F47" s="1137">
        <v>8753671000</v>
      </c>
      <c r="G47" s="1137">
        <v>3176000</v>
      </c>
      <c r="H47" s="1137">
        <v>557486000</v>
      </c>
      <c r="I47" s="1137">
        <v>17869000</v>
      </c>
      <c r="J47" s="1137">
        <v>0</v>
      </c>
      <c r="K47" s="1137">
        <v>0</v>
      </c>
      <c r="L47" s="1138">
        <v>20931000</v>
      </c>
      <c r="M47" s="144"/>
      <c r="N47" s="144"/>
    </row>
    <row r="48" spans="1:14" ht="18.95" customHeight="1">
      <c r="A48" s="151"/>
      <c r="B48" s="152"/>
      <c r="C48" s="153"/>
      <c r="D48" s="154" t="s">
        <v>42</v>
      </c>
      <c r="E48" s="696">
        <v>10083768334.42</v>
      </c>
      <c r="F48" s="1137">
        <v>9233167222.460001</v>
      </c>
      <c r="G48" s="1137">
        <v>4237511</v>
      </c>
      <c r="H48" s="1137">
        <v>751531537.62999988</v>
      </c>
      <c r="I48" s="1137">
        <v>60641059.030000001</v>
      </c>
      <c r="J48" s="1137">
        <v>0</v>
      </c>
      <c r="K48" s="1137">
        <v>0</v>
      </c>
      <c r="L48" s="1138">
        <v>34191004.300000012</v>
      </c>
      <c r="M48" s="144"/>
      <c r="N48" s="144"/>
    </row>
    <row r="49" spans="1:14" ht="18.95" customHeight="1">
      <c r="A49" s="151"/>
      <c r="B49" s="152"/>
      <c r="C49" s="153"/>
      <c r="D49" s="154" t="s">
        <v>43</v>
      </c>
      <c r="E49" s="696">
        <v>4394224832.6599998</v>
      </c>
      <c r="F49" s="1137">
        <v>4106588289.8900003</v>
      </c>
      <c r="G49" s="1137">
        <v>1847305.6699999997</v>
      </c>
      <c r="H49" s="1137">
        <v>257479475.67000008</v>
      </c>
      <c r="I49" s="1137">
        <v>16973479.990000002</v>
      </c>
      <c r="J49" s="1137">
        <v>0</v>
      </c>
      <c r="K49" s="1137">
        <v>0</v>
      </c>
      <c r="L49" s="1138">
        <v>11336281.439999999</v>
      </c>
      <c r="M49" s="144"/>
      <c r="N49" s="144"/>
    </row>
    <row r="50" spans="1:14" ht="18.95" customHeight="1">
      <c r="A50" s="161" t="s">
        <v>4</v>
      </c>
      <c r="B50" s="152"/>
      <c r="C50" s="153"/>
      <c r="D50" s="154" t="s">
        <v>44</v>
      </c>
      <c r="E50" s="697">
        <v>0.46981314524876316</v>
      </c>
      <c r="F50" s="697">
        <v>0.46912755687185415</v>
      </c>
      <c r="G50" s="687">
        <v>0.58164536209067996</v>
      </c>
      <c r="H50" s="687">
        <v>0.46185819136265321</v>
      </c>
      <c r="I50" s="687">
        <v>0.94988415636017698</v>
      </c>
      <c r="J50" s="687">
        <v>0</v>
      </c>
      <c r="K50" s="687">
        <v>0</v>
      </c>
      <c r="L50" s="689">
        <v>0.54160247670918726</v>
      </c>
      <c r="M50" s="144"/>
      <c r="N50" s="144"/>
    </row>
    <row r="51" spans="1:14" ht="18.95" customHeight="1">
      <c r="A51" s="155"/>
      <c r="B51" s="156"/>
      <c r="C51" s="153"/>
      <c r="D51" s="157" t="s">
        <v>45</v>
      </c>
      <c r="E51" s="690">
        <v>0.43577209302406567</v>
      </c>
      <c r="F51" s="690">
        <v>0.44476485597494447</v>
      </c>
      <c r="G51" s="690">
        <v>0.4359412093561526</v>
      </c>
      <c r="H51" s="690">
        <v>0.34260634820725844</v>
      </c>
      <c r="I51" s="690">
        <v>0.27990078441082267</v>
      </c>
      <c r="J51" s="690">
        <v>0</v>
      </c>
      <c r="K51" s="690">
        <v>0</v>
      </c>
      <c r="L51" s="691">
        <v>0.33155742781150171</v>
      </c>
      <c r="M51" s="144"/>
      <c r="N51" s="144"/>
    </row>
    <row r="52" spans="1:14" ht="18.95" customHeight="1">
      <c r="A52" s="151" t="s">
        <v>79</v>
      </c>
      <c r="B52" s="152" t="s">
        <v>47</v>
      </c>
      <c r="C52" s="159" t="s">
        <v>338</v>
      </c>
      <c r="D52" s="154" t="s">
        <v>41</v>
      </c>
      <c r="E52" s="696">
        <v>1801234000</v>
      </c>
      <c r="F52" s="1137">
        <v>1643516000</v>
      </c>
      <c r="G52" s="1137">
        <v>1064000</v>
      </c>
      <c r="H52" s="1137">
        <v>144219000</v>
      </c>
      <c r="I52" s="1137">
        <v>4589000</v>
      </c>
      <c r="J52" s="1137">
        <v>0</v>
      </c>
      <c r="K52" s="1137">
        <v>0</v>
      </c>
      <c r="L52" s="1138">
        <v>7846000</v>
      </c>
      <c r="M52" s="144"/>
      <c r="N52" s="144"/>
    </row>
    <row r="53" spans="1:14" ht="18.95" customHeight="1">
      <c r="A53" s="151"/>
      <c r="B53" s="152"/>
      <c r="C53" s="153"/>
      <c r="D53" s="154" t="s">
        <v>42</v>
      </c>
      <c r="E53" s="696">
        <v>1911458390.71</v>
      </c>
      <c r="F53" s="1137">
        <v>1729945858.71</v>
      </c>
      <c r="G53" s="1137">
        <v>1471612</v>
      </c>
      <c r="H53" s="1137">
        <v>154661715</v>
      </c>
      <c r="I53" s="1137">
        <v>16340321</v>
      </c>
      <c r="J53" s="1137">
        <v>0</v>
      </c>
      <c r="K53" s="1137">
        <v>0</v>
      </c>
      <c r="L53" s="1138">
        <v>9038884</v>
      </c>
      <c r="M53" s="144"/>
      <c r="N53" s="144"/>
    </row>
    <row r="54" spans="1:14" ht="18.95" customHeight="1">
      <c r="A54" s="151"/>
      <c r="B54" s="152"/>
      <c r="C54" s="153"/>
      <c r="D54" s="154" t="s">
        <v>43</v>
      </c>
      <c r="E54" s="696">
        <v>735519307.19999993</v>
      </c>
      <c r="F54" s="1137">
        <v>669190205.05999994</v>
      </c>
      <c r="G54" s="1137">
        <v>561115.4</v>
      </c>
      <c r="H54" s="1137">
        <v>57508403.129999965</v>
      </c>
      <c r="I54" s="1137">
        <v>5054983.8899999997</v>
      </c>
      <c r="J54" s="1137">
        <v>0</v>
      </c>
      <c r="K54" s="1137">
        <v>0</v>
      </c>
      <c r="L54" s="1138">
        <v>3204599.7200000007</v>
      </c>
      <c r="M54" s="144"/>
      <c r="N54" s="144"/>
    </row>
    <row r="55" spans="1:14" ht="18.95" customHeight="1">
      <c r="A55" s="161" t="s">
        <v>4</v>
      </c>
      <c r="B55" s="152"/>
      <c r="C55" s="153"/>
      <c r="D55" s="154" t="s">
        <v>44</v>
      </c>
      <c r="E55" s="697">
        <v>0.40834189627777395</v>
      </c>
      <c r="F55" s="697">
        <v>0.40716987547428801</v>
      </c>
      <c r="G55" s="687">
        <v>0.52736409774436088</v>
      </c>
      <c r="H55" s="687">
        <v>0.39875746697730513</v>
      </c>
      <c r="I55" s="688">
        <v>1.1015436674656787</v>
      </c>
      <c r="J55" s="687">
        <v>0</v>
      </c>
      <c r="K55" s="687">
        <v>0</v>
      </c>
      <c r="L55" s="689">
        <v>0.40843738465460117</v>
      </c>
      <c r="M55" s="144"/>
      <c r="N55" s="144"/>
    </row>
    <row r="56" spans="1:14" ht="18.95" customHeight="1">
      <c r="A56" s="155"/>
      <c r="B56" s="156"/>
      <c r="C56" s="153"/>
      <c r="D56" s="162" t="s">
        <v>45</v>
      </c>
      <c r="E56" s="690">
        <v>0.38479483036342504</v>
      </c>
      <c r="F56" s="690">
        <v>0.38682725340260482</v>
      </c>
      <c r="G56" s="690">
        <v>0.38129303104350876</v>
      </c>
      <c r="H56" s="690">
        <v>0.37183347624200319</v>
      </c>
      <c r="I56" s="690">
        <v>0.30935646184674093</v>
      </c>
      <c r="J56" s="690">
        <v>0</v>
      </c>
      <c r="K56" s="690">
        <v>0</v>
      </c>
      <c r="L56" s="691">
        <v>0.3545348872714818</v>
      </c>
      <c r="M56" s="144"/>
      <c r="N56" s="144"/>
    </row>
    <row r="57" spans="1:14" ht="18.95" customHeight="1">
      <c r="A57" s="151" t="s">
        <v>84</v>
      </c>
      <c r="B57" s="152" t="s">
        <v>47</v>
      </c>
      <c r="C57" s="159" t="s">
        <v>339</v>
      </c>
      <c r="D57" s="160" t="s">
        <v>41</v>
      </c>
      <c r="E57" s="696">
        <v>3997074000</v>
      </c>
      <c r="F57" s="1137">
        <v>3659266000</v>
      </c>
      <c r="G57" s="1137">
        <v>1494000</v>
      </c>
      <c r="H57" s="1137">
        <v>279766000</v>
      </c>
      <c r="I57" s="1137">
        <v>10928000</v>
      </c>
      <c r="J57" s="1137">
        <v>0</v>
      </c>
      <c r="K57" s="1137">
        <v>0</v>
      </c>
      <c r="L57" s="1138">
        <v>45620000</v>
      </c>
      <c r="M57" s="144"/>
      <c r="N57" s="144"/>
    </row>
    <row r="58" spans="1:14" ht="18.95" customHeight="1">
      <c r="A58" s="151"/>
      <c r="B58" s="152"/>
      <c r="C58" s="153"/>
      <c r="D58" s="154" t="s">
        <v>42</v>
      </c>
      <c r="E58" s="696">
        <v>4215774994.3099999</v>
      </c>
      <c r="F58" s="1137">
        <v>3815272116.52</v>
      </c>
      <c r="G58" s="1137">
        <v>2199800.0999999996</v>
      </c>
      <c r="H58" s="1137">
        <v>298271760.88</v>
      </c>
      <c r="I58" s="1137">
        <v>45589388.810000002</v>
      </c>
      <c r="J58" s="1137">
        <v>0</v>
      </c>
      <c r="K58" s="1137">
        <v>0</v>
      </c>
      <c r="L58" s="1138">
        <v>54441927.999999993</v>
      </c>
      <c r="M58" s="144"/>
      <c r="N58" s="144"/>
    </row>
    <row r="59" spans="1:14" ht="18.95" customHeight="1">
      <c r="A59" s="151"/>
      <c r="B59" s="152"/>
      <c r="C59" s="153"/>
      <c r="D59" s="154" t="s">
        <v>43</v>
      </c>
      <c r="E59" s="696">
        <v>1856644941.0000002</v>
      </c>
      <c r="F59" s="1137">
        <v>1718260707.8500001</v>
      </c>
      <c r="G59" s="1137">
        <v>1027143.47</v>
      </c>
      <c r="H59" s="1137">
        <v>117086011.91000007</v>
      </c>
      <c r="I59" s="1137">
        <v>9705193.7399999984</v>
      </c>
      <c r="J59" s="1137">
        <v>0</v>
      </c>
      <c r="K59" s="1137">
        <v>0</v>
      </c>
      <c r="L59" s="1138">
        <v>10565884.030000007</v>
      </c>
      <c r="M59" s="144"/>
      <c r="N59" s="144"/>
    </row>
    <row r="60" spans="1:14" ht="18.95" customHeight="1">
      <c r="A60" s="161" t="s">
        <v>4</v>
      </c>
      <c r="B60" s="152"/>
      <c r="C60" s="153"/>
      <c r="D60" s="154" t="s">
        <v>44</v>
      </c>
      <c r="E60" s="697">
        <v>0.46450101774448016</v>
      </c>
      <c r="F60" s="697">
        <v>0.46956430821099099</v>
      </c>
      <c r="G60" s="687">
        <v>0.68751236278447125</v>
      </c>
      <c r="H60" s="687">
        <v>0.41851408645081989</v>
      </c>
      <c r="I60" s="688">
        <v>0.88810338030746694</v>
      </c>
      <c r="J60" s="687">
        <v>0</v>
      </c>
      <c r="K60" s="687">
        <v>0</v>
      </c>
      <c r="L60" s="689">
        <v>0.23160640135905319</v>
      </c>
      <c r="M60" s="144"/>
      <c r="N60" s="144"/>
    </row>
    <row r="61" spans="1:14" ht="18.95" customHeight="1">
      <c r="A61" s="155"/>
      <c r="B61" s="156"/>
      <c r="C61" s="153"/>
      <c r="D61" s="157" t="s">
        <v>45</v>
      </c>
      <c r="E61" s="690">
        <v>0.44040418274359994</v>
      </c>
      <c r="F61" s="690">
        <v>0.45036386799515271</v>
      </c>
      <c r="G61" s="690">
        <v>0.46692582203264749</v>
      </c>
      <c r="H61" s="690">
        <v>0.39254809628829007</v>
      </c>
      <c r="I61" s="690">
        <v>0.21288273419167161</v>
      </c>
      <c r="J61" s="690">
        <v>0</v>
      </c>
      <c r="K61" s="690">
        <v>0</v>
      </c>
      <c r="L61" s="691">
        <v>0.19407622797634955</v>
      </c>
      <c r="M61" s="144"/>
      <c r="N61" s="144"/>
    </row>
    <row r="62" spans="1:14" ht="18.95" customHeight="1">
      <c r="A62" s="151" t="s">
        <v>91</v>
      </c>
      <c r="B62" s="152" t="s">
        <v>47</v>
      </c>
      <c r="C62" s="159" t="s">
        <v>340</v>
      </c>
      <c r="D62" s="154" t="s">
        <v>41</v>
      </c>
      <c r="E62" s="696">
        <v>2141196000</v>
      </c>
      <c r="F62" s="1137">
        <v>1870575000</v>
      </c>
      <c r="G62" s="1137">
        <v>1024000</v>
      </c>
      <c r="H62" s="1137">
        <v>217399000</v>
      </c>
      <c r="I62" s="1137">
        <v>19081000</v>
      </c>
      <c r="J62" s="1137">
        <v>0</v>
      </c>
      <c r="K62" s="1137">
        <v>0</v>
      </c>
      <c r="L62" s="1138">
        <v>33117000</v>
      </c>
      <c r="M62" s="144"/>
      <c r="N62" s="144"/>
    </row>
    <row r="63" spans="1:14" ht="18.95" customHeight="1">
      <c r="A63" s="151"/>
      <c r="B63" s="152"/>
      <c r="C63" s="153"/>
      <c r="D63" s="154" t="s">
        <v>42</v>
      </c>
      <c r="E63" s="696">
        <v>2317739997.3800001</v>
      </c>
      <c r="F63" s="1137">
        <v>2004394518.5</v>
      </c>
      <c r="G63" s="1137">
        <v>1287810</v>
      </c>
      <c r="H63" s="1137">
        <v>235396551.88</v>
      </c>
      <c r="I63" s="1137">
        <v>29683796</v>
      </c>
      <c r="J63" s="1137">
        <v>0</v>
      </c>
      <c r="K63" s="1137">
        <v>0</v>
      </c>
      <c r="L63" s="1138">
        <v>46977321</v>
      </c>
      <c r="M63" s="144"/>
      <c r="N63" s="144"/>
    </row>
    <row r="64" spans="1:14" ht="18.95" customHeight="1">
      <c r="A64" s="151"/>
      <c r="B64" s="152"/>
      <c r="C64" s="153"/>
      <c r="D64" s="154" t="s">
        <v>43</v>
      </c>
      <c r="E64" s="696">
        <v>1035393899.17</v>
      </c>
      <c r="F64" s="1137">
        <v>915961029.94999993</v>
      </c>
      <c r="G64" s="1137">
        <v>446099.60000000003</v>
      </c>
      <c r="H64" s="1137">
        <v>95808149.430000007</v>
      </c>
      <c r="I64" s="1137">
        <v>15632830.409999998</v>
      </c>
      <c r="J64" s="1137">
        <v>0</v>
      </c>
      <c r="K64" s="1137">
        <v>0</v>
      </c>
      <c r="L64" s="1138">
        <v>7545789.7800000012</v>
      </c>
      <c r="M64" s="144"/>
      <c r="N64" s="144"/>
    </row>
    <row r="65" spans="1:14" ht="18.95" customHeight="1">
      <c r="A65" s="161" t="s">
        <v>4</v>
      </c>
      <c r="B65" s="152"/>
      <c r="C65" s="153"/>
      <c r="D65" s="154" t="s">
        <v>44</v>
      </c>
      <c r="E65" s="697">
        <v>0.48355867429698168</v>
      </c>
      <c r="F65" s="697">
        <v>0.48966816617884873</v>
      </c>
      <c r="G65" s="687">
        <v>0.43564414062500001</v>
      </c>
      <c r="H65" s="687">
        <v>0.44070188653121684</v>
      </c>
      <c r="I65" s="687">
        <v>0.8192877946648498</v>
      </c>
      <c r="J65" s="687">
        <v>0</v>
      </c>
      <c r="K65" s="687">
        <v>0</v>
      </c>
      <c r="L65" s="689">
        <v>0.2278524558383912</v>
      </c>
      <c r="M65" s="144"/>
      <c r="N65" s="144"/>
    </row>
    <row r="66" spans="1:14" ht="18.95" customHeight="1">
      <c r="A66" s="155"/>
      <c r="B66" s="156"/>
      <c r="C66" s="153"/>
      <c r="D66" s="157" t="s">
        <v>45</v>
      </c>
      <c r="E66" s="690">
        <v>0.44672564668186299</v>
      </c>
      <c r="F66" s="690">
        <v>0.45697641931063776</v>
      </c>
      <c r="G66" s="690">
        <v>0.34640172075073189</v>
      </c>
      <c r="H66" s="690">
        <v>0.40700744622139112</v>
      </c>
      <c r="I66" s="690">
        <v>0.52664525824123032</v>
      </c>
      <c r="J66" s="690">
        <v>0</v>
      </c>
      <c r="K66" s="690">
        <v>0</v>
      </c>
      <c r="L66" s="691">
        <v>0.16062622600382004</v>
      </c>
      <c r="M66" s="144"/>
      <c r="N66" s="144"/>
    </row>
    <row r="67" spans="1:14" ht="18.95" customHeight="1">
      <c r="A67" s="151" t="s">
        <v>96</v>
      </c>
      <c r="B67" s="152" t="s">
        <v>47</v>
      </c>
      <c r="C67" s="159" t="s">
        <v>341</v>
      </c>
      <c r="D67" s="160" t="s">
        <v>41</v>
      </c>
      <c r="E67" s="696">
        <v>4538122000</v>
      </c>
      <c r="F67" s="1137">
        <v>4250255000</v>
      </c>
      <c r="G67" s="1137">
        <v>1754000</v>
      </c>
      <c r="H67" s="1137">
        <v>262052000</v>
      </c>
      <c r="I67" s="1137">
        <v>12590000</v>
      </c>
      <c r="J67" s="1137">
        <v>0</v>
      </c>
      <c r="K67" s="1137">
        <v>0</v>
      </c>
      <c r="L67" s="1138">
        <v>11471000</v>
      </c>
      <c r="M67" s="144"/>
      <c r="N67" s="144"/>
    </row>
    <row r="68" spans="1:14" ht="18.95" customHeight="1">
      <c r="A68" s="151"/>
      <c r="B68" s="152"/>
      <c r="C68" s="153"/>
      <c r="D68" s="154" t="s">
        <v>42</v>
      </c>
      <c r="E68" s="696">
        <v>4823765498.5300007</v>
      </c>
      <c r="F68" s="1137">
        <v>4477339358.8900003</v>
      </c>
      <c r="G68" s="1137">
        <v>2171479</v>
      </c>
      <c r="H68" s="1137">
        <v>286448345</v>
      </c>
      <c r="I68" s="1137">
        <v>42090720</v>
      </c>
      <c r="J68" s="1137">
        <v>0</v>
      </c>
      <c r="K68" s="1137">
        <v>0</v>
      </c>
      <c r="L68" s="1138">
        <v>15715595.640000001</v>
      </c>
      <c r="M68" s="144"/>
      <c r="N68" s="144"/>
    </row>
    <row r="69" spans="1:14" ht="18.95" customHeight="1">
      <c r="A69" s="161" t="s">
        <v>4</v>
      </c>
      <c r="B69" s="152"/>
      <c r="C69" s="153"/>
      <c r="D69" s="154" t="s">
        <v>43</v>
      </c>
      <c r="E69" s="696">
        <v>2077836808</v>
      </c>
      <c r="F69" s="1137">
        <v>1954242399.6199999</v>
      </c>
      <c r="G69" s="1137">
        <v>867629.58</v>
      </c>
      <c r="H69" s="1137">
        <v>114418235.90000002</v>
      </c>
      <c r="I69" s="1137">
        <v>6111435.25</v>
      </c>
      <c r="J69" s="1137">
        <v>0</v>
      </c>
      <c r="K69" s="1137">
        <v>0</v>
      </c>
      <c r="L69" s="1138">
        <v>2197107.6499999994</v>
      </c>
      <c r="M69" s="144"/>
      <c r="N69" s="144"/>
    </row>
    <row r="70" spans="1:14" ht="18.95" customHeight="1">
      <c r="A70" s="151"/>
      <c r="B70" s="152"/>
      <c r="C70" s="153"/>
      <c r="D70" s="154" t="s">
        <v>44</v>
      </c>
      <c r="E70" s="697">
        <v>0.45786270355887304</v>
      </c>
      <c r="F70" s="697">
        <v>0.45979415343785252</v>
      </c>
      <c r="G70" s="687">
        <v>0.49465768529076393</v>
      </c>
      <c r="H70" s="687">
        <v>0.4366241658144186</v>
      </c>
      <c r="I70" s="688">
        <v>0.48541979745830022</v>
      </c>
      <c r="J70" s="687">
        <v>0</v>
      </c>
      <c r="K70" s="687">
        <v>0</v>
      </c>
      <c r="L70" s="689">
        <v>0.19153584255949782</v>
      </c>
      <c r="M70" s="144"/>
      <c r="N70" s="144"/>
    </row>
    <row r="71" spans="1:14" ht="18.95" customHeight="1">
      <c r="A71" s="167" t="s">
        <v>4</v>
      </c>
      <c r="B71" s="168" t="s">
        <v>4</v>
      </c>
      <c r="C71" s="163"/>
      <c r="D71" s="162" t="s">
        <v>45</v>
      </c>
      <c r="E71" s="690">
        <v>0.43074996258280013</v>
      </c>
      <c r="F71" s="690">
        <v>0.43647404026673686</v>
      </c>
      <c r="G71" s="690">
        <v>0.3995569747623624</v>
      </c>
      <c r="H71" s="690">
        <v>0.39943758760414561</v>
      </c>
      <c r="I71" s="690">
        <v>0.14519673814085385</v>
      </c>
      <c r="J71" s="690">
        <v>0</v>
      </c>
      <c r="K71" s="690">
        <v>0</v>
      </c>
      <c r="L71" s="691">
        <v>0.13980428743074985</v>
      </c>
      <c r="M71" s="144"/>
      <c r="N71" s="144"/>
    </row>
    <row r="72" spans="1:14" ht="18.95" customHeight="1">
      <c r="A72" s="164" t="s">
        <v>101</v>
      </c>
      <c r="B72" s="165" t="s">
        <v>47</v>
      </c>
      <c r="C72" s="159" t="s">
        <v>342</v>
      </c>
      <c r="D72" s="166" t="s">
        <v>41</v>
      </c>
      <c r="E72" s="698">
        <v>7756398000</v>
      </c>
      <c r="F72" s="1137">
        <v>7332107000</v>
      </c>
      <c r="G72" s="1137">
        <v>2373000</v>
      </c>
      <c r="H72" s="1137">
        <v>385849000</v>
      </c>
      <c r="I72" s="1137">
        <v>11694000</v>
      </c>
      <c r="J72" s="1137">
        <v>0</v>
      </c>
      <c r="K72" s="1137">
        <v>0</v>
      </c>
      <c r="L72" s="1138">
        <v>24375000</v>
      </c>
      <c r="M72" s="144"/>
      <c r="N72" s="144"/>
    </row>
    <row r="73" spans="1:14" ht="18.95" customHeight="1">
      <c r="A73" s="151"/>
      <c r="B73" s="152"/>
      <c r="C73" s="153"/>
      <c r="D73" s="154" t="s">
        <v>42</v>
      </c>
      <c r="E73" s="699">
        <v>8115729261.5999994</v>
      </c>
      <c r="F73" s="1137">
        <v>7632150647.5</v>
      </c>
      <c r="G73" s="1137">
        <v>3236023</v>
      </c>
      <c r="H73" s="1137">
        <v>405891697.74000001</v>
      </c>
      <c r="I73" s="1137">
        <v>45518891.789999999</v>
      </c>
      <c r="J73" s="1137">
        <v>5000</v>
      </c>
      <c r="K73" s="1137">
        <v>0</v>
      </c>
      <c r="L73" s="1138">
        <v>28927001.569999997</v>
      </c>
      <c r="M73" s="144"/>
      <c r="N73" s="144"/>
    </row>
    <row r="74" spans="1:14" ht="18.95" customHeight="1">
      <c r="A74" s="151"/>
      <c r="B74" s="152"/>
      <c r="C74" s="153"/>
      <c r="D74" s="154" t="s">
        <v>43</v>
      </c>
      <c r="E74" s="699">
        <v>3191205068.8899994</v>
      </c>
      <c r="F74" s="1137">
        <v>3011318833.25</v>
      </c>
      <c r="G74" s="1137">
        <v>1392795.46</v>
      </c>
      <c r="H74" s="1137">
        <v>158960824.83999988</v>
      </c>
      <c r="I74" s="1137">
        <v>16002042.1</v>
      </c>
      <c r="J74" s="1137">
        <v>0</v>
      </c>
      <c r="K74" s="1137">
        <v>0</v>
      </c>
      <c r="L74" s="1138">
        <v>3530573.2400000016</v>
      </c>
      <c r="M74" s="144"/>
      <c r="N74" s="144"/>
    </row>
    <row r="75" spans="1:14" ht="18.95" customHeight="1">
      <c r="A75" s="151"/>
      <c r="B75" s="152"/>
      <c r="C75" s="153"/>
      <c r="D75" s="154" t="s">
        <v>44</v>
      </c>
      <c r="E75" s="697">
        <v>0.41142874165173055</v>
      </c>
      <c r="F75" s="697">
        <v>0.41070306710608562</v>
      </c>
      <c r="G75" s="687">
        <v>0.58693445427728608</v>
      </c>
      <c r="H75" s="687">
        <v>0.41197677029096846</v>
      </c>
      <c r="I75" s="687">
        <v>1.3683976483666838</v>
      </c>
      <c r="J75" s="687">
        <v>0</v>
      </c>
      <c r="K75" s="687">
        <v>0</v>
      </c>
      <c r="L75" s="689">
        <v>0.14484403035897442</v>
      </c>
      <c r="M75" s="144"/>
      <c r="N75" s="144"/>
    </row>
    <row r="76" spans="1:14" ht="18.95" customHeight="1">
      <c r="A76" s="167" t="s">
        <v>4</v>
      </c>
      <c r="B76" s="168" t="s">
        <v>4</v>
      </c>
      <c r="C76" s="153"/>
      <c r="D76" s="162" t="s">
        <v>45</v>
      </c>
      <c r="E76" s="690">
        <v>0.39321236157905787</v>
      </c>
      <c r="F76" s="690">
        <v>0.39455704850852136</v>
      </c>
      <c r="G76" s="690">
        <v>0.43040344892480675</v>
      </c>
      <c r="H76" s="690">
        <v>0.39163359518091106</v>
      </c>
      <c r="I76" s="690">
        <v>0.35154726907291428</v>
      </c>
      <c r="J76" s="690">
        <v>0</v>
      </c>
      <c r="K76" s="690">
        <v>0</v>
      </c>
      <c r="L76" s="691">
        <v>0.12205113037576407</v>
      </c>
      <c r="M76" s="144"/>
      <c r="N76" s="144"/>
    </row>
    <row r="77" spans="1:14" ht="18.95" customHeight="1">
      <c r="A77" s="151" t="s">
        <v>106</v>
      </c>
      <c r="B77" s="152" t="s">
        <v>47</v>
      </c>
      <c r="C77" s="159" t="s">
        <v>343</v>
      </c>
      <c r="D77" s="160" t="s">
        <v>41</v>
      </c>
      <c r="E77" s="698">
        <v>2259740000</v>
      </c>
      <c r="F77" s="1137">
        <v>2055140000</v>
      </c>
      <c r="G77" s="1137">
        <v>1095000</v>
      </c>
      <c r="H77" s="1137">
        <v>180949000</v>
      </c>
      <c r="I77" s="1137">
        <v>7378000</v>
      </c>
      <c r="J77" s="1137">
        <v>0</v>
      </c>
      <c r="K77" s="1137">
        <v>0</v>
      </c>
      <c r="L77" s="1138">
        <v>15178000</v>
      </c>
      <c r="M77" s="144"/>
      <c r="N77" s="144"/>
    </row>
    <row r="78" spans="1:14" ht="18.95" customHeight="1">
      <c r="A78" s="151"/>
      <c r="B78" s="152"/>
      <c r="C78" s="153"/>
      <c r="D78" s="154" t="s">
        <v>42</v>
      </c>
      <c r="E78" s="699">
        <v>2378158309.5000005</v>
      </c>
      <c r="F78" s="1137">
        <v>2154737444.9700003</v>
      </c>
      <c r="G78" s="1137">
        <v>1481810</v>
      </c>
      <c r="H78" s="1137">
        <v>187447474</v>
      </c>
      <c r="I78" s="1137">
        <v>17561015.530000001</v>
      </c>
      <c r="J78" s="1137">
        <v>0</v>
      </c>
      <c r="K78" s="1137">
        <v>0</v>
      </c>
      <c r="L78" s="1138">
        <v>16930565</v>
      </c>
      <c r="M78" s="144"/>
      <c r="N78" s="144"/>
    </row>
    <row r="79" spans="1:14" ht="18.95" customHeight="1">
      <c r="A79" s="151"/>
      <c r="B79" s="152"/>
      <c r="C79" s="153"/>
      <c r="D79" s="154" t="s">
        <v>43</v>
      </c>
      <c r="E79" s="699">
        <v>1041097096.48</v>
      </c>
      <c r="F79" s="1137">
        <v>957739898.80999994</v>
      </c>
      <c r="G79" s="1137">
        <v>606920.31000000006</v>
      </c>
      <c r="H79" s="1137">
        <v>72919468.060000122</v>
      </c>
      <c r="I79" s="1137">
        <v>6251670.9299999997</v>
      </c>
      <c r="J79" s="1137">
        <v>0</v>
      </c>
      <c r="K79" s="1137">
        <v>0</v>
      </c>
      <c r="L79" s="1138">
        <v>3579138.37</v>
      </c>
      <c r="M79" s="144"/>
      <c r="N79" s="144"/>
    </row>
    <row r="80" spans="1:14" ht="18.95" customHeight="1">
      <c r="A80" s="161" t="s">
        <v>4</v>
      </c>
      <c r="B80" s="152"/>
      <c r="C80" s="153"/>
      <c r="D80" s="154" t="s">
        <v>44</v>
      </c>
      <c r="E80" s="697">
        <v>0.46071543473142929</v>
      </c>
      <c r="F80" s="697">
        <v>0.46602173030061211</v>
      </c>
      <c r="G80" s="687">
        <v>0.5542651232876713</v>
      </c>
      <c r="H80" s="687">
        <v>0.40298353712924706</v>
      </c>
      <c r="I80" s="688">
        <v>0.84733951341827052</v>
      </c>
      <c r="J80" s="687">
        <v>0</v>
      </c>
      <c r="K80" s="687">
        <v>0</v>
      </c>
      <c r="L80" s="689">
        <v>0.2358109349057847</v>
      </c>
      <c r="M80" s="144"/>
      <c r="N80" s="144"/>
    </row>
    <row r="81" spans="1:14" ht="18.95" customHeight="1">
      <c r="A81" s="155"/>
      <c r="B81" s="156"/>
      <c r="C81" s="153"/>
      <c r="D81" s="157" t="s">
        <v>45</v>
      </c>
      <c r="E81" s="690">
        <v>0.43777451329507455</v>
      </c>
      <c r="F81" s="690">
        <v>0.44448102066715339</v>
      </c>
      <c r="G81" s="690">
        <v>0.40958038479967074</v>
      </c>
      <c r="H81" s="690">
        <v>0.38901280718245435</v>
      </c>
      <c r="I81" s="690">
        <v>0.35599711869282763</v>
      </c>
      <c r="J81" s="690">
        <v>0</v>
      </c>
      <c r="K81" s="690">
        <v>0</v>
      </c>
      <c r="L81" s="691">
        <v>0.21140099990756364</v>
      </c>
      <c r="M81" s="144"/>
      <c r="N81" s="144"/>
    </row>
    <row r="82" spans="1:14" ht="18.95" customHeight="1">
      <c r="A82" s="151" t="s">
        <v>110</v>
      </c>
      <c r="B82" s="152" t="s">
        <v>47</v>
      </c>
      <c r="C82" s="159" t="s">
        <v>344</v>
      </c>
      <c r="D82" s="154" t="s">
        <v>41</v>
      </c>
      <c r="E82" s="700">
        <v>2966537000</v>
      </c>
      <c r="F82" s="1137">
        <v>2708575000</v>
      </c>
      <c r="G82" s="1137">
        <v>1374000</v>
      </c>
      <c r="H82" s="1137">
        <v>239809000</v>
      </c>
      <c r="I82" s="1137">
        <v>8949000</v>
      </c>
      <c r="J82" s="1137">
        <v>0</v>
      </c>
      <c r="K82" s="1137">
        <v>0</v>
      </c>
      <c r="L82" s="1138">
        <v>7830000</v>
      </c>
      <c r="M82" s="144"/>
      <c r="N82" s="144"/>
    </row>
    <row r="83" spans="1:14" ht="18.95" customHeight="1">
      <c r="A83" s="151"/>
      <c r="B83" s="152"/>
      <c r="C83" s="153"/>
      <c r="D83" s="154" t="s">
        <v>42</v>
      </c>
      <c r="E83" s="700">
        <v>3156857163.9000001</v>
      </c>
      <c r="F83" s="1137">
        <v>2843896436.1199999</v>
      </c>
      <c r="G83" s="1137">
        <v>1708650</v>
      </c>
      <c r="H83" s="1137">
        <v>262861582.24000001</v>
      </c>
      <c r="I83" s="1137">
        <v>28152912.260000002</v>
      </c>
      <c r="J83" s="1137">
        <v>0</v>
      </c>
      <c r="K83" s="1137">
        <v>0</v>
      </c>
      <c r="L83" s="1138">
        <v>20237583.279999997</v>
      </c>
      <c r="M83" s="144"/>
      <c r="N83" s="144"/>
    </row>
    <row r="84" spans="1:14" ht="18.95" customHeight="1">
      <c r="A84" s="151"/>
      <c r="B84" s="152"/>
      <c r="C84" s="153"/>
      <c r="D84" s="154" t="s">
        <v>43</v>
      </c>
      <c r="E84" s="700">
        <v>1358820716.8300002</v>
      </c>
      <c r="F84" s="1137">
        <v>1226421203.4400001</v>
      </c>
      <c r="G84" s="1137">
        <v>728654.16999999993</v>
      </c>
      <c r="H84" s="1137">
        <v>107301009.96999995</v>
      </c>
      <c r="I84" s="1137">
        <v>12344682.5</v>
      </c>
      <c r="J84" s="1137">
        <v>0</v>
      </c>
      <c r="K84" s="1137">
        <v>0</v>
      </c>
      <c r="L84" s="1138">
        <v>12025166.750000002</v>
      </c>
      <c r="M84" s="144"/>
      <c r="N84" s="144"/>
    </row>
    <row r="85" spans="1:14" ht="18.95" customHeight="1">
      <c r="A85" s="161" t="s">
        <v>4</v>
      </c>
      <c r="B85" s="152"/>
      <c r="C85" s="153"/>
      <c r="D85" s="154" t="s">
        <v>44</v>
      </c>
      <c r="E85" s="697">
        <v>0.45804947547595065</v>
      </c>
      <c r="F85" s="697">
        <v>0.4527920413649244</v>
      </c>
      <c r="G85" s="687">
        <v>0.53031598981077144</v>
      </c>
      <c r="H85" s="687">
        <v>0.4474436320988785</v>
      </c>
      <c r="I85" s="687">
        <v>1.3794482623756845</v>
      </c>
      <c r="J85" s="687">
        <v>0</v>
      </c>
      <c r="K85" s="687">
        <v>0</v>
      </c>
      <c r="L85" s="689">
        <v>1.5357811941251598</v>
      </c>
      <c r="M85" s="144"/>
      <c r="N85" s="144"/>
    </row>
    <row r="86" spans="1:14" ht="18.95" customHeight="1">
      <c r="A86" s="155"/>
      <c r="B86" s="156"/>
      <c r="C86" s="153"/>
      <c r="D86" s="162" t="s">
        <v>45</v>
      </c>
      <c r="E86" s="690">
        <v>0.4304346526566647</v>
      </c>
      <c r="F86" s="690">
        <v>0.43124678798544352</v>
      </c>
      <c r="G86" s="690">
        <v>0.42645022093465595</v>
      </c>
      <c r="H86" s="690">
        <v>0.40820346988564926</v>
      </c>
      <c r="I86" s="690">
        <v>0.43848687432381461</v>
      </c>
      <c r="J86" s="690">
        <v>0</v>
      </c>
      <c r="K86" s="690">
        <v>0</v>
      </c>
      <c r="L86" s="691">
        <v>0.59419974132405418</v>
      </c>
      <c r="M86" s="144"/>
      <c r="N86" s="144"/>
    </row>
    <row r="87" spans="1:14" ht="18.95" customHeight="1">
      <c r="A87" s="151" t="s">
        <v>114</v>
      </c>
      <c r="B87" s="152" t="s">
        <v>47</v>
      </c>
      <c r="C87" s="159" t="s">
        <v>345</v>
      </c>
      <c r="D87" s="160" t="s">
        <v>41</v>
      </c>
      <c r="E87" s="698">
        <v>6326919000</v>
      </c>
      <c r="F87" s="1137">
        <v>5861605000</v>
      </c>
      <c r="G87" s="1137">
        <v>3138000</v>
      </c>
      <c r="H87" s="1137">
        <v>440985000</v>
      </c>
      <c r="I87" s="1137">
        <v>12521000</v>
      </c>
      <c r="J87" s="1137">
        <v>0</v>
      </c>
      <c r="K87" s="1137">
        <v>0</v>
      </c>
      <c r="L87" s="1138">
        <v>8670000</v>
      </c>
      <c r="M87" s="144"/>
      <c r="N87" s="144"/>
    </row>
    <row r="88" spans="1:14" ht="18.95" customHeight="1">
      <c r="A88" s="151"/>
      <c r="B88" s="152"/>
      <c r="C88" s="153"/>
      <c r="D88" s="154" t="s">
        <v>42</v>
      </c>
      <c r="E88" s="699">
        <v>6762969518.5300007</v>
      </c>
      <c r="F88" s="1137">
        <v>6208122188.5699997</v>
      </c>
      <c r="G88" s="1137">
        <v>3748341.2199999997</v>
      </c>
      <c r="H88" s="1137">
        <v>482298842.43000001</v>
      </c>
      <c r="I88" s="1137">
        <v>56797181.75</v>
      </c>
      <c r="J88" s="1137">
        <v>0</v>
      </c>
      <c r="K88" s="1137">
        <v>0</v>
      </c>
      <c r="L88" s="1138">
        <v>12002964.560000001</v>
      </c>
      <c r="M88" s="144"/>
      <c r="N88" s="144"/>
    </row>
    <row r="89" spans="1:14" ht="18.95" customHeight="1">
      <c r="A89" s="151"/>
      <c r="B89" s="152"/>
      <c r="C89" s="153"/>
      <c r="D89" s="154" t="s">
        <v>43</v>
      </c>
      <c r="E89" s="699">
        <v>3045562011.6000004</v>
      </c>
      <c r="F89" s="1137">
        <v>2827821508.3400002</v>
      </c>
      <c r="G89" s="1137">
        <v>1242425.8199999998</v>
      </c>
      <c r="H89" s="1137">
        <v>200916756.09999996</v>
      </c>
      <c r="I89" s="1137">
        <v>11824224.529999999</v>
      </c>
      <c r="J89" s="1137">
        <v>0</v>
      </c>
      <c r="K89" s="1137">
        <v>0</v>
      </c>
      <c r="L89" s="1138">
        <v>3757096.81</v>
      </c>
      <c r="M89" s="144"/>
      <c r="N89" s="144"/>
    </row>
    <row r="90" spans="1:14" ht="18.95" customHeight="1">
      <c r="A90" s="161" t="s">
        <v>4</v>
      </c>
      <c r="B90" s="152"/>
      <c r="C90" s="153"/>
      <c r="D90" s="154" t="s">
        <v>44</v>
      </c>
      <c r="E90" s="697">
        <v>0.48136573450679554</v>
      </c>
      <c r="F90" s="697">
        <v>0.48243126385008889</v>
      </c>
      <c r="G90" s="687">
        <v>0.39592919694072654</v>
      </c>
      <c r="H90" s="687">
        <v>0.45560904815356523</v>
      </c>
      <c r="I90" s="687">
        <v>0.94435145196070591</v>
      </c>
      <c r="J90" s="687">
        <v>0</v>
      </c>
      <c r="K90" s="687">
        <v>0</v>
      </c>
      <c r="L90" s="689">
        <v>0.43334449942329872</v>
      </c>
      <c r="M90" s="144"/>
      <c r="N90" s="144"/>
    </row>
    <row r="91" spans="1:14" ht="18.95" customHeight="1">
      <c r="A91" s="155"/>
      <c r="B91" s="156"/>
      <c r="C91" s="153"/>
      <c r="D91" s="157" t="s">
        <v>45</v>
      </c>
      <c r="E91" s="690">
        <v>0.45032910517419927</v>
      </c>
      <c r="F91" s="690">
        <v>0.45550351981576742</v>
      </c>
      <c r="G91" s="690">
        <v>0.3314601705337808</v>
      </c>
      <c r="H91" s="690">
        <v>0.41658146034045407</v>
      </c>
      <c r="I91" s="690">
        <v>0.2081832965242153</v>
      </c>
      <c r="J91" s="690">
        <v>0</v>
      </c>
      <c r="K91" s="690">
        <v>0</v>
      </c>
      <c r="L91" s="691">
        <v>0.31301407175028767</v>
      </c>
      <c r="M91" s="144"/>
      <c r="N91" s="144"/>
    </row>
    <row r="92" spans="1:14" ht="18.95" customHeight="1">
      <c r="A92" s="151" t="s">
        <v>118</v>
      </c>
      <c r="B92" s="152" t="s">
        <v>47</v>
      </c>
      <c r="C92" s="159" t="s">
        <v>346</v>
      </c>
      <c r="D92" s="154" t="s">
        <v>41</v>
      </c>
      <c r="E92" s="700">
        <v>3373485000</v>
      </c>
      <c r="F92" s="1137">
        <v>3126080000</v>
      </c>
      <c r="G92" s="1137">
        <v>1171000</v>
      </c>
      <c r="H92" s="1137">
        <v>230342000</v>
      </c>
      <c r="I92" s="1137">
        <v>7194000</v>
      </c>
      <c r="J92" s="1137">
        <v>0</v>
      </c>
      <c r="K92" s="1137">
        <v>0</v>
      </c>
      <c r="L92" s="1138">
        <v>8698000</v>
      </c>
      <c r="M92" s="144"/>
      <c r="N92" s="144"/>
    </row>
    <row r="93" spans="1:14" ht="18.95" customHeight="1">
      <c r="A93" s="151"/>
      <c r="B93" s="152"/>
      <c r="C93" s="169"/>
      <c r="D93" s="154" t="s">
        <v>42</v>
      </c>
      <c r="E93" s="700">
        <v>3604217948.6999998</v>
      </c>
      <c r="F93" s="1137">
        <v>3269584123.21</v>
      </c>
      <c r="G93" s="1137">
        <v>1584784.43</v>
      </c>
      <c r="H93" s="1137">
        <v>294211441.09000003</v>
      </c>
      <c r="I93" s="1137">
        <v>23190784.100000001</v>
      </c>
      <c r="J93" s="1137">
        <v>0</v>
      </c>
      <c r="K93" s="1137">
        <v>0</v>
      </c>
      <c r="L93" s="1138">
        <v>15646815.870000001</v>
      </c>
      <c r="M93" s="144"/>
      <c r="N93" s="144"/>
    </row>
    <row r="94" spans="1:14" ht="18.95" customHeight="1">
      <c r="A94" s="151"/>
      <c r="B94" s="152"/>
      <c r="C94" s="169"/>
      <c r="D94" s="154" t="s">
        <v>43</v>
      </c>
      <c r="E94" s="700">
        <v>1397207404.1800001</v>
      </c>
      <c r="F94" s="1137">
        <v>1280120209.1099999</v>
      </c>
      <c r="G94" s="1137">
        <v>720392.66999999993</v>
      </c>
      <c r="H94" s="1137">
        <v>105187539.6000001</v>
      </c>
      <c r="I94" s="1137">
        <v>5762704.0100000007</v>
      </c>
      <c r="J94" s="1137">
        <v>0</v>
      </c>
      <c r="K94" s="1137">
        <v>0</v>
      </c>
      <c r="L94" s="1138">
        <v>5416558.7899999991</v>
      </c>
      <c r="M94" s="144"/>
      <c r="N94" s="144"/>
    </row>
    <row r="95" spans="1:14" ht="18.95" customHeight="1">
      <c r="A95" s="161" t="s">
        <v>4</v>
      </c>
      <c r="B95" s="152"/>
      <c r="C95" s="170" t="s">
        <v>4</v>
      </c>
      <c r="D95" s="154" t="s">
        <v>44</v>
      </c>
      <c r="E95" s="697">
        <v>0.41417329680730758</v>
      </c>
      <c r="F95" s="697">
        <v>0.40949694477108706</v>
      </c>
      <c r="G95" s="687">
        <v>0.61519442356959853</v>
      </c>
      <c r="H95" s="687">
        <v>0.45665809795868795</v>
      </c>
      <c r="I95" s="687">
        <v>0.80104309285515718</v>
      </c>
      <c r="J95" s="687">
        <v>0</v>
      </c>
      <c r="K95" s="687">
        <v>0</v>
      </c>
      <c r="L95" s="689">
        <v>0.62273612209703366</v>
      </c>
      <c r="M95" s="144"/>
      <c r="N95" s="144"/>
    </row>
    <row r="96" spans="1:14" ht="18.95" customHeight="1">
      <c r="A96" s="155"/>
      <c r="B96" s="156"/>
      <c r="C96" s="171"/>
      <c r="D96" s="162" t="s">
        <v>45</v>
      </c>
      <c r="E96" s="690">
        <v>0.38765896626311314</v>
      </c>
      <c r="F96" s="690">
        <v>0.39152386385250987</v>
      </c>
      <c r="G96" s="690">
        <v>0.454568240552439</v>
      </c>
      <c r="H96" s="690">
        <v>0.35752362046254671</v>
      </c>
      <c r="I96" s="690">
        <v>0.24849112410994334</v>
      </c>
      <c r="J96" s="690">
        <v>0</v>
      </c>
      <c r="K96" s="690">
        <v>0</v>
      </c>
      <c r="L96" s="691">
        <v>0.34617642560652173</v>
      </c>
      <c r="M96" s="144"/>
      <c r="N96" s="144"/>
    </row>
    <row r="97" spans="1:12" ht="27" customHeight="1">
      <c r="A97" s="664"/>
      <c r="E97" s="172"/>
      <c r="F97" s="172"/>
      <c r="G97" s="172"/>
      <c r="H97" s="172"/>
      <c r="I97" s="172"/>
      <c r="J97" s="172"/>
      <c r="K97" s="172"/>
      <c r="L97" s="172"/>
    </row>
    <row r="98" spans="1:12" ht="18" customHeight="1">
      <c r="A98" s="1647"/>
      <c r="B98" s="1647"/>
      <c r="C98" s="1647"/>
      <c r="D98" s="1647"/>
      <c r="E98" s="1647"/>
      <c r="F98" s="1647"/>
      <c r="G98" s="1647"/>
      <c r="H98" s="1647"/>
      <c r="I98" s="1647"/>
      <c r="J98" s="1647"/>
      <c r="K98" s="1647"/>
      <c r="L98" s="1647"/>
    </row>
    <row r="99" spans="1:12" ht="18">
      <c r="E99" s="172"/>
      <c r="F99" s="172"/>
      <c r="G99" s="172"/>
      <c r="H99" s="172"/>
      <c r="I99" s="172"/>
      <c r="J99" s="172"/>
      <c r="K99" s="172"/>
      <c r="L99" s="172"/>
    </row>
    <row r="100" spans="1:12">
      <c r="G100" s="158"/>
      <c r="H100" s="1017"/>
      <c r="I100" s="1018"/>
      <c r="J100" s="158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47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N75"/>
  <sheetViews>
    <sheetView showGridLines="0" zoomScale="70" zoomScaleNormal="70" workbookViewId="0">
      <selection activeCell="L27" sqref="L27"/>
    </sheetView>
  </sheetViews>
  <sheetFormatPr defaultColWidth="5.140625" defaultRowHeight="15"/>
  <cols>
    <col min="1" max="1" width="5.140625" style="332" customWidth="1"/>
    <col min="2" max="2" width="2.5703125" style="332" customWidth="1"/>
    <col min="3" max="3" width="58.5703125" style="332" customWidth="1"/>
    <col min="4" max="4" width="19.85546875" style="332" customWidth="1"/>
    <col min="5" max="5" width="2.28515625" style="332" customWidth="1"/>
    <col min="6" max="7" width="20.85546875" style="332" customWidth="1"/>
    <col min="8" max="9" width="20.7109375" style="332" customWidth="1"/>
    <col min="10" max="10" width="5.85546875" style="332" customWidth="1"/>
    <col min="11" max="11" width="13.140625" style="332" bestFit="1" customWidth="1"/>
    <col min="12" max="13" width="12.5703125" style="332" customWidth="1"/>
    <col min="14" max="14" width="15.5703125" style="332" bestFit="1" customWidth="1"/>
    <col min="15" max="15" width="12.5703125" style="332" customWidth="1"/>
    <col min="16" max="16" width="15.5703125" style="332" bestFit="1" customWidth="1"/>
    <col min="17" max="17" width="12.5703125" style="332" customWidth="1"/>
    <col min="18" max="18" width="22.85546875" style="332" customWidth="1"/>
    <col min="19" max="247" width="12.5703125" style="332" customWidth="1"/>
    <col min="248" max="256" width="5.140625" style="332"/>
    <col min="257" max="257" width="5.140625" style="332" customWidth="1"/>
    <col min="258" max="258" width="2.5703125" style="332" customWidth="1"/>
    <col min="259" max="259" width="58.5703125" style="332" customWidth="1"/>
    <col min="260" max="260" width="19.85546875" style="332" customWidth="1"/>
    <col min="261" max="261" width="2.28515625" style="332" customWidth="1"/>
    <col min="262" max="263" width="20.85546875" style="332" customWidth="1"/>
    <col min="264" max="265" width="20.7109375" style="332" customWidth="1"/>
    <col min="266" max="266" width="5.85546875" style="332" customWidth="1"/>
    <col min="267" max="503" width="12.5703125" style="332" customWidth="1"/>
    <col min="504" max="512" width="5.140625" style="332"/>
    <col min="513" max="513" width="5.140625" style="332" customWidth="1"/>
    <col min="514" max="514" width="2.5703125" style="332" customWidth="1"/>
    <col min="515" max="515" width="58.5703125" style="332" customWidth="1"/>
    <col min="516" max="516" width="19.85546875" style="332" customWidth="1"/>
    <col min="517" max="517" width="2.28515625" style="332" customWidth="1"/>
    <col min="518" max="519" width="20.85546875" style="332" customWidth="1"/>
    <col min="520" max="521" width="20.7109375" style="332" customWidth="1"/>
    <col min="522" max="522" width="5.85546875" style="332" customWidth="1"/>
    <col min="523" max="759" width="12.5703125" style="332" customWidth="1"/>
    <col min="760" max="768" width="5.140625" style="332"/>
    <col min="769" max="769" width="5.140625" style="332" customWidth="1"/>
    <col min="770" max="770" width="2.5703125" style="332" customWidth="1"/>
    <col min="771" max="771" width="58.5703125" style="332" customWidth="1"/>
    <col min="772" max="772" width="19.85546875" style="332" customWidth="1"/>
    <col min="773" max="773" width="2.28515625" style="332" customWidth="1"/>
    <col min="774" max="775" width="20.85546875" style="332" customWidth="1"/>
    <col min="776" max="777" width="20.7109375" style="332" customWidth="1"/>
    <col min="778" max="778" width="5.85546875" style="332" customWidth="1"/>
    <col min="779" max="1015" width="12.5703125" style="332" customWidth="1"/>
    <col min="1016" max="1024" width="5.140625" style="332"/>
    <col min="1025" max="1025" width="5.140625" style="332" customWidth="1"/>
    <col min="1026" max="1026" width="2.5703125" style="332" customWidth="1"/>
    <col min="1027" max="1027" width="58.5703125" style="332" customWidth="1"/>
    <col min="1028" max="1028" width="19.85546875" style="332" customWidth="1"/>
    <col min="1029" max="1029" width="2.28515625" style="332" customWidth="1"/>
    <col min="1030" max="1031" width="20.85546875" style="332" customWidth="1"/>
    <col min="1032" max="1033" width="20.7109375" style="332" customWidth="1"/>
    <col min="1034" max="1034" width="5.85546875" style="332" customWidth="1"/>
    <col min="1035" max="1271" width="12.5703125" style="332" customWidth="1"/>
    <col min="1272" max="1280" width="5.140625" style="332"/>
    <col min="1281" max="1281" width="5.140625" style="332" customWidth="1"/>
    <col min="1282" max="1282" width="2.5703125" style="332" customWidth="1"/>
    <col min="1283" max="1283" width="58.5703125" style="332" customWidth="1"/>
    <col min="1284" max="1284" width="19.85546875" style="332" customWidth="1"/>
    <col min="1285" max="1285" width="2.28515625" style="332" customWidth="1"/>
    <col min="1286" max="1287" width="20.85546875" style="332" customWidth="1"/>
    <col min="1288" max="1289" width="20.7109375" style="332" customWidth="1"/>
    <col min="1290" max="1290" width="5.85546875" style="332" customWidth="1"/>
    <col min="1291" max="1527" width="12.5703125" style="332" customWidth="1"/>
    <col min="1528" max="1536" width="5.140625" style="332"/>
    <col min="1537" max="1537" width="5.140625" style="332" customWidth="1"/>
    <col min="1538" max="1538" width="2.5703125" style="332" customWidth="1"/>
    <col min="1539" max="1539" width="58.5703125" style="332" customWidth="1"/>
    <col min="1540" max="1540" width="19.85546875" style="332" customWidth="1"/>
    <col min="1541" max="1541" width="2.28515625" style="332" customWidth="1"/>
    <col min="1542" max="1543" width="20.85546875" style="332" customWidth="1"/>
    <col min="1544" max="1545" width="20.7109375" style="332" customWidth="1"/>
    <col min="1546" max="1546" width="5.85546875" style="332" customWidth="1"/>
    <col min="1547" max="1783" width="12.5703125" style="332" customWidth="1"/>
    <col min="1784" max="1792" width="5.140625" style="332"/>
    <col min="1793" max="1793" width="5.140625" style="332" customWidth="1"/>
    <col min="1794" max="1794" width="2.5703125" style="332" customWidth="1"/>
    <col min="1795" max="1795" width="58.5703125" style="332" customWidth="1"/>
    <col min="1796" max="1796" width="19.85546875" style="332" customWidth="1"/>
    <col min="1797" max="1797" width="2.28515625" style="332" customWidth="1"/>
    <col min="1798" max="1799" width="20.85546875" style="332" customWidth="1"/>
    <col min="1800" max="1801" width="20.7109375" style="332" customWidth="1"/>
    <col min="1802" max="1802" width="5.85546875" style="332" customWidth="1"/>
    <col min="1803" max="2039" width="12.5703125" style="332" customWidth="1"/>
    <col min="2040" max="2048" width="5.140625" style="332"/>
    <col min="2049" max="2049" width="5.140625" style="332" customWidth="1"/>
    <col min="2050" max="2050" width="2.5703125" style="332" customWidth="1"/>
    <col min="2051" max="2051" width="58.5703125" style="332" customWidth="1"/>
    <col min="2052" max="2052" width="19.85546875" style="332" customWidth="1"/>
    <col min="2053" max="2053" width="2.28515625" style="332" customWidth="1"/>
    <col min="2054" max="2055" width="20.85546875" style="332" customWidth="1"/>
    <col min="2056" max="2057" width="20.7109375" style="332" customWidth="1"/>
    <col min="2058" max="2058" width="5.85546875" style="332" customWidth="1"/>
    <col min="2059" max="2295" width="12.5703125" style="332" customWidth="1"/>
    <col min="2296" max="2304" width="5.140625" style="332"/>
    <col min="2305" max="2305" width="5.140625" style="332" customWidth="1"/>
    <col min="2306" max="2306" width="2.5703125" style="332" customWidth="1"/>
    <col min="2307" max="2307" width="58.5703125" style="332" customWidth="1"/>
    <col min="2308" max="2308" width="19.85546875" style="332" customWidth="1"/>
    <col min="2309" max="2309" width="2.28515625" style="332" customWidth="1"/>
    <col min="2310" max="2311" width="20.85546875" style="332" customWidth="1"/>
    <col min="2312" max="2313" width="20.7109375" style="332" customWidth="1"/>
    <col min="2314" max="2314" width="5.85546875" style="332" customWidth="1"/>
    <col min="2315" max="2551" width="12.5703125" style="332" customWidth="1"/>
    <col min="2552" max="2560" width="5.140625" style="332"/>
    <col min="2561" max="2561" width="5.140625" style="332" customWidth="1"/>
    <col min="2562" max="2562" width="2.5703125" style="332" customWidth="1"/>
    <col min="2563" max="2563" width="58.5703125" style="332" customWidth="1"/>
    <col min="2564" max="2564" width="19.85546875" style="332" customWidth="1"/>
    <col min="2565" max="2565" width="2.28515625" style="332" customWidth="1"/>
    <col min="2566" max="2567" width="20.85546875" style="332" customWidth="1"/>
    <col min="2568" max="2569" width="20.7109375" style="332" customWidth="1"/>
    <col min="2570" max="2570" width="5.85546875" style="332" customWidth="1"/>
    <col min="2571" max="2807" width="12.5703125" style="332" customWidth="1"/>
    <col min="2808" max="2816" width="5.140625" style="332"/>
    <col min="2817" max="2817" width="5.140625" style="332" customWidth="1"/>
    <col min="2818" max="2818" width="2.5703125" style="332" customWidth="1"/>
    <col min="2819" max="2819" width="58.5703125" style="332" customWidth="1"/>
    <col min="2820" max="2820" width="19.85546875" style="332" customWidth="1"/>
    <col min="2821" max="2821" width="2.28515625" style="332" customWidth="1"/>
    <col min="2822" max="2823" width="20.85546875" style="332" customWidth="1"/>
    <col min="2824" max="2825" width="20.7109375" style="332" customWidth="1"/>
    <col min="2826" max="2826" width="5.85546875" style="332" customWidth="1"/>
    <col min="2827" max="3063" width="12.5703125" style="332" customWidth="1"/>
    <col min="3064" max="3072" width="5.140625" style="332"/>
    <col min="3073" max="3073" width="5.140625" style="332" customWidth="1"/>
    <col min="3074" max="3074" width="2.5703125" style="332" customWidth="1"/>
    <col min="3075" max="3075" width="58.5703125" style="332" customWidth="1"/>
    <col min="3076" max="3076" width="19.85546875" style="332" customWidth="1"/>
    <col min="3077" max="3077" width="2.28515625" style="332" customWidth="1"/>
    <col min="3078" max="3079" width="20.85546875" style="332" customWidth="1"/>
    <col min="3080" max="3081" width="20.7109375" style="332" customWidth="1"/>
    <col min="3082" max="3082" width="5.85546875" style="332" customWidth="1"/>
    <col min="3083" max="3319" width="12.5703125" style="332" customWidth="1"/>
    <col min="3320" max="3328" width="5.140625" style="332"/>
    <col min="3329" max="3329" width="5.140625" style="332" customWidth="1"/>
    <col min="3330" max="3330" width="2.5703125" style="332" customWidth="1"/>
    <col min="3331" max="3331" width="58.5703125" style="332" customWidth="1"/>
    <col min="3332" max="3332" width="19.85546875" style="332" customWidth="1"/>
    <col min="3333" max="3333" width="2.28515625" style="332" customWidth="1"/>
    <col min="3334" max="3335" width="20.85546875" style="332" customWidth="1"/>
    <col min="3336" max="3337" width="20.7109375" style="332" customWidth="1"/>
    <col min="3338" max="3338" width="5.85546875" style="332" customWidth="1"/>
    <col min="3339" max="3575" width="12.5703125" style="332" customWidth="1"/>
    <col min="3576" max="3584" width="5.140625" style="332"/>
    <col min="3585" max="3585" width="5.140625" style="332" customWidth="1"/>
    <col min="3586" max="3586" width="2.5703125" style="332" customWidth="1"/>
    <col min="3587" max="3587" width="58.5703125" style="332" customWidth="1"/>
    <col min="3588" max="3588" width="19.85546875" style="332" customWidth="1"/>
    <col min="3589" max="3589" width="2.28515625" style="332" customWidth="1"/>
    <col min="3590" max="3591" width="20.85546875" style="332" customWidth="1"/>
    <col min="3592" max="3593" width="20.7109375" style="332" customWidth="1"/>
    <col min="3594" max="3594" width="5.85546875" style="332" customWidth="1"/>
    <col min="3595" max="3831" width="12.5703125" style="332" customWidth="1"/>
    <col min="3832" max="3840" width="5.140625" style="332"/>
    <col min="3841" max="3841" width="5.140625" style="332" customWidth="1"/>
    <col min="3842" max="3842" width="2.5703125" style="332" customWidth="1"/>
    <col min="3843" max="3843" width="58.5703125" style="332" customWidth="1"/>
    <col min="3844" max="3844" width="19.85546875" style="332" customWidth="1"/>
    <col min="3845" max="3845" width="2.28515625" style="332" customWidth="1"/>
    <col min="3846" max="3847" width="20.85546875" style="332" customWidth="1"/>
    <col min="3848" max="3849" width="20.7109375" style="332" customWidth="1"/>
    <col min="3850" max="3850" width="5.85546875" style="332" customWidth="1"/>
    <col min="3851" max="4087" width="12.5703125" style="332" customWidth="1"/>
    <col min="4088" max="4096" width="5.140625" style="332"/>
    <col min="4097" max="4097" width="5.140625" style="332" customWidth="1"/>
    <col min="4098" max="4098" width="2.5703125" style="332" customWidth="1"/>
    <col min="4099" max="4099" width="58.5703125" style="332" customWidth="1"/>
    <col min="4100" max="4100" width="19.85546875" style="332" customWidth="1"/>
    <col min="4101" max="4101" width="2.28515625" style="332" customWidth="1"/>
    <col min="4102" max="4103" width="20.85546875" style="332" customWidth="1"/>
    <col min="4104" max="4105" width="20.7109375" style="332" customWidth="1"/>
    <col min="4106" max="4106" width="5.85546875" style="332" customWidth="1"/>
    <col min="4107" max="4343" width="12.5703125" style="332" customWidth="1"/>
    <col min="4344" max="4352" width="5.140625" style="332"/>
    <col min="4353" max="4353" width="5.140625" style="332" customWidth="1"/>
    <col min="4354" max="4354" width="2.5703125" style="332" customWidth="1"/>
    <col min="4355" max="4355" width="58.5703125" style="332" customWidth="1"/>
    <col min="4356" max="4356" width="19.85546875" style="332" customWidth="1"/>
    <col min="4357" max="4357" width="2.28515625" style="332" customWidth="1"/>
    <col min="4358" max="4359" width="20.85546875" style="332" customWidth="1"/>
    <col min="4360" max="4361" width="20.7109375" style="332" customWidth="1"/>
    <col min="4362" max="4362" width="5.85546875" style="332" customWidth="1"/>
    <col min="4363" max="4599" width="12.5703125" style="332" customWidth="1"/>
    <col min="4600" max="4608" width="5.140625" style="332"/>
    <col min="4609" max="4609" width="5.140625" style="332" customWidth="1"/>
    <col min="4610" max="4610" width="2.5703125" style="332" customWidth="1"/>
    <col min="4611" max="4611" width="58.5703125" style="332" customWidth="1"/>
    <col min="4612" max="4612" width="19.85546875" style="332" customWidth="1"/>
    <col min="4613" max="4613" width="2.28515625" style="332" customWidth="1"/>
    <col min="4614" max="4615" width="20.85546875" style="332" customWidth="1"/>
    <col min="4616" max="4617" width="20.7109375" style="332" customWidth="1"/>
    <col min="4618" max="4618" width="5.85546875" style="332" customWidth="1"/>
    <col min="4619" max="4855" width="12.5703125" style="332" customWidth="1"/>
    <col min="4856" max="4864" width="5.140625" style="332"/>
    <col min="4865" max="4865" width="5.140625" style="332" customWidth="1"/>
    <col min="4866" max="4866" width="2.5703125" style="332" customWidth="1"/>
    <col min="4867" max="4867" width="58.5703125" style="332" customWidth="1"/>
    <col min="4868" max="4868" width="19.85546875" style="332" customWidth="1"/>
    <col min="4869" max="4869" width="2.28515625" style="332" customWidth="1"/>
    <col min="4870" max="4871" width="20.85546875" style="332" customWidth="1"/>
    <col min="4872" max="4873" width="20.7109375" style="332" customWidth="1"/>
    <col min="4874" max="4874" width="5.85546875" style="332" customWidth="1"/>
    <col min="4875" max="5111" width="12.5703125" style="332" customWidth="1"/>
    <col min="5112" max="5120" width="5.140625" style="332"/>
    <col min="5121" max="5121" width="5.140625" style="332" customWidth="1"/>
    <col min="5122" max="5122" width="2.5703125" style="332" customWidth="1"/>
    <col min="5123" max="5123" width="58.5703125" style="332" customWidth="1"/>
    <col min="5124" max="5124" width="19.85546875" style="332" customWidth="1"/>
    <col min="5125" max="5125" width="2.28515625" style="332" customWidth="1"/>
    <col min="5126" max="5127" width="20.85546875" style="332" customWidth="1"/>
    <col min="5128" max="5129" width="20.7109375" style="332" customWidth="1"/>
    <col min="5130" max="5130" width="5.85546875" style="332" customWidth="1"/>
    <col min="5131" max="5367" width="12.5703125" style="332" customWidth="1"/>
    <col min="5368" max="5376" width="5.140625" style="332"/>
    <col min="5377" max="5377" width="5.140625" style="332" customWidth="1"/>
    <col min="5378" max="5378" width="2.5703125" style="332" customWidth="1"/>
    <col min="5379" max="5379" width="58.5703125" style="332" customWidth="1"/>
    <col min="5380" max="5380" width="19.85546875" style="332" customWidth="1"/>
    <col min="5381" max="5381" width="2.28515625" style="332" customWidth="1"/>
    <col min="5382" max="5383" width="20.85546875" style="332" customWidth="1"/>
    <col min="5384" max="5385" width="20.7109375" style="332" customWidth="1"/>
    <col min="5386" max="5386" width="5.85546875" style="332" customWidth="1"/>
    <col min="5387" max="5623" width="12.5703125" style="332" customWidth="1"/>
    <col min="5624" max="5632" width="5.140625" style="332"/>
    <col min="5633" max="5633" width="5.140625" style="332" customWidth="1"/>
    <col min="5634" max="5634" width="2.5703125" style="332" customWidth="1"/>
    <col min="5635" max="5635" width="58.5703125" style="332" customWidth="1"/>
    <col min="5636" max="5636" width="19.85546875" style="332" customWidth="1"/>
    <col min="5637" max="5637" width="2.28515625" style="332" customWidth="1"/>
    <col min="5638" max="5639" width="20.85546875" style="332" customWidth="1"/>
    <col min="5640" max="5641" width="20.7109375" style="332" customWidth="1"/>
    <col min="5642" max="5642" width="5.85546875" style="332" customWidth="1"/>
    <col min="5643" max="5879" width="12.5703125" style="332" customWidth="1"/>
    <col min="5880" max="5888" width="5.140625" style="332"/>
    <col min="5889" max="5889" width="5.140625" style="332" customWidth="1"/>
    <col min="5890" max="5890" width="2.5703125" style="332" customWidth="1"/>
    <col min="5891" max="5891" width="58.5703125" style="332" customWidth="1"/>
    <col min="5892" max="5892" width="19.85546875" style="332" customWidth="1"/>
    <col min="5893" max="5893" width="2.28515625" style="332" customWidth="1"/>
    <col min="5894" max="5895" width="20.85546875" style="332" customWidth="1"/>
    <col min="5896" max="5897" width="20.7109375" style="332" customWidth="1"/>
    <col min="5898" max="5898" width="5.85546875" style="332" customWidth="1"/>
    <col min="5899" max="6135" width="12.5703125" style="332" customWidth="1"/>
    <col min="6136" max="6144" width="5.140625" style="332"/>
    <col min="6145" max="6145" width="5.140625" style="332" customWidth="1"/>
    <col min="6146" max="6146" width="2.5703125" style="332" customWidth="1"/>
    <col min="6147" max="6147" width="58.5703125" style="332" customWidth="1"/>
    <col min="6148" max="6148" width="19.85546875" style="332" customWidth="1"/>
    <col min="6149" max="6149" width="2.28515625" style="332" customWidth="1"/>
    <col min="6150" max="6151" width="20.85546875" style="332" customWidth="1"/>
    <col min="6152" max="6153" width="20.7109375" style="332" customWidth="1"/>
    <col min="6154" max="6154" width="5.85546875" style="332" customWidth="1"/>
    <col min="6155" max="6391" width="12.5703125" style="332" customWidth="1"/>
    <col min="6392" max="6400" width="5.140625" style="332"/>
    <col min="6401" max="6401" width="5.140625" style="332" customWidth="1"/>
    <col min="6402" max="6402" width="2.5703125" style="332" customWidth="1"/>
    <col min="6403" max="6403" width="58.5703125" style="332" customWidth="1"/>
    <col min="6404" max="6404" width="19.85546875" style="332" customWidth="1"/>
    <col min="6405" max="6405" width="2.28515625" style="332" customWidth="1"/>
    <col min="6406" max="6407" width="20.85546875" style="332" customWidth="1"/>
    <col min="6408" max="6409" width="20.7109375" style="332" customWidth="1"/>
    <col min="6410" max="6410" width="5.85546875" style="332" customWidth="1"/>
    <col min="6411" max="6647" width="12.5703125" style="332" customWidth="1"/>
    <col min="6648" max="6656" width="5.140625" style="332"/>
    <col min="6657" max="6657" width="5.140625" style="332" customWidth="1"/>
    <col min="6658" max="6658" width="2.5703125" style="332" customWidth="1"/>
    <col min="6659" max="6659" width="58.5703125" style="332" customWidth="1"/>
    <col min="6660" max="6660" width="19.85546875" style="332" customWidth="1"/>
    <col min="6661" max="6661" width="2.28515625" style="332" customWidth="1"/>
    <col min="6662" max="6663" width="20.85546875" style="332" customWidth="1"/>
    <col min="6664" max="6665" width="20.7109375" style="332" customWidth="1"/>
    <col min="6666" max="6666" width="5.85546875" style="332" customWidth="1"/>
    <col min="6667" max="6903" width="12.5703125" style="332" customWidth="1"/>
    <col min="6904" max="6912" width="5.140625" style="332"/>
    <col min="6913" max="6913" width="5.140625" style="332" customWidth="1"/>
    <col min="6914" max="6914" width="2.5703125" style="332" customWidth="1"/>
    <col min="6915" max="6915" width="58.5703125" style="332" customWidth="1"/>
    <col min="6916" max="6916" width="19.85546875" style="332" customWidth="1"/>
    <col min="6917" max="6917" width="2.28515625" style="332" customWidth="1"/>
    <col min="6918" max="6919" width="20.85546875" style="332" customWidth="1"/>
    <col min="6920" max="6921" width="20.7109375" style="332" customWidth="1"/>
    <col min="6922" max="6922" width="5.85546875" style="332" customWidth="1"/>
    <col min="6923" max="7159" width="12.5703125" style="332" customWidth="1"/>
    <col min="7160" max="7168" width="5.140625" style="332"/>
    <col min="7169" max="7169" width="5.140625" style="332" customWidth="1"/>
    <col min="7170" max="7170" width="2.5703125" style="332" customWidth="1"/>
    <col min="7171" max="7171" width="58.5703125" style="332" customWidth="1"/>
    <col min="7172" max="7172" width="19.85546875" style="332" customWidth="1"/>
    <col min="7173" max="7173" width="2.28515625" style="332" customWidth="1"/>
    <col min="7174" max="7175" width="20.85546875" style="332" customWidth="1"/>
    <col min="7176" max="7177" width="20.7109375" style="332" customWidth="1"/>
    <col min="7178" max="7178" width="5.85546875" style="332" customWidth="1"/>
    <col min="7179" max="7415" width="12.5703125" style="332" customWidth="1"/>
    <col min="7416" max="7424" width="5.140625" style="332"/>
    <col min="7425" max="7425" width="5.140625" style="332" customWidth="1"/>
    <col min="7426" max="7426" width="2.5703125" style="332" customWidth="1"/>
    <col min="7427" max="7427" width="58.5703125" style="332" customWidth="1"/>
    <col min="7428" max="7428" width="19.85546875" style="332" customWidth="1"/>
    <col min="7429" max="7429" width="2.28515625" style="332" customWidth="1"/>
    <col min="7430" max="7431" width="20.85546875" style="332" customWidth="1"/>
    <col min="7432" max="7433" width="20.7109375" style="332" customWidth="1"/>
    <col min="7434" max="7434" width="5.85546875" style="332" customWidth="1"/>
    <col min="7435" max="7671" width="12.5703125" style="332" customWidth="1"/>
    <col min="7672" max="7680" width="5.140625" style="332"/>
    <col min="7681" max="7681" width="5.140625" style="332" customWidth="1"/>
    <col min="7682" max="7682" width="2.5703125" style="332" customWidth="1"/>
    <col min="7683" max="7683" width="58.5703125" style="332" customWidth="1"/>
    <col min="7684" max="7684" width="19.85546875" style="332" customWidth="1"/>
    <col min="7685" max="7685" width="2.28515625" style="332" customWidth="1"/>
    <col min="7686" max="7687" width="20.85546875" style="332" customWidth="1"/>
    <col min="7688" max="7689" width="20.7109375" style="332" customWidth="1"/>
    <col min="7690" max="7690" width="5.85546875" style="332" customWidth="1"/>
    <col min="7691" max="7927" width="12.5703125" style="332" customWidth="1"/>
    <col min="7928" max="7936" width="5.140625" style="332"/>
    <col min="7937" max="7937" width="5.140625" style="332" customWidth="1"/>
    <col min="7938" max="7938" width="2.5703125" style="332" customWidth="1"/>
    <col min="7939" max="7939" width="58.5703125" style="332" customWidth="1"/>
    <col min="7940" max="7940" width="19.85546875" style="332" customWidth="1"/>
    <col min="7941" max="7941" width="2.28515625" style="332" customWidth="1"/>
    <col min="7942" max="7943" width="20.85546875" style="332" customWidth="1"/>
    <col min="7944" max="7945" width="20.7109375" style="332" customWidth="1"/>
    <col min="7946" max="7946" width="5.85546875" style="332" customWidth="1"/>
    <col min="7947" max="8183" width="12.5703125" style="332" customWidth="1"/>
    <col min="8184" max="8192" width="5.140625" style="332"/>
    <col min="8193" max="8193" width="5.140625" style="332" customWidth="1"/>
    <col min="8194" max="8194" width="2.5703125" style="332" customWidth="1"/>
    <col min="8195" max="8195" width="58.5703125" style="332" customWidth="1"/>
    <col min="8196" max="8196" width="19.85546875" style="332" customWidth="1"/>
    <col min="8197" max="8197" width="2.28515625" style="332" customWidth="1"/>
    <col min="8198" max="8199" width="20.85546875" style="332" customWidth="1"/>
    <col min="8200" max="8201" width="20.7109375" style="332" customWidth="1"/>
    <col min="8202" max="8202" width="5.85546875" style="332" customWidth="1"/>
    <col min="8203" max="8439" width="12.5703125" style="332" customWidth="1"/>
    <col min="8440" max="8448" width="5.140625" style="332"/>
    <col min="8449" max="8449" width="5.140625" style="332" customWidth="1"/>
    <col min="8450" max="8450" width="2.5703125" style="332" customWidth="1"/>
    <col min="8451" max="8451" width="58.5703125" style="332" customWidth="1"/>
    <col min="8452" max="8452" width="19.85546875" style="332" customWidth="1"/>
    <col min="8453" max="8453" width="2.28515625" style="332" customWidth="1"/>
    <col min="8454" max="8455" width="20.85546875" style="332" customWidth="1"/>
    <col min="8456" max="8457" width="20.7109375" style="332" customWidth="1"/>
    <col min="8458" max="8458" width="5.85546875" style="332" customWidth="1"/>
    <col min="8459" max="8695" width="12.5703125" style="332" customWidth="1"/>
    <col min="8696" max="8704" width="5.140625" style="332"/>
    <col min="8705" max="8705" width="5.140625" style="332" customWidth="1"/>
    <col min="8706" max="8706" width="2.5703125" style="332" customWidth="1"/>
    <col min="8707" max="8707" width="58.5703125" style="332" customWidth="1"/>
    <col min="8708" max="8708" width="19.85546875" style="332" customWidth="1"/>
    <col min="8709" max="8709" width="2.28515625" style="332" customWidth="1"/>
    <col min="8710" max="8711" width="20.85546875" style="332" customWidth="1"/>
    <col min="8712" max="8713" width="20.7109375" style="332" customWidth="1"/>
    <col min="8714" max="8714" width="5.85546875" style="332" customWidth="1"/>
    <col min="8715" max="8951" width="12.5703125" style="332" customWidth="1"/>
    <col min="8952" max="8960" width="5.140625" style="332"/>
    <col min="8961" max="8961" width="5.140625" style="332" customWidth="1"/>
    <col min="8962" max="8962" width="2.5703125" style="332" customWidth="1"/>
    <col min="8963" max="8963" width="58.5703125" style="332" customWidth="1"/>
    <col min="8964" max="8964" width="19.85546875" style="332" customWidth="1"/>
    <col min="8965" max="8965" width="2.28515625" style="332" customWidth="1"/>
    <col min="8966" max="8967" width="20.85546875" style="332" customWidth="1"/>
    <col min="8968" max="8969" width="20.7109375" style="332" customWidth="1"/>
    <col min="8970" max="8970" width="5.85546875" style="332" customWidth="1"/>
    <col min="8971" max="9207" width="12.5703125" style="332" customWidth="1"/>
    <col min="9208" max="9216" width="5.140625" style="332"/>
    <col min="9217" max="9217" width="5.140625" style="332" customWidth="1"/>
    <col min="9218" max="9218" width="2.5703125" style="332" customWidth="1"/>
    <col min="9219" max="9219" width="58.5703125" style="332" customWidth="1"/>
    <col min="9220" max="9220" width="19.85546875" style="332" customWidth="1"/>
    <col min="9221" max="9221" width="2.28515625" style="332" customWidth="1"/>
    <col min="9222" max="9223" width="20.85546875" style="332" customWidth="1"/>
    <col min="9224" max="9225" width="20.7109375" style="332" customWidth="1"/>
    <col min="9226" max="9226" width="5.85546875" style="332" customWidth="1"/>
    <col min="9227" max="9463" width="12.5703125" style="332" customWidth="1"/>
    <col min="9464" max="9472" width="5.140625" style="332"/>
    <col min="9473" max="9473" width="5.140625" style="332" customWidth="1"/>
    <col min="9474" max="9474" width="2.5703125" style="332" customWidth="1"/>
    <col min="9475" max="9475" width="58.5703125" style="332" customWidth="1"/>
    <col min="9476" max="9476" width="19.85546875" style="332" customWidth="1"/>
    <col min="9477" max="9477" width="2.28515625" style="332" customWidth="1"/>
    <col min="9478" max="9479" width="20.85546875" style="332" customWidth="1"/>
    <col min="9480" max="9481" width="20.7109375" style="332" customWidth="1"/>
    <col min="9482" max="9482" width="5.85546875" style="332" customWidth="1"/>
    <col min="9483" max="9719" width="12.5703125" style="332" customWidth="1"/>
    <col min="9720" max="9728" width="5.140625" style="332"/>
    <col min="9729" max="9729" width="5.140625" style="332" customWidth="1"/>
    <col min="9730" max="9730" width="2.5703125" style="332" customWidth="1"/>
    <col min="9731" max="9731" width="58.5703125" style="332" customWidth="1"/>
    <col min="9732" max="9732" width="19.85546875" style="332" customWidth="1"/>
    <col min="9733" max="9733" width="2.28515625" style="332" customWidth="1"/>
    <col min="9734" max="9735" width="20.85546875" style="332" customWidth="1"/>
    <col min="9736" max="9737" width="20.7109375" style="332" customWidth="1"/>
    <col min="9738" max="9738" width="5.85546875" style="332" customWidth="1"/>
    <col min="9739" max="9975" width="12.5703125" style="332" customWidth="1"/>
    <col min="9976" max="9984" width="5.140625" style="332"/>
    <col min="9985" max="9985" width="5.140625" style="332" customWidth="1"/>
    <col min="9986" max="9986" width="2.5703125" style="332" customWidth="1"/>
    <col min="9987" max="9987" width="58.5703125" style="332" customWidth="1"/>
    <col min="9988" max="9988" width="19.85546875" style="332" customWidth="1"/>
    <col min="9989" max="9989" width="2.28515625" style="332" customWidth="1"/>
    <col min="9990" max="9991" width="20.85546875" style="332" customWidth="1"/>
    <col min="9992" max="9993" width="20.7109375" style="332" customWidth="1"/>
    <col min="9994" max="9994" width="5.85546875" style="332" customWidth="1"/>
    <col min="9995" max="10231" width="12.5703125" style="332" customWidth="1"/>
    <col min="10232" max="10240" width="5.140625" style="332"/>
    <col min="10241" max="10241" width="5.140625" style="332" customWidth="1"/>
    <col min="10242" max="10242" width="2.5703125" style="332" customWidth="1"/>
    <col min="10243" max="10243" width="58.5703125" style="332" customWidth="1"/>
    <col min="10244" max="10244" width="19.85546875" style="332" customWidth="1"/>
    <col min="10245" max="10245" width="2.28515625" style="332" customWidth="1"/>
    <col min="10246" max="10247" width="20.85546875" style="332" customWidth="1"/>
    <col min="10248" max="10249" width="20.7109375" style="332" customWidth="1"/>
    <col min="10250" max="10250" width="5.85546875" style="332" customWidth="1"/>
    <col min="10251" max="10487" width="12.5703125" style="332" customWidth="1"/>
    <col min="10488" max="10496" width="5.140625" style="332"/>
    <col min="10497" max="10497" width="5.140625" style="332" customWidth="1"/>
    <col min="10498" max="10498" width="2.5703125" style="332" customWidth="1"/>
    <col min="10499" max="10499" width="58.5703125" style="332" customWidth="1"/>
    <col min="10500" max="10500" width="19.85546875" style="332" customWidth="1"/>
    <col min="10501" max="10501" width="2.28515625" style="332" customWidth="1"/>
    <col min="10502" max="10503" width="20.85546875" style="332" customWidth="1"/>
    <col min="10504" max="10505" width="20.7109375" style="332" customWidth="1"/>
    <col min="10506" max="10506" width="5.85546875" style="332" customWidth="1"/>
    <col min="10507" max="10743" width="12.5703125" style="332" customWidth="1"/>
    <col min="10744" max="10752" width="5.140625" style="332"/>
    <col min="10753" max="10753" width="5.140625" style="332" customWidth="1"/>
    <col min="10754" max="10754" width="2.5703125" style="332" customWidth="1"/>
    <col min="10755" max="10755" width="58.5703125" style="332" customWidth="1"/>
    <col min="10756" max="10756" width="19.85546875" style="332" customWidth="1"/>
    <col min="10757" max="10757" width="2.28515625" style="332" customWidth="1"/>
    <col min="10758" max="10759" width="20.85546875" style="332" customWidth="1"/>
    <col min="10760" max="10761" width="20.7109375" style="332" customWidth="1"/>
    <col min="10762" max="10762" width="5.85546875" style="332" customWidth="1"/>
    <col min="10763" max="10999" width="12.5703125" style="332" customWidth="1"/>
    <col min="11000" max="11008" width="5.140625" style="332"/>
    <col min="11009" max="11009" width="5.140625" style="332" customWidth="1"/>
    <col min="11010" max="11010" width="2.5703125" style="332" customWidth="1"/>
    <col min="11011" max="11011" width="58.5703125" style="332" customWidth="1"/>
    <col min="11012" max="11012" width="19.85546875" style="332" customWidth="1"/>
    <col min="11013" max="11013" width="2.28515625" style="332" customWidth="1"/>
    <col min="11014" max="11015" width="20.85546875" style="332" customWidth="1"/>
    <col min="11016" max="11017" width="20.7109375" style="332" customWidth="1"/>
    <col min="11018" max="11018" width="5.85546875" style="332" customWidth="1"/>
    <col min="11019" max="11255" width="12.5703125" style="332" customWidth="1"/>
    <col min="11256" max="11264" width="5.140625" style="332"/>
    <col min="11265" max="11265" width="5.140625" style="332" customWidth="1"/>
    <col min="11266" max="11266" width="2.5703125" style="332" customWidth="1"/>
    <col min="11267" max="11267" width="58.5703125" style="332" customWidth="1"/>
    <col min="11268" max="11268" width="19.85546875" style="332" customWidth="1"/>
    <col min="11269" max="11269" width="2.28515625" style="332" customWidth="1"/>
    <col min="11270" max="11271" width="20.85546875" style="332" customWidth="1"/>
    <col min="11272" max="11273" width="20.7109375" style="332" customWidth="1"/>
    <col min="11274" max="11274" width="5.85546875" style="332" customWidth="1"/>
    <col min="11275" max="11511" width="12.5703125" style="332" customWidth="1"/>
    <col min="11512" max="11520" width="5.140625" style="332"/>
    <col min="11521" max="11521" width="5.140625" style="332" customWidth="1"/>
    <col min="11522" max="11522" width="2.5703125" style="332" customWidth="1"/>
    <col min="11523" max="11523" width="58.5703125" style="332" customWidth="1"/>
    <col min="11524" max="11524" width="19.85546875" style="332" customWidth="1"/>
    <col min="11525" max="11525" width="2.28515625" style="332" customWidth="1"/>
    <col min="11526" max="11527" width="20.85546875" style="332" customWidth="1"/>
    <col min="11528" max="11529" width="20.7109375" style="332" customWidth="1"/>
    <col min="11530" max="11530" width="5.85546875" style="332" customWidth="1"/>
    <col min="11531" max="11767" width="12.5703125" style="332" customWidth="1"/>
    <col min="11768" max="11776" width="5.140625" style="332"/>
    <col min="11777" max="11777" width="5.140625" style="332" customWidth="1"/>
    <col min="11778" max="11778" width="2.5703125" style="332" customWidth="1"/>
    <col min="11779" max="11779" width="58.5703125" style="332" customWidth="1"/>
    <col min="11780" max="11780" width="19.85546875" style="332" customWidth="1"/>
    <col min="11781" max="11781" width="2.28515625" style="332" customWidth="1"/>
    <col min="11782" max="11783" width="20.85546875" style="332" customWidth="1"/>
    <col min="11784" max="11785" width="20.7109375" style="332" customWidth="1"/>
    <col min="11786" max="11786" width="5.85546875" style="332" customWidth="1"/>
    <col min="11787" max="12023" width="12.5703125" style="332" customWidth="1"/>
    <col min="12024" max="12032" width="5.140625" style="332"/>
    <col min="12033" max="12033" width="5.140625" style="332" customWidth="1"/>
    <col min="12034" max="12034" width="2.5703125" style="332" customWidth="1"/>
    <col min="12035" max="12035" width="58.5703125" style="332" customWidth="1"/>
    <col min="12036" max="12036" width="19.85546875" style="332" customWidth="1"/>
    <col min="12037" max="12037" width="2.28515625" style="332" customWidth="1"/>
    <col min="12038" max="12039" width="20.85546875" style="332" customWidth="1"/>
    <col min="12040" max="12041" width="20.7109375" style="332" customWidth="1"/>
    <col min="12042" max="12042" width="5.85546875" style="332" customWidth="1"/>
    <col min="12043" max="12279" width="12.5703125" style="332" customWidth="1"/>
    <col min="12280" max="12288" width="5.140625" style="332"/>
    <col min="12289" max="12289" width="5.140625" style="332" customWidth="1"/>
    <col min="12290" max="12290" width="2.5703125" style="332" customWidth="1"/>
    <col min="12291" max="12291" width="58.5703125" style="332" customWidth="1"/>
    <col min="12292" max="12292" width="19.85546875" style="332" customWidth="1"/>
    <col min="12293" max="12293" width="2.28515625" style="332" customWidth="1"/>
    <col min="12294" max="12295" width="20.85546875" style="332" customWidth="1"/>
    <col min="12296" max="12297" width="20.7109375" style="332" customWidth="1"/>
    <col min="12298" max="12298" width="5.85546875" style="332" customWidth="1"/>
    <col min="12299" max="12535" width="12.5703125" style="332" customWidth="1"/>
    <col min="12536" max="12544" width="5.140625" style="332"/>
    <col min="12545" max="12545" width="5.140625" style="332" customWidth="1"/>
    <col min="12546" max="12546" width="2.5703125" style="332" customWidth="1"/>
    <col min="12547" max="12547" width="58.5703125" style="332" customWidth="1"/>
    <col min="12548" max="12548" width="19.85546875" style="332" customWidth="1"/>
    <col min="12549" max="12549" width="2.28515625" style="332" customWidth="1"/>
    <col min="12550" max="12551" width="20.85546875" style="332" customWidth="1"/>
    <col min="12552" max="12553" width="20.7109375" style="332" customWidth="1"/>
    <col min="12554" max="12554" width="5.85546875" style="332" customWidth="1"/>
    <col min="12555" max="12791" width="12.5703125" style="332" customWidth="1"/>
    <col min="12792" max="12800" width="5.140625" style="332"/>
    <col min="12801" max="12801" width="5.140625" style="332" customWidth="1"/>
    <col min="12802" max="12802" width="2.5703125" style="332" customWidth="1"/>
    <col min="12803" max="12803" width="58.5703125" style="332" customWidth="1"/>
    <col min="12804" max="12804" width="19.85546875" style="332" customWidth="1"/>
    <col min="12805" max="12805" width="2.28515625" style="332" customWidth="1"/>
    <col min="12806" max="12807" width="20.85546875" style="332" customWidth="1"/>
    <col min="12808" max="12809" width="20.7109375" style="332" customWidth="1"/>
    <col min="12810" max="12810" width="5.85546875" style="332" customWidth="1"/>
    <col min="12811" max="13047" width="12.5703125" style="332" customWidth="1"/>
    <col min="13048" max="13056" width="5.140625" style="332"/>
    <col min="13057" max="13057" width="5.140625" style="332" customWidth="1"/>
    <col min="13058" max="13058" width="2.5703125" style="332" customWidth="1"/>
    <col min="13059" max="13059" width="58.5703125" style="332" customWidth="1"/>
    <col min="13060" max="13060" width="19.85546875" style="332" customWidth="1"/>
    <col min="13061" max="13061" width="2.28515625" style="332" customWidth="1"/>
    <col min="13062" max="13063" width="20.85546875" style="332" customWidth="1"/>
    <col min="13064" max="13065" width="20.7109375" style="332" customWidth="1"/>
    <col min="13066" max="13066" width="5.85546875" style="332" customWidth="1"/>
    <col min="13067" max="13303" width="12.5703125" style="332" customWidth="1"/>
    <col min="13304" max="13312" width="5.140625" style="332"/>
    <col min="13313" max="13313" width="5.140625" style="332" customWidth="1"/>
    <col min="13314" max="13314" width="2.5703125" style="332" customWidth="1"/>
    <col min="13315" max="13315" width="58.5703125" style="332" customWidth="1"/>
    <col min="13316" max="13316" width="19.85546875" style="332" customWidth="1"/>
    <col min="13317" max="13317" width="2.28515625" style="332" customWidth="1"/>
    <col min="13318" max="13319" width="20.85546875" style="332" customWidth="1"/>
    <col min="13320" max="13321" width="20.7109375" style="332" customWidth="1"/>
    <col min="13322" max="13322" width="5.85546875" style="332" customWidth="1"/>
    <col min="13323" max="13559" width="12.5703125" style="332" customWidth="1"/>
    <col min="13560" max="13568" width="5.140625" style="332"/>
    <col min="13569" max="13569" width="5.140625" style="332" customWidth="1"/>
    <col min="13570" max="13570" width="2.5703125" style="332" customWidth="1"/>
    <col min="13571" max="13571" width="58.5703125" style="332" customWidth="1"/>
    <col min="13572" max="13572" width="19.85546875" style="332" customWidth="1"/>
    <col min="13573" max="13573" width="2.28515625" style="332" customWidth="1"/>
    <col min="13574" max="13575" width="20.85546875" style="332" customWidth="1"/>
    <col min="13576" max="13577" width="20.7109375" style="332" customWidth="1"/>
    <col min="13578" max="13578" width="5.85546875" style="332" customWidth="1"/>
    <col min="13579" max="13815" width="12.5703125" style="332" customWidth="1"/>
    <col min="13816" max="13824" width="5.140625" style="332"/>
    <col min="13825" max="13825" width="5.140625" style="332" customWidth="1"/>
    <col min="13826" max="13826" width="2.5703125" style="332" customWidth="1"/>
    <col min="13827" max="13827" width="58.5703125" style="332" customWidth="1"/>
    <col min="13828" max="13828" width="19.85546875" style="332" customWidth="1"/>
    <col min="13829" max="13829" width="2.28515625" style="332" customWidth="1"/>
    <col min="13830" max="13831" width="20.85546875" style="332" customWidth="1"/>
    <col min="13832" max="13833" width="20.7109375" style="332" customWidth="1"/>
    <col min="13834" max="13834" width="5.85546875" style="332" customWidth="1"/>
    <col min="13835" max="14071" width="12.5703125" style="332" customWidth="1"/>
    <col min="14072" max="14080" width="5.140625" style="332"/>
    <col min="14081" max="14081" width="5.140625" style="332" customWidth="1"/>
    <col min="14082" max="14082" width="2.5703125" style="332" customWidth="1"/>
    <col min="14083" max="14083" width="58.5703125" style="332" customWidth="1"/>
    <col min="14084" max="14084" width="19.85546875" style="332" customWidth="1"/>
    <col min="14085" max="14085" width="2.28515625" style="332" customWidth="1"/>
    <col min="14086" max="14087" width="20.85546875" style="332" customWidth="1"/>
    <col min="14088" max="14089" width="20.7109375" style="332" customWidth="1"/>
    <col min="14090" max="14090" width="5.85546875" style="332" customWidth="1"/>
    <col min="14091" max="14327" width="12.5703125" style="332" customWidth="1"/>
    <col min="14328" max="14336" width="5.140625" style="332"/>
    <col min="14337" max="14337" width="5.140625" style="332" customWidth="1"/>
    <col min="14338" max="14338" width="2.5703125" style="332" customWidth="1"/>
    <col min="14339" max="14339" width="58.5703125" style="332" customWidth="1"/>
    <col min="14340" max="14340" width="19.85546875" style="332" customWidth="1"/>
    <col min="14341" max="14341" width="2.28515625" style="332" customWidth="1"/>
    <col min="14342" max="14343" width="20.85546875" style="332" customWidth="1"/>
    <col min="14344" max="14345" width="20.7109375" style="332" customWidth="1"/>
    <col min="14346" max="14346" width="5.85546875" style="332" customWidth="1"/>
    <col min="14347" max="14583" width="12.5703125" style="332" customWidth="1"/>
    <col min="14584" max="14592" width="5.140625" style="332"/>
    <col min="14593" max="14593" width="5.140625" style="332" customWidth="1"/>
    <col min="14594" max="14594" width="2.5703125" style="332" customWidth="1"/>
    <col min="14595" max="14595" width="58.5703125" style="332" customWidth="1"/>
    <col min="14596" max="14596" width="19.85546875" style="332" customWidth="1"/>
    <col min="14597" max="14597" width="2.28515625" style="332" customWidth="1"/>
    <col min="14598" max="14599" width="20.85546875" style="332" customWidth="1"/>
    <col min="14600" max="14601" width="20.7109375" style="332" customWidth="1"/>
    <col min="14602" max="14602" width="5.85546875" style="332" customWidth="1"/>
    <col min="14603" max="14839" width="12.5703125" style="332" customWidth="1"/>
    <col min="14840" max="14848" width="5.140625" style="332"/>
    <col min="14849" max="14849" width="5.140625" style="332" customWidth="1"/>
    <col min="14850" max="14850" width="2.5703125" style="332" customWidth="1"/>
    <col min="14851" max="14851" width="58.5703125" style="332" customWidth="1"/>
    <col min="14852" max="14852" width="19.85546875" style="332" customWidth="1"/>
    <col min="14853" max="14853" width="2.28515625" style="332" customWidth="1"/>
    <col min="14854" max="14855" width="20.85546875" style="332" customWidth="1"/>
    <col min="14856" max="14857" width="20.7109375" style="332" customWidth="1"/>
    <col min="14858" max="14858" width="5.85546875" style="332" customWidth="1"/>
    <col min="14859" max="15095" width="12.5703125" style="332" customWidth="1"/>
    <col min="15096" max="15104" width="5.140625" style="332"/>
    <col min="15105" max="15105" width="5.140625" style="332" customWidth="1"/>
    <col min="15106" max="15106" width="2.5703125" style="332" customWidth="1"/>
    <col min="15107" max="15107" width="58.5703125" style="332" customWidth="1"/>
    <col min="15108" max="15108" width="19.85546875" style="332" customWidth="1"/>
    <col min="15109" max="15109" width="2.28515625" style="332" customWidth="1"/>
    <col min="15110" max="15111" width="20.85546875" style="332" customWidth="1"/>
    <col min="15112" max="15113" width="20.7109375" style="332" customWidth="1"/>
    <col min="15114" max="15114" width="5.85546875" style="332" customWidth="1"/>
    <col min="15115" max="15351" width="12.5703125" style="332" customWidth="1"/>
    <col min="15352" max="15360" width="5.140625" style="332"/>
    <col min="15361" max="15361" width="5.140625" style="332" customWidth="1"/>
    <col min="15362" max="15362" width="2.5703125" style="332" customWidth="1"/>
    <col min="15363" max="15363" width="58.5703125" style="332" customWidth="1"/>
    <col min="15364" max="15364" width="19.85546875" style="332" customWidth="1"/>
    <col min="15365" max="15365" width="2.28515625" style="332" customWidth="1"/>
    <col min="15366" max="15367" width="20.85546875" style="332" customWidth="1"/>
    <col min="15368" max="15369" width="20.7109375" style="332" customWidth="1"/>
    <col min="15370" max="15370" width="5.85546875" style="332" customWidth="1"/>
    <col min="15371" max="15607" width="12.5703125" style="332" customWidth="1"/>
    <col min="15608" max="15616" width="5.140625" style="332"/>
    <col min="15617" max="15617" width="5.140625" style="332" customWidth="1"/>
    <col min="15618" max="15618" width="2.5703125" style="332" customWidth="1"/>
    <col min="15619" max="15619" width="58.5703125" style="332" customWidth="1"/>
    <col min="15620" max="15620" width="19.85546875" style="332" customWidth="1"/>
    <col min="15621" max="15621" width="2.28515625" style="332" customWidth="1"/>
    <col min="15622" max="15623" width="20.85546875" style="332" customWidth="1"/>
    <col min="15624" max="15625" width="20.7109375" style="332" customWidth="1"/>
    <col min="15626" max="15626" width="5.85546875" style="332" customWidth="1"/>
    <col min="15627" max="15863" width="12.5703125" style="332" customWidth="1"/>
    <col min="15864" max="15872" width="5.140625" style="332"/>
    <col min="15873" max="15873" width="5.140625" style="332" customWidth="1"/>
    <col min="15874" max="15874" width="2.5703125" style="332" customWidth="1"/>
    <col min="15875" max="15875" width="58.5703125" style="332" customWidth="1"/>
    <col min="15876" max="15876" width="19.85546875" style="332" customWidth="1"/>
    <col min="15877" max="15877" width="2.28515625" style="332" customWidth="1"/>
    <col min="15878" max="15879" width="20.85546875" style="332" customWidth="1"/>
    <col min="15880" max="15881" width="20.7109375" style="332" customWidth="1"/>
    <col min="15882" max="15882" width="5.85546875" style="332" customWidth="1"/>
    <col min="15883" max="16119" width="12.5703125" style="332" customWidth="1"/>
    <col min="16120" max="16128" width="5.140625" style="332"/>
    <col min="16129" max="16129" width="5.140625" style="332" customWidth="1"/>
    <col min="16130" max="16130" width="2.5703125" style="332" customWidth="1"/>
    <col min="16131" max="16131" width="58.5703125" style="332" customWidth="1"/>
    <col min="16132" max="16132" width="19.85546875" style="332" customWidth="1"/>
    <col min="16133" max="16133" width="2.28515625" style="332" customWidth="1"/>
    <col min="16134" max="16135" width="20.85546875" style="332" customWidth="1"/>
    <col min="16136" max="16137" width="20.7109375" style="332" customWidth="1"/>
    <col min="16138" max="16138" width="5.85546875" style="332" customWidth="1"/>
    <col min="16139" max="16375" width="12.5703125" style="332" customWidth="1"/>
    <col min="16376" max="16384" width="5.140625" style="332"/>
  </cols>
  <sheetData>
    <row r="1" spans="1:14" ht="16.5" customHeight="1">
      <c r="A1" s="1651" t="s">
        <v>560</v>
      </c>
      <c r="B1" s="1651"/>
      <c r="C1" s="1651"/>
      <c r="D1" s="330"/>
      <c r="E1" s="330"/>
      <c r="F1" s="330"/>
      <c r="G1" s="330"/>
      <c r="H1" s="331"/>
      <c r="I1" s="331"/>
    </row>
    <row r="2" spans="1:14" ht="16.5" customHeight="1">
      <c r="A2" s="330"/>
      <c r="B2" s="330"/>
      <c r="C2" s="333" t="s">
        <v>561</v>
      </c>
      <c r="D2" s="334"/>
      <c r="E2" s="334"/>
      <c r="F2" s="334"/>
      <c r="G2" s="334"/>
      <c r="H2" s="335"/>
      <c r="I2" s="335"/>
    </row>
    <row r="3" spans="1:14" ht="12" customHeight="1">
      <c r="A3" s="330"/>
      <c r="B3" s="330"/>
      <c r="C3" s="333"/>
      <c r="D3" s="334"/>
      <c r="E3" s="334"/>
      <c r="F3" s="334"/>
      <c r="G3" s="334"/>
      <c r="H3" s="335"/>
      <c r="I3" s="335"/>
    </row>
    <row r="4" spans="1:14" ht="15" customHeight="1">
      <c r="A4" s="336"/>
      <c r="B4" s="336"/>
      <c r="C4" s="333"/>
      <c r="D4" s="334"/>
      <c r="E4" s="334"/>
      <c r="F4" s="334"/>
      <c r="G4" s="334"/>
      <c r="H4" s="335"/>
      <c r="I4" s="337" t="s">
        <v>2</v>
      </c>
    </row>
    <row r="5" spans="1:14" ht="16.5" customHeight="1">
      <c r="A5" s="338"/>
      <c r="B5" s="331"/>
      <c r="C5" s="339"/>
      <c r="D5" s="1652" t="s">
        <v>562</v>
      </c>
      <c r="E5" s="1653"/>
      <c r="F5" s="1653"/>
      <c r="G5" s="1654"/>
      <c r="H5" s="1655" t="s">
        <v>563</v>
      </c>
      <c r="I5" s="1656"/>
    </row>
    <row r="6" spans="1:14" ht="15" customHeight="1">
      <c r="A6" s="340"/>
      <c r="B6" s="331"/>
      <c r="C6" s="341"/>
      <c r="D6" s="1657" t="s">
        <v>767</v>
      </c>
      <c r="E6" s="1658"/>
      <c r="F6" s="1658"/>
      <c r="G6" s="1659"/>
      <c r="H6" s="1657" t="s">
        <v>767</v>
      </c>
      <c r="I6" s="1659"/>
      <c r="J6" s="342" t="s">
        <v>4</v>
      </c>
    </row>
    <row r="7" spans="1:14" ht="15.75">
      <c r="A7" s="340"/>
      <c r="B7" s="331"/>
      <c r="C7" s="343" t="s">
        <v>3</v>
      </c>
      <c r="D7" s="344"/>
      <c r="E7" s="345"/>
      <c r="F7" s="346" t="s">
        <v>564</v>
      </c>
      <c r="G7" s="347"/>
      <c r="H7" s="348" t="s">
        <v>4</v>
      </c>
      <c r="I7" s="349" t="s">
        <v>4</v>
      </c>
      <c r="J7" s="342" t="s">
        <v>4</v>
      </c>
    </row>
    <row r="8" spans="1:14" ht="14.25" customHeight="1">
      <c r="A8" s="340"/>
      <c r="B8" s="331"/>
      <c r="C8" s="350"/>
      <c r="D8" s="351"/>
      <c r="E8" s="343"/>
      <c r="F8" s="352"/>
      <c r="G8" s="353" t="s">
        <v>564</v>
      </c>
      <c r="H8" s="354" t="s">
        <v>565</v>
      </c>
      <c r="I8" s="355" t="s">
        <v>566</v>
      </c>
      <c r="J8" s="342" t="s">
        <v>4</v>
      </c>
    </row>
    <row r="9" spans="1:14" ht="14.25" customHeight="1">
      <c r="A9" s="340"/>
      <c r="B9" s="331"/>
      <c r="C9" s="356"/>
      <c r="D9" s="357" t="s">
        <v>567</v>
      </c>
      <c r="E9" s="343"/>
      <c r="F9" s="358" t="s">
        <v>568</v>
      </c>
      <c r="G9" s="359" t="s">
        <v>569</v>
      </c>
      <c r="H9" s="354" t="s">
        <v>570</v>
      </c>
      <c r="I9" s="355" t="s">
        <v>571</v>
      </c>
      <c r="J9" s="342" t="s">
        <v>4</v>
      </c>
    </row>
    <row r="10" spans="1:14" ht="14.25" customHeight="1">
      <c r="A10" s="360"/>
      <c r="B10" s="336"/>
      <c r="C10" s="361"/>
      <c r="D10" s="362"/>
      <c r="E10" s="363"/>
      <c r="F10" s="364"/>
      <c r="G10" s="359" t="s">
        <v>572</v>
      </c>
      <c r="H10" s="365" t="s">
        <v>573</v>
      </c>
      <c r="I10" s="366"/>
      <c r="J10" s="342" t="s">
        <v>4</v>
      </c>
      <c r="K10" s="342"/>
      <c r="L10" s="342"/>
    </row>
    <row r="11" spans="1:14" ht="9.9499999999999993" customHeight="1">
      <c r="A11" s="367"/>
      <c r="B11" s="368"/>
      <c r="C11" s="369" t="s">
        <v>439</v>
      </c>
      <c r="D11" s="370">
        <v>2</v>
      </c>
      <c r="E11" s="371"/>
      <c r="F11" s="372">
        <v>3</v>
      </c>
      <c r="G11" s="372">
        <v>4</v>
      </c>
      <c r="H11" s="373">
        <v>5</v>
      </c>
      <c r="I11" s="374">
        <v>6</v>
      </c>
      <c r="J11" s="342"/>
      <c r="K11" s="342"/>
      <c r="L11" s="342"/>
    </row>
    <row r="12" spans="1:14" ht="6.75" customHeight="1">
      <c r="A12" s="338"/>
      <c r="B12" s="375"/>
      <c r="C12" s="376" t="s">
        <v>4</v>
      </c>
      <c r="D12" s="377" t="s">
        <v>4</v>
      </c>
      <c r="E12" s="377"/>
      <c r="F12" s="378" t="s">
        <v>124</v>
      </c>
      <c r="G12" s="379"/>
      <c r="H12" s="380" t="s">
        <v>4</v>
      </c>
      <c r="I12" s="381" t="s">
        <v>124</v>
      </c>
      <c r="J12" s="342"/>
      <c r="K12" s="342"/>
      <c r="L12" s="342"/>
    </row>
    <row r="13" spans="1:14" ht="21.75" customHeight="1">
      <c r="A13" s="1648" t="s">
        <v>574</v>
      </c>
      <c r="B13" s="1649"/>
      <c r="C13" s="1650"/>
      <c r="D13" s="809">
        <v>3054500366.7600021</v>
      </c>
      <c r="E13" s="809"/>
      <c r="F13" s="809">
        <v>805208709.39999998</v>
      </c>
      <c r="G13" s="810">
        <v>786338708.34000003</v>
      </c>
      <c r="H13" s="809">
        <v>688647287.26999998</v>
      </c>
      <c r="I13" s="811">
        <v>116561422.13000001</v>
      </c>
      <c r="J13" s="342"/>
      <c r="K13" s="342"/>
      <c r="L13" s="342"/>
      <c r="N13" s="1144"/>
    </row>
    <row r="14" spans="1:14" s="382" customFormat="1" ht="21.75" customHeight="1">
      <c r="A14" s="733" t="s">
        <v>350</v>
      </c>
      <c r="B14" s="734" t="s">
        <v>47</v>
      </c>
      <c r="C14" s="735" t="s">
        <v>351</v>
      </c>
      <c r="D14" s="798">
        <v>51878772.660000004</v>
      </c>
      <c r="E14" s="798"/>
      <c r="F14" s="803">
        <v>79809.009999999995</v>
      </c>
      <c r="G14" s="801">
        <v>665</v>
      </c>
      <c r="H14" s="802">
        <v>74421.34</v>
      </c>
      <c r="I14" s="803">
        <v>5387.67</v>
      </c>
      <c r="J14" s="342"/>
      <c r="K14" s="736"/>
      <c r="L14" s="342"/>
    </row>
    <row r="15" spans="1:14" s="382" customFormat="1" ht="21.75" customHeight="1">
      <c r="A15" s="733" t="s">
        <v>352</v>
      </c>
      <c r="B15" s="734" t="s">
        <v>47</v>
      </c>
      <c r="C15" s="735" t="s">
        <v>353</v>
      </c>
      <c r="D15" s="798">
        <v>1015.11</v>
      </c>
      <c r="E15" s="798"/>
      <c r="F15" s="803">
        <v>0</v>
      </c>
      <c r="G15" s="801">
        <v>0</v>
      </c>
      <c r="H15" s="802">
        <v>0</v>
      </c>
      <c r="I15" s="803">
        <v>0</v>
      </c>
      <c r="J15" s="342"/>
      <c r="K15" s="737"/>
      <c r="L15" s="342"/>
      <c r="N15" s="917"/>
    </row>
    <row r="16" spans="1:14" s="382" customFormat="1" ht="21.75" customHeight="1">
      <c r="A16" s="738" t="s">
        <v>354</v>
      </c>
      <c r="B16" s="734" t="s">
        <v>47</v>
      </c>
      <c r="C16" s="739" t="s">
        <v>355</v>
      </c>
      <c r="D16" s="798">
        <v>375034.28999999992</v>
      </c>
      <c r="E16" s="798"/>
      <c r="F16" s="803">
        <v>0</v>
      </c>
      <c r="G16" s="801">
        <v>0</v>
      </c>
      <c r="H16" s="802">
        <v>0</v>
      </c>
      <c r="I16" s="803">
        <v>0</v>
      </c>
      <c r="J16" s="342"/>
      <c r="K16" s="737"/>
      <c r="L16" s="342"/>
      <c r="N16" s="917"/>
    </row>
    <row r="17" spans="1:14" s="382" customFormat="1" ht="21.75" hidden="1" customHeight="1">
      <c r="A17" s="740" t="s">
        <v>356</v>
      </c>
      <c r="B17" s="734" t="s">
        <v>47</v>
      </c>
      <c r="C17" s="739" t="s">
        <v>357</v>
      </c>
      <c r="D17" s="798">
        <v>0</v>
      </c>
      <c r="E17" s="798"/>
      <c r="F17" s="803">
        <v>0</v>
      </c>
      <c r="G17" s="801">
        <v>0</v>
      </c>
      <c r="H17" s="802">
        <v>0</v>
      </c>
      <c r="I17" s="803">
        <v>0</v>
      </c>
      <c r="J17" s="342"/>
      <c r="K17" s="737"/>
      <c r="L17" s="342"/>
      <c r="N17" s="917"/>
    </row>
    <row r="18" spans="1:14" s="382" customFormat="1" ht="21.75" customHeight="1">
      <c r="A18" s="738" t="s">
        <v>358</v>
      </c>
      <c r="B18" s="734" t="s">
        <v>47</v>
      </c>
      <c r="C18" s="739" t="s">
        <v>359</v>
      </c>
      <c r="D18" s="798">
        <v>68017856.159999982</v>
      </c>
      <c r="E18" s="798"/>
      <c r="F18" s="803">
        <v>0</v>
      </c>
      <c r="G18" s="801">
        <v>0</v>
      </c>
      <c r="H18" s="802">
        <v>0</v>
      </c>
      <c r="I18" s="803">
        <v>0</v>
      </c>
      <c r="J18" s="342"/>
      <c r="K18" s="737"/>
      <c r="L18" s="342"/>
      <c r="N18" s="917"/>
    </row>
    <row r="19" spans="1:14" s="917" customFormat="1" ht="36.75" hidden="1" customHeight="1">
      <c r="A19" s="913" t="s">
        <v>360</v>
      </c>
      <c r="B19" s="911" t="s">
        <v>47</v>
      </c>
      <c r="C19" s="918" t="s">
        <v>728</v>
      </c>
      <c r="D19" s="798">
        <v>0</v>
      </c>
      <c r="E19" s="798"/>
      <c r="F19" s="803">
        <v>0</v>
      </c>
      <c r="G19" s="801">
        <v>0</v>
      </c>
      <c r="H19" s="802">
        <v>0</v>
      </c>
      <c r="I19" s="803">
        <v>0</v>
      </c>
      <c r="J19" s="915"/>
      <c r="K19" s="916"/>
      <c r="L19" s="915"/>
    </row>
    <row r="20" spans="1:14" s="917" customFormat="1" ht="21.75" customHeight="1">
      <c r="A20" s="738" t="s">
        <v>363</v>
      </c>
      <c r="B20" s="734" t="s">
        <v>47</v>
      </c>
      <c r="C20" s="735" t="s">
        <v>364</v>
      </c>
      <c r="D20" s="798">
        <v>596937.1399999999</v>
      </c>
      <c r="E20" s="798"/>
      <c r="F20" s="803">
        <v>0</v>
      </c>
      <c r="G20" s="801">
        <v>0</v>
      </c>
      <c r="H20" s="802">
        <v>0</v>
      </c>
      <c r="I20" s="803">
        <v>0</v>
      </c>
      <c r="J20" s="915"/>
      <c r="K20" s="916"/>
      <c r="L20" s="915"/>
    </row>
    <row r="21" spans="1:14" s="382" customFormat="1" ht="21.75" hidden="1" customHeight="1">
      <c r="A21" s="738" t="s">
        <v>365</v>
      </c>
      <c r="B21" s="734" t="s">
        <v>47</v>
      </c>
      <c r="C21" s="735" t="s">
        <v>366</v>
      </c>
      <c r="D21" s="798">
        <v>0</v>
      </c>
      <c r="E21" s="798"/>
      <c r="F21" s="803">
        <v>0</v>
      </c>
      <c r="G21" s="801">
        <v>0</v>
      </c>
      <c r="H21" s="802">
        <v>0</v>
      </c>
      <c r="I21" s="803">
        <v>0</v>
      </c>
      <c r="J21" s="342"/>
      <c r="K21" s="737"/>
      <c r="L21" s="342"/>
      <c r="N21" s="917"/>
    </row>
    <row r="22" spans="1:14" s="382" customFormat="1" ht="21.75" customHeight="1">
      <c r="A22" s="738" t="s">
        <v>367</v>
      </c>
      <c r="B22" s="734" t="s">
        <v>47</v>
      </c>
      <c r="C22" s="735" t="s">
        <v>368</v>
      </c>
      <c r="D22" s="798">
        <v>123062567.34000002</v>
      </c>
      <c r="E22" s="798"/>
      <c r="F22" s="803">
        <v>431946.82</v>
      </c>
      <c r="G22" s="801">
        <v>13966</v>
      </c>
      <c r="H22" s="802">
        <v>431946.82</v>
      </c>
      <c r="I22" s="803">
        <v>0</v>
      </c>
      <c r="J22" s="342"/>
      <c r="K22" s="737"/>
      <c r="L22" s="342"/>
      <c r="N22" s="917"/>
    </row>
    <row r="23" spans="1:14" s="382" customFormat="1" ht="21.75" hidden="1" customHeight="1">
      <c r="A23" s="738" t="s">
        <v>369</v>
      </c>
      <c r="B23" s="734" t="s">
        <v>47</v>
      </c>
      <c r="C23" s="735" t="s">
        <v>132</v>
      </c>
      <c r="D23" s="798">
        <v>0</v>
      </c>
      <c r="E23" s="798"/>
      <c r="F23" s="803">
        <v>0</v>
      </c>
      <c r="G23" s="801">
        <v>0</v>
      </c>
      <c r="H23" s="802">
        <v>0</v>
      </c>
      <c r="I23" s="803">
        <v>0</v>
      </c>
      <c r="J23" s="342"/>
      <c r="K23" s="737"/>
      <c r="L23" s="342"/>
      <c r="N23" s="917"/>
    </row>
    <row r="24" spans="1:14" s="382" customFormat="1" ht="21.75" customHeight="1">
      <c r="A24" s="738" t="s">
        <v>370</v>
      </c>
      <c r="B24" s="734" t="s">
        <v>47</v>
      </c>
      <c r="C24" s="735" t="s">
        <v>575</v>
      </c>
      <c r="D24" s="798">
        <v>6027495.2399999993</v>
      </c>
      <c r="E24" s="798"/>
      <c r="F24" s="803">
        <v>0</v>
      </c>
      <c r="G24" s="801">
        <v>0</v>
      </c>
      <c r="H24" s="802">
        <v>0</v>
      </c>
      <c r="I24" s="803">
        <v>0</v>
      </c>
      <c r="J24" s="342"/>
      <c r="K24" s="737"/>
      <c r="L24" s="342"/>
      <c r="N24" s="917"/>
    </row>
    <row r="25" spans="1:14" s="382" customFormat="1" ht="21.75" customHeight="1">
      <c r="A25" s="738" t="s">
        <v>372</v>
      </c>
      <c r="B25" s="734" t="s">
        <v>47</v>
      </c>
      <c r="C25" s="739" t="s">
        <v>373</v>
      </c>
      <c r="D25" s="798">
        <v>952574.61999999976</v>
      </c>
      <c r="E25" s="798"/>
      <c r="F25" s="803">
        <v>0</v>
      </c>
      <c r="G25" s="801">
        <v>0</v>
      </c>
      <c r="H25" s="802">
        <v>0</v>
      </c>
      <c r="I25" s="803">
        <v>0</v>
      </c>
      <c r="J25" s="342"/>
      <c r="K25" s="737"/>
      <c r="L25" s="342"/>
      <c r="N25" s="917"/>
    </row>
    <row r="26" spans="1:14" ht="21.75" customHeight="1">
      <c r="A26" s="738" t="s">
        <v>374</v>
      </c>
      <c r="B26" s="734" t="s">
        <v>47</v>
      </c>
      <c r="C26" s="739" t="s">
        <v>375</v>
      </c>
      <c r="D26" s="798">
        <v>79848.299999999988</v>
      </c>
      <c r="E26" s="798"/>
      <c r="F26" s="803">
        <v>0</v>
      </c>
      <c r="G26" s="801">
        <v>0</v>
      </c>
      <c r="H26" s="802">
        <v>0</v>
      </c>
      <c r="I26" s="803">
        <v>0</v>
      </c>
      <c r="J26" s="342"/>
      <c r="K26" s="737"/>
      <c r="L26" s="342"/>
      <c r="N26" s="917"/>
    </row>
    <row r="27" spans="1:14" s="382" customFormat="1" ht="21.75" customHeight="1">
      <c r="A27" s="738" t="s">
        <v>376</v>
      </c>
      <c r="B27" s="734" t="s">
        <v>47</v>
      </c>
      <c r="C27" s="739" t="s">
        <v>712</v>
      </c>
      <c r="D27" s="798">
        <v>23777412.399999999</v>
      </c>
      <c r="E27" s="798"/>
      <c r="F27" s="803">
        <v>0</v>
      </c>
      <c r="G27" s="801">
        <v>0</v>
      </c>
      <c r="H27" s="802">
        <v>0</v>
      </c>
      <c r="I27" s="803">
        <v>0</v>
      </c>
      <c r="J27" s="342"/>
      <c r="K27" s="737"/>
      <c r="L27" s="342"/>
      <c r="N27" s="917"/>
    </row>
    <row r="28" spans="1:14" s="383" customFormat="1" ht="21.75" customHeight="1">
      <c r="A28" s="738" t="s">
        <v>377</v>
      </c>
      <c r="B28" s="734" t="s">
        <v>47</v>
      </c>
      <c r="C28" s="735" t="s">
        <v>576</v>
      </c>
      <c r="D28" s="798">
        <v>1097777029.7400022</v>
      </c>
      <c r="E28" s="798"/>
      <c r="F28" s="803">
        <v>804570622.63</v>
      </c>
      <c r="G28" s="801">
        <v>786308155.88999999</v>
      </c>
      <c r="H28" s="802">
        <v>688018961.60000002</v>
      </c>
      <c r="I28" s="803">
        <v>116551661.03</v>
      </c>
      <c r="J28" s="342"/>
      <c r="K28" s="737"/>
      <c r="L28" s="342"/>
      <c r="N28" s="917"/>
    </row>
    <row r="29" spans="1:14" s="387" customFormat="1" ht="30" customHeight="1">
      <c r="A29" s="384" t="s">
        <v>378</v>
      </c>
      <c r="B29" s="385" t="s">
        <v>47</v>
      </c>
      <c r="C29" s="386" t="s">
        <v>577</v>
      </c>
      <c r="D29" s="798">
        <v>31868678.049999997</v>
      </c>
      <c r="E29" s="798"/>
      <c r="F29" s="803">
        <v>0</v>
      </c>
      <c r="G29" s="801">
        <v>0</v>
      </c>
      <c r="H29" s="802">
        <v>0</v>
      </c>
      <c r="I29" s="803">
        <v>0</v>
      </c>
      <c r="J29" s="342"/>
      <c r="K29" s="741"/>
      <c r="L29" s="342"/>
      <c r="N29" s="917"/>
    </row>
    <row r="30" spans="1:14" s="387" customFormat="1" ht="21.75" customHeight="1">
      <c r="A30" s="738" t="s">
        <v>383</v>
      </c>
      <c r="B30" s="734" t="s">
        <v>47</v>
      </c>
      <c r="C30" s="735" t="s">
        <v>113</v>
      </c>
      <c r="D30" s="798">
        <v>815105121.87000024</v>
      </c>
      <c r="E30" s="798"/>
      <c r="F30" s="803">
        <v>0</v>
      </c>
      <c r="G30" s="801">
        <v>0</v>
      </c>
      <c r="H30" s="802">
        <v>0</v>
      </c>
      <c r="I30" s="803">
        <v>0</v>
      </c>
      <c r="J30" s="342"/>
      <c r="K30" s="737"/>
      <c r="L30" s="342"/>
      <c r="N30" s="917"/>
    </row>
    <row r="31" spans="1:14" s="387" customFormat="1" ht="21.75" customHeight="1">
      <c r="A31" s="738" t="s">
        <v>384</v>
      </c>
      <c r="B31" s="734" t="s">
        <v>47</v>
      </c>
      <c r="C31" s="735" t="s">
        <v>578</v>
      </c>
      <c r="D31" s="798">
        <v>231354077.85999995</v>
      </c>
      <c r="E31" s="798"/>
      <c r="F31" s="803">
        <v>0</v>
      </c>
      <c r="G31" s="801">
        <v>0</v>
      </c>
      <c r="H31" s="802">
        <v>0</v>
      </c>
      <c r="I31" s="803">
        <v>0</v>
      </c>
      <c r="J31" s="342"/>
      <c r="K31" s="737"/>
      <c r="L31" s="342"/>
      <c r="N31" s="917"/>
    </row>
    <row r="32" spans="1:14" s="387" customFormat="1" ht="21.75" customHeight="1">
      <c r="A32" s="738" t="s">
        <v>387</v>
      </c>
      <c r="B32" s="734" t="s">
        <v>47</v>
      </c>
      <c r="C32" s="735" t="s">
        <v>579</v>
      </c>
      <c r="D32" s="798">
        <v>197816621.43999973</v>
      </c>
      <c r="E32" s="798"/>
      <c r="F32" s="803">
        <v>0</v>
      </c>
      <c r="G32" s="801">
        <v>0</v>
      </c>
      <c r="H32" s="802">
        <v>0</v>
      </c>
      <c r="I32" s="803">
        <v>0</v>
      </c>
      <c r="J32" s="342"/>
      <c r="K32" s="737"/>
      <c r="L32" s="342"/>
      <c r="N32" s="917"/>
    </row>
    <row r="33" spans="1:14" s="387" customFormat="1" ht="21.75" customHeight="1">
      <c r="A33" s="738" t="s">
        <v>390</v>
      </c>
      <c r="B33" s="734" t="s">
        <v>47</v>
      </c>
      <c r="C33" s="735" t="s">
        <v>580</v>
      </c>
      <c r="D33" s="798">
        <v>238235857.78000009</v>
      </c>
      <c r="E33" s="798"/>
      <c r="F33" s="803">
        <v>76755.31</v>
      </c>
      <c r="G33" s="801">
        <v>15921.45</v>
      </c>
      <c r="H33" s="802">
        <v>72381.88</v>
      </c>
      <c r="I33" s="803">
        <v>4373.43</v>
      </c>
      <c r="J33" s="342"/>
      <c r="K33" s="737"/>
      <c r="L33" s="342"/>
      <c r="N33" s="917"/>
    </row>
    <row r="34" spans="1:14" s="382" customFormat="1" ht="53.25" hidden="1" customHeight="1">
      <c r="A34" s="384" t="s">
        <v>392</v>
      </c>
      <c r="B34" s="385" t="s">
        <v>47</v>
      </c>
      <c r="C34" s="388" t="s">
        <v>581</v>
      </c>
      <c r="D34" s="798">
        <v>0</v>
      </c>
      <c r="E34" s="798"/>
      <c r="F34" s="803">
        <v>0</v>
      </c>
      <c r="G34" s="801">
        <v>0</v>
      </c>
      <c r="H34" s="802">
        <v>0</v>
      </c>
      <c r="I34" s="803">
        <v>0</v>
      </c>
      <c r="J34" s="342"/>
      <c r="K34" s="741"/>
      <c r="L34" s="342"/>
      <c r="N34" s="917"/>
    </row>
    <row r="35" spans="1:14" s="382" customFormat="1" ht="21.75" hidden="1" customHeight="1">
      <c r="A35" s="738" t="s">
        <v>400</v>
      </c>
      <c r="B35" s="734" t="s">
        <v>47</v>
      </c>
      <c r="C35" s="735" t="s">
        <v>401</v>
      </c>
      <c r="D35" s="798">
        <v>0</v>
      </c>
      <c r="E35" s="798"/>
      <c r="F35" s="803">
        <v>0</v>
      </c>
      <c r="G35" s="801">
        <v>0</v>
      </c>
      <c r="H35" s="802">
        <v>0</v>
      </c>
      <c r="I35" s="803">
        <v>0</v>
      </c>
      <c r="J35" s="342"/>
      <c r="K35" s="737"/>
      <c r="L35" s="342"/>
      <c r="N35" s="917"/>
    </row>
    <row r="36" spans="1:14" s="382" customFormat="1" ht="21.75" customHeight="1">
      <c r="A36" s="738" t="s">
        <v>402</v>
      </c>
      <c r="B36" s="734" t="s">
        <v>47</v>
      </c>
      <c r="C36" s="739" t="s">
        <v>115</v>
      </c>
      <c r="D36" s="798">
        <v>25242196.290000003</v>
      </c>
      <c r="E36" s="798"/>
      <c r="F36" s="803">
        <v>91.02</v>
      </c>
      <c r="G36" s="801">
        <v>0</v>
      </c>
      <c r="H36" s="802">
        <v>91.02</v>
      </c>
      <c r="I36" s="803">
        <v>0</v>
      </c>
      <c r="J36" s="342"/>
      <c r="K36" s="737"/>
      <c r="L36" s="342"/>
      <c r="N36" s="917"/>
    </row>
    <row r="37" spans="1:14" s="382" customFormat="1" ht="21.75" customHeight="1">
      <c r="A37" s="738" t="s">
        <v>403</v>
      </c>
      <c r="B37" s="734" t="s">
        <v>47</v>
      </c>
      <c r="C37" s="735" t="s">
        <v>404</v>
      </c>
      <c r="D37" s="798">
        <v>108114483.16000004</v>
      </c>
      <c r="E37" s="798"/>
      <c r="F37" s="803">
        <v>0</v>
      </c>
      <c r="G37" s="801">
        <v>0</v>
      </c>
      <c r="H37" s="802">
        <v>0</v>
      </c>
      <c r="I37" s="803">
        <v>0</v>
      </c>
      <c r="J37" s="342"/>
      <c r="K37" s="737"/>
      <c r="L37" s="342"/>
      <c r="N37" s="917"/>
    </row>
    <row r="38" spans="1:14" s="382" customFormat="1" ht="21.75" customHeight="1">
      <c r="A38" s="738" t="s">
        <v>405</v>
      </c>
      <c r="B38" s="734" t="s">
        <v>47</v>
      </c>
      <c r="C38" s="735" t="s">
        <v>406</v>
      </c>
      <c r="D38" s="798">
        <v>2697242.68</v>
      </c>
      <c r="E38" s="798"/>
      <c r="F38" s="803">
        <v>0</v>
      </c>
      <c r="G38" s="801">
        <v>0</v>
      </c>
      <c r="H38" s="802">
        <v>0</v>
      </c>
      <c r="I38" s="803">
        <v>0</v>
      </c>
      <c r="J38" s="342"/>
      <c r="K38" s="737"/>
      <c r="L38" s="342"/>
      <c r="N38" s="917"/>
    </row>
    <row r="39" spans="1:14" s="382" customFormat="1" ht="21.75" customHeight="1">
      <c r="A39" s="738" t="s">
        <v>407</v>
      </c>
      <c r="B39" s="734" t="s">
        <v>47</v>
      </c>
      <c r="C39" s="735" t="s">
        <v>582</v>
      </c>
      <c r="D39" s="798">
        <v>2949150.0599999996</v>
      </c>
      <c r="E39" s="798"/>
      <c r="F39" s="803">
        <v>0</v>
      </c>
      <c r="G39" s="801">
        <v>0</v>
      </c>
      <c r="H39" s="802">
        <v>0</v>
      </c>
      <c r="I39" s="803">
        <v>0</v>
      </c>
      <c r="J39" s="342"/>
      <c r="K39" s="737"/>
      <c r="L39" s="342"/>
      <c r="N39" s="917"/>
    </row>
    <row r="40" spans="1:14" s="382" customFormat="1" ht="21.75" customHeight="1">
      <c r="A40" s="738" t="s">
        <v>410</v>
      </c>
      <c r="B40" s="734" t="s">
        <v>47</v>
      </c>
      <c r="C40" s="739" t="s">
        <v>583</v>
      </c>
      <c r="D40" s="798">
        <v>1186114.0099999998</v>
      </c>
      <c r="E40" s="798"/>
      <c r="F40" s="803">
        <v>0</v>
      </c>
      <c r="G40" s="801">
        <v>0</v>
      </c>
      <c r="H40" s="802">
        <v>0</v>
      </c>
      <c r="I40" s="803">
        <v>0</v>
      </c>
      <c r="J40" s="342"/>
      <c r="K40" s="737"/>
      <c r="L40" s="342"/>
      <c r="N40" s="917"/>
    </row>
    <row r="41" spans="1:14" s="382" customFormat="1" ht="21.75" customHeight="1">
      <c r="A41" s="738" t="s">
        <v>426</v>
      </c>
      <c r="B41" s="878" t="s">
        <v>47</v>
      </c>
      <c r="C41" s="742" t="s">
        <v>178</v>
      </c>
      <c r="D41" s="804">
        <v>653302.44000000006</v>
      </c>
      <c r="E41" s="812"/>
      <c r="F41" s="803">
        <v>0</v>
      </c>
      <c r="G41" s="801">
        <v>0</v>
      </c>
      <c r="H41" s="802">
        <v>0</v>
      </c>
      <c r="I41" s="803">
        <v>0</v>
      </c>
      <c r="J41" s="342"/>
      <c r="L41" s="342"/>
      <c r="N41" s="917"/>
    </row>
    <row r="42" spans="1:14" s="382" customFormat="1" ht="21.75" customHeight="1">
      <c r="A42" s="738" t="s">
        <v>413</v>
      </c>
      <c r="B42" s="734" t="s">
        <v>47</v>
      </c>
      <c r="C42" s="735" t="s">
        <v>584</v>
      </c>
      <c r="D42" s="798">
        <v>13033875.829999994</v>
      </c>
      <c r="E42" s="798"/>
      <c r="F42" s="803">
        <v>49484.61</v>
      </c>
      <c r="G42" s="801">
        <v>0</v>
      </c>
      <c r="H42" s="802">
        <v>49484.61</v>
      </c>
      <c r="I42" s="803">
        <v>0</v>
      </c>
      <c r="J42" s="342"/>
      <c r="K42" s="820"/>
      <c r="L42" s="342"/>
      <c r="N42" s="917"/>
    </row>
    <row r="43" spans="1:14" s="382" customFormat="1" ht="21.75" customHeight="1">
      <c r="A43" s="738" t="s">
        <v>416</v>
      </c>
      <c r="B43" s="734" t="s">
        <v>47</v>
      </c>
      <c r="C43" s="735" t="s">
        <v>585</v>
      </c>
      <c r="D43" s="798">
        <v>8473883.8000000007</v>
      </c>
      <c r="E43" s="798"/>
      <c r="F43" s="803">
        <v>0</v>
      </c>
      <c r="G43" s="801">
        <v>0</v>
      </c>
      <c r="H43" s="802">
        <v>0</v>
      </c>
      <c r="I43" s="803">
        <v>0</v>
      </c>
      <c r="J43" s="342"/>
      <c r="K43" s="820"/>
      <c r="L43" s="342"/>
      <c r="N43" s="917"/>
    </row>
    <row r="44" spans="1:14" s="382" customFormat="1" ht="32.25" hidden="1" customHeight="1">
      <c r="A44" s="384" t="s">
        <v>419</v>
      </c>
      <c r="B44" s="385" t="s">
        <v>47</v>
      </c>
      <c r="C44" s="743" t="s">
        <v>586</v>
      </c>
      <c r="D44" s="798">
        <v>0</v>
      </c>
      <c r="E44" s="798"/>
      <c r="F44" s="803">
        <v>0</v>
      </c>
      <c r="G44" s="801">
        <v>0</v>
      </c>
      <c r="H44" s="802">
        <v>0</v>
      </c>
      <c r="I44" s="803">
        <v>0</v>
      </c>
      <c r="J44" s="342"/>
      <c r="K44" s="821"/>
      <c r="L44" s="342"/>
      <c r="N44" s="917"/>
    </row>
    <row r="45" spans="1:14" s="382" customFormat="1" ht="21.75" customHeight="1" thickBot="1">
      <c r="A45" s="738" t="s">
        <v>424</v>
      </c>
      <c r="B45" s="734" t="s">
        <v>47</v>
      </c>
      <c r="C45" s="735" t="s">
        <v>425</v>
      </c>
      <c r="D45" s="798">
        <v>5223218.49</v>
      </c>
      <c r="E45" s="798"/>
      <c r="F45" s="803">
        <v>0</v>
      </c>
      <c r="G45" s="801">
        <v>0</v>
      </c>
      <c r="H45" s="802">
        <v>0</v>
      </c>
      <c r="I45" s="803">
        <v>0</v>
      </c>
      <c r="J45" s="342"/>
      <c r="K45" s="820"/>
      <c r="L45" s="342"/>
      <c r="N45" s="917"/>
    </row>
    <row r="46" spans="1:14" s="382" customFormat="1" ht="24.75" customHeight="1" thickTop="1">
      <c r="A46" s="389" t="s">
        <v>587</v>
      </c>
      <c r="B46" s="744"/>
      <c r="C46" s="745"/>
      <c r="D46" s="813"/>
      <c r="E46" s="814"/>
      <c r="F46" s="815"/>
      <c r="G46" s="816"/>
      <c r="H46" s="817"/>
      <c r="I46" s="815"/>
      <c r="J46" s="342"/>
      <c r="K46" s="822"/>
      <c r="L46" s="342"/>
      <c r="N46" s="917"/>
    </row>
    <row r="47" spans="1:14" s="387" customFormat="1" ht="29.25" customHeight="1">
      <c r="A47" s="390" t="s">
        <v>398</v>
      </c>
      <c r="B47" s="391" t="s">
        <v>47</v>
      </c>
      <c r="C47" s="392" t="s">
        <v>399</v>
      </c>
      <c r="D47" s="818">
        <v>18730138488.540001</v>
      </c>
      <c r="E47" s="819" t="s">
        <v>711</v>
      </c>
      <c r="F47" s="803">
        <v>0</v>
      </c>
      <c r="G47" s="807">
        <v>0</v>
      </c>
      <c r="H47" s="1135">
        <v>0</v>
      </c>
      <c r="I47" s="808">
        <v>0</v>
      </c>
      <c r="J47" s="342"/>
      <c r="K47" s="823"/>
      <c r="L47" s="342"/>
      <c r="N47" s="917"/>
    </row>
    <row r="48" spans="1:14" s="387" customFormat="1" ht="9.75" customHeight="1">
      <c r="F48" s="797"/>
      <c r="J48" s="342"/>
      <c r="K48" s="824"/>
      <c r="L48" s="342"/>
    </row>
    <row r="49" spans="1:12" s="387" customFormat="1" ht="15.75" customHeight="1">
      <c r="A49" s="330"/>
      <c r="B49" s="746" t="s">
        <v>711</v>
      </c>
      <c r="C49" s="747" t="s">
        <v>564</v>
      </c>
      <c r="D49" s="330"/>
      <c r="E49" s="330"/>
      <c r="F49" s="330"/>
      <c r="G49" s="330"/>
      <c r="H49" s="330"/>
      <c r="I49" s="330"/>
      <c r="J49" s="342"/>
      <c r="K49" s="824"/>
      <c r="L49" s="342"/>
    </row>
    <row r="50" spans="1:12" s="395" customFormat="1" ht="15.75">
      <c r="A50" s="785" t="s">
        <v>882</v>
      </c>
      <c r="B50" s="748"/>
      <c r="C50" s="1165"/>
      <c r="D50" s="393"/>
      <c r="E50" s="393"/>
      <c r="F50" s="393"/>
      <c r="G50" s="393"/>
      <c r="H50" s="393"/>
      <c r="I50" s="393"/>
      <c r="J50" s="394"/>
    </row>
    <row r="51" spans="1:12" s="395" customFormat="1" ht="15.75">
      <c r="A51" s="785" t="s">
        <v>741</v>
      </c>
      <c r="B51" s="748"/>
      <c r="C51" s="748"/>
      <c r="D51" s="393"/>
      <c r="E51" s="393"/>
      <c r="F51" s="393"/>
      <c r="G51" s="393"/>
      <c r="H51" s="393"/>
      <c r="I51" s="393"/>
      <c r="J51" s="394"/>
    </row>
    <row r="52" spans="1:12" s="395" customFormat="1" ht="15.75">
      <c r="A52" s="785" t="s">
        <v>713</v>
      </c>
      <c r="B52" s="748"/>
      <c r="C52" s="748"/>
      <c r="D52" s="393"/>
      <c r="E52" s="393"/>
      <c r="F52" s="393"/>
      <c r="G52" s="393"/>
      <c r="H52" s="393"/>
      <c r="I52" s="393"/>
      <c r="J52" s="394"/>
    </row>
    <row r="53" spans="1:12" s="387" customFormat="1" ht="15.75" customHeight="1">
      <c r="A53" s="330"/>
      <c r="B53" s="746"/>
      <c r="C53" s="330"/>
      <c r="D53" s="330"/>
      <c r="E53" s="330"/>
      <c r="F53" s="330"/>
      <c r="G53" s="330"/>
      <c r="H53" s="330"/>
      <c r="I53" s="330"/>
      <c r="J53" s="342"/>
      <c r="K53" s="342"/>
      <c r="L53" s="342"/>
    </row>
    <row r="54" spans="1:12" s="395" customFormat="1" ht="15.75">
      <c r="A54" s="785"/>
      <c r="B54" s="748"/>
      <c r="C54" s="748"/>
      <c r="D54" s="393"/>
      <c r="E54" s="393"/>
      <c r="F54" s="393"/>
      <c r="G54" s="393"/>
      <c r="H54" s="393"/>
      <c r="I54" s="393"/>
      <c r="J54" s="394"/>
    </row>
    <row r="55" spans="1:12" s="395" customFormat="1" ht="15.75">
      <c r="A55" s="785"/>
      <c r="B55" s="748"/>
      <c r="C55" s="748"/>
      <c r="D55" s="393"/>
      <c r="E55" s="393"/>
      <c r="F55" s="393"/>
      <c r="G55" s="393"/>
      <c r="H55" s="393"/>
      <c r="I55" s="393"/>
      <c r="J55" s="394"/>
    </row>
    <row r="56" spans="1:12">
      <c r="J56" s="342"/>
    </row>
    <row r="57" spans="1:12" ht="15.75">
      <c r="C57" s="748"/>
      <c r="J57" s="342"/>
    </row>
    <row r="58" spans="1:12">
      <c r="J58" s="342"/>
    </row>
    <row r="59" spans="1:12">
      <c r="J59" s="342"/>
    </row>
    <row r="60" spans="1:12">
      <c r="J60" s="342"/>
    </row>
    <row r="61" spans="1:12">
      <c r="J61" s="342"/>
    </row>
    <row r="62" spans="1:12">
      <c r="J62" s="342"/>
    </row>
    <row r="63" spans="1:12">
      <c r="J63" s="342"/>
    </row>
    <row r="64" spans="1:12">
      <c r="J64" s="342"/>
    </row>
    <row r="65" spans="10:10">
      <c r="J65" s="342"/>
    </row>
    <row r="66" spans="10:10">
      <c r="J66" s="342"/>
    </row>
    <row r="67" spans="10:10">
      <c r="J67" s="342"/>
    </row>
    <row r="68" spans="10:10">
      <c r="J68" s="342"/>
    </row>
    <row r="69" spans="10:10">
      <c r="J69" s="342"/>
    </row>
    <row r="70" spans="10:10">
      <c r="J70" s="342"/>
    </row>
    <row r="71" spans="10:10">
      <c r="J71" s="342"/>
    </row>
    <row r="72" spans="10:10">
      <c r="J72" s="342"/>
    </row>
    <row r="73" spans="10:10">
      <c r="J73" s="342"/>
    </row>
    <row r="74" spans="10:10">
      <c r="J74" s="342"/>
    </row>
    <row r="75" spans="10:10">
      <c r="J75" s="342" t="s">
        <v>4</v>
      </c>
    </row>
  </sheetData>
  <mergeCells count="6">
    <mergeCell ref="A13:C13"/>
    <mergeCell ref="A1:C1"/>
    <mergeCell ref="D5:G5"/>
    <mergeCell ref="H5:I5"/>
    <mergeCell ref="D6:G6"/>
    <mergeCell ref="H6:I6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0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R142"/>
  <sheetViews>
    <sheetView showGridLines="0" zoomScale="75" zoomScaleNormal="75" workbookViewId="0">
      <selection activeCell="N29" sqref="N29"/>
    </sheetView>
  </sheetViews>
  <sheetFormatPr defaultColWidth="12.5703125" defaultRowHeight="15"/>
  <cols>
    <col min="1" max="1" width="67.7109375" style="399" customWidth="1"/>
    <col min="2" max="2" width="19.5703125" style="399" customWidth="1"/>
    <col min="3" max="3" width="2.5703125" style="399" customWidth="1"/>
    <col min="4" max="4" width="20.7109375" style="399" customWidth="1"/>
    <col min="5" max="5" width="21.5703125" style="399" customWidth="1"/>
    <col min="6" max="7" width="20.85546875" style="399" customWidth="1"/>
    <col min="8" max="8" width="4.7109375" style="399" customWidth="1"/>
    <col min="9" max="10" width="6.5703125" style="399" customWidth="1"/>
    <col min="11" max="11" width="23.7109375" style="895" customWidth="1"/>
    <col min="12" max="12" width="27.7109375" style="399" customWidth="1"/>
    <col min="13" max="13" width="19.5703125" style="399" customWidth="1"/>
    <col min="14" max="14" width="15" style="399" customWidth="1"/>
    <col min="15" max="15" width="25.42578125" style="399" customWidth="1"/>
    <col min="16" max="257" width="12.5703125" style="399"/>
    <col min="258" max="258" width="67.7109375" style="399" customWidth="1"/>
    <col min="259" max="259" width="19.5703125" style="399" customWidth="1"/>
    <col min="260" max="260" width="2.5703125" style="399" customWidth="1"/>
    <col min="261" max="261" width="20.7109375" style="399" customWidth="1"/>
    <col min="262" max="262" width="21.5703125" style="399" customWidth="1"/>
    <col min="263" max="264" width="20.85546875" style="399" customWidth="1"/>
    <col min="265" max="265" width="4.7109375" style="399" customWidth="1"/>
    <col min="266" max="266" width="6.5703125" style="399" customWidth="1"/>
    <col min="267" max="267" width="14.85546875" style="399" bestFit="1" customWidth="1"/>
    <col min="268" max="268" width="21.5703125" style="399" customWidth="1"/>
    <col min="269" max="269" width="19.5703125" style="399" customWidth="1"/>
    <col min="270" max="270" width="15" style="399" customWidth="1"/>
    <col min="271" max="271" width="25.42578125" style="399" customWidth="1"/>
    <col min="272" max="513" width="12.5703125" style="399"/>
    <col min="514" max="514" width="67.7109375" style="399" customWidth="1"/>
    <col min="515" max="515" width="19.5703125" style="399" customWidth="1"/>
    <col min="516" max="516" width="2.5703125" style="399" customWidth="1"/>
    <col min="517" max="517" width="20.7109375" style="399" customWidth="1"/>
    <col min="518" max="518" width="21.5703125" style="399" customWidth="1"/>
    <col min="519" max="520" width="20.85546875" style="399" customWidth="1"/>
    <col min="521" max="521" width="4.7109375" style="399" customWidth="1"/>
    <col min="522" max="522" width="6.5703125" style="399" customWidth="1"/>
    <col min="523" max="523" width="14.85546875" style="399" bestFit="1" customWidth="1"/>
    <col min="524" max="524" width="21.5703125" style="399" customWidth="1"/>
    <col min="525" max="525" width="19.5703125" style="399" customWidth="1"/>
    <col min="526" max="526" width="15" style="399" customWidth="1"/>
    <col min="527" max="527" width="25.42578125" style="399" customWidth="1"/>
    <col min="528" max="769" width="12.5703125" style="399"/>
    <col min="770" max="770" width="67.7109375" style="399" customWidth="1"/>
    <col min="771" max="771" width="19.5703125" style="399" customWidth="1"/>
    <col min="772" max="772" width="2.5703125" style="399" customWidth="1"/>
    <col min="773" max="773" width="20.7109375" style="399" customWidth="1"/>
    <col min="774" max="774" width="21.5703125" style="399" customWidth="1"/>
    <col min="775" max="776" width="20.85546875" style="399" customWidth="1"/>
    <col min="777" max="777" width="4.7109375" style="399" customWidth="1"/>
    <col min="778" max="778" width="6.5703125" style="399" customWidth="1"/>
    <col min="779" max="779" width="14.85546875" style="399" bestFit="1" customWidth="1"/>
    <col min="780" max="780" width="21.5703125" style="399" customWidth="1"/>
    <col min="781" max="781" width="19.5703125" style="399" customWidth="1"/>
    <col min="782" max="782" width="15" style="399" customWidth="1"/>
    <col min="783" max="783" width="25.42578125" style="399" customWidth="1"/>
    <col min="784" max="1025" width="12.5703125" style="399"/>
    <col min="1026" max="1026" width="67.7109375" style="399" customWidth="1"/>
    <col min="1027" max="1027" width="19.5703125" style="399" customWidth="1"/>
    <col min="1028" max="1028" width="2.5703125" style="399" customWidth="1"/>
    <col min="1029" max="1029" width="20.7109375" style="399" customWidth="1"/>
    <col min="1030" max="1030" width="21.5703125" style="399" customWidth="1"/>
    <col min="1031" max="1032" width="20.85546875" style="399" customWidth="1"/>
    <col min="1033" max="1033" width="4.7109375" style="399" customWidth="1"/>
    <col min="1034" max="1034" width="6.5703125" style="399" customWidth="1"/>
    <col min="1035" max="1035" width="14.85546875" style="399" bestFit="1" customWidth="1"/>
    <col min="1036" max="1036" width="21.5703125" style="399" customWidth="1"/>
    <col min="1037" max="1037" width="19.5703125" style="399" customWidth="1"/>
    <col min="1038" max="1038" width="15" style="399" customWidth="1"/>
    <col min="1039" max="1039" width="25.42578125" style="399" customWidth="1"/>
    <col min="1040" max="1281" width="12.5703125" style="399"/>
    <col min="1282" max="1282" width="67.7109375" style="399" customWidth="1"/>
    <col min="1283" max="1283" width="19.5703125" style="399" customWidth="1"/>
    <col min="1284" max="1284" width="2.5703125" style="399" customWidth="1"/>
    <col min="1285" max="1285" width="20.7109375" style="399" customWidth="1"/>
    <col min="1286" max="1286" width="21.5703125" style="399" customWidth="1"/>
    <col min="1287" max="1288" width="20.85546875" style="399" customWidth="1"/>
    <col min="1289" max="1289" width="4.7109375" style="399" customWidth="1"/>
    <col min="1290" max="1290" width="6.5703125" style="399" customWidth="1"/>
    <col min="1291" max="1291" width="14.85546875" style="399" bestFit="1" customWidth="1"/>
    <col min="1292" max="1292" width="21.5703125" style="399" customWidth="1"/>
    <col min="1293" max="1293" width="19.5703125" style="399" customWidth="1"/>
    <col min="1294" max="1294" width="15" style="399" customWidth="1"/>
    <col min="1295" max="1295" width="25.42578125" style="399" customWidth="1"/>
    <col min="1296" max="1537" width="12.5703125" style="399"/>
    <col min="1538" max="1538" width="67.7109375" style="399" customWidth="1"/>
    <col min="1539" max="1539" width="19.5703125" style="399" customWidth="1"/>
    <col min="1540" max="1540" width="2.5703125" style="399" customWidth="1"/>
    <col min="1541" max="1541" width="20.7109375" style="399" customWidth="1"/>
    <col min="1542" max="1542" width="21.5703125" style="399" customWidth="1"/>
    <col min="1543" max="1544" width="20.85546875" style="399" customWidth="1"/>
    <col min="1545" max="1545" width="4.7109375" style="399" customWidth="1"/>
    <col min="1546" max="1546" width="6.5703125" style="399" customWidth="1"/>
    <col min="1547" max="1547" width="14.85546875" style="399" bestFit="1" customWidth="1"/>
    <col min="1548" max="1548" width="21.5703125" style="399" customWidth="1"/>
    <col min="1549" max="1549" width="19.5703125" style="399" customWidth="1"/>
    <col min="1550" max="1550" width="15" style="399" customWidth="1"/>
    <col min="1551" max="1551" width="25.42578125" style="399" customWidth="1"/>
    <col min="1552" max="1793" width="12.5703125" style="399"/>
    <col min="1794" max="1794" width="67.7109375" style="399" customWidth="1"/>
    <col min="1795" max="1795" width="19.5703125" style="399" customWidth="1"/>
    <col min="1796" max="1796" width="2.5703125" style="399" customWidth="1"/>
    <col min="1797" max="1797" width="20.7109375" style="399" customWidth="1"/>
    <col min="1798" max="1798" width="21.5703125" style="399" customWidth="1"/>
    <col min="1799" max="1800" width="20.85546875" style="399" customWidth="1"/>
    <col min="1801" max="1801" width="4.7109375" style="399" customWidth="1"/>
    <col min="1802" max="1802" width="6.5703125" style="399" customWidth="1"/>
    <col min="1803" max="1803" width="14.85546875" style="399" bestFit="1" customWidth="1"/>
    <col min="1804" max="1804" width="21.5703125" style="399" customWidth="1"/>
    <col min="1805" max="1805" width="19.5703125" style="399" customWidth="1"/>
    <col min="1806" max="1806" width="15" style="399" customWidth="1"/>
    <col min="1807" max="1807" width="25.42578125" style="399" customWidth="1"/>
    <col min="1808" max="2049" width="12.5703125" style="399"/>
    <col min="2050" max="2050" width="67.7109375" style="399" customWidth="1"/>
    <col min="2051" max="2051" width="19.5703125" style="399" customWidth="1"/>
    <col min="2052" max="2052" width="2.5703125" style="399" customWidth="1"/>
    <col min="2053" max="2053" width="20.7109375" style="399" customWidth="1"/>
    <col min="2054" max="2054" width="21.5703125" style="399" customWidth="1"/>
    <col min="2055" max="2056" width="20.85546875" style="399" customWidth="1"/>
    <col min="2057" max="2057" width="4.7109375" style="399" customWidth="1"/>
    <col min="2058" max="2058" width="6.5703125" style="399" customWidth="1"/>
    <col min="2059" max="2059" width="14.85546875" style="399" bestFit="1" customWidth="1"/>
    <col min="2060" max="2060" width="21.5703125" style="399" customWidth="1"/>
    <col min="2061" max="2061" width="19.5703125" style="399" customWidth="1"/>
    <col min="2062" max="2062" width="15" style="399" customWidth="1"/>
    <col min="2063" max="2063" width="25.42578125" style="399" customWidth="1"/>
    <col min="2064" max="2305" width="12.5703125" style="399"/>
    <col min="2306" max="2306" width="67.7109375" style="399" customWidth="1"/>
    <col min="2307" max="2307" width="19.5703125" style="399" customWidth="1"/>
    <col min="2308" max="2308" width="2.5703125" style="399" customWidth="1"/>
    <col min="2309" max="2309" width="20.7109375" style="399" customWidth="1"/>
    <col min="2310" max="2310" width="21.5703125" style="399" customWidth="1"/>
    <col min="2311" max="2312" width="20.85546875" style="399" customWidth="1"/>
    <col min="2313" max="2313" width="4.7109375" style="399" customWidth="1"/>
    <col min="2314" max="2314" width="6.5703125" style="399" customWidth="1"/>
    <col min="2315" max="2315" width="14.85546875" style="399" bestFit="1" customWidth="1"/>
    <col min="2316" max="2316" width="21.5703125" style="399" customWidth="1"/>
    <col min="2317" max="2317" width="19.5703125" style="399" customWidth="1"/>
    <col min="2318" max="2318" width="15" style="399" customWidth="1"/>
    <col min="2319" max="2319" width="25.42578125" style="399" customWidth="1"/>
    <col min="2320" max="2561" width="12.5703125" style="399"/>
    <col min="2562" max="2562" width="67.7109375" style="399" customWidth="1"/>
    <col min="2563" max="2563" width="19.5703125" style="399" customWidth="1"/>
    <col min="2564" max="2564" width="2.5703125" style="399" customWidth="1"/>
    <col min="2565" max="2565" width="20.7109375" style="399" customWidth="1"/>
    <col min="2566" max="2566" width="21.5703125" style="399" customWidth="1"/>
    <col min="2567" max="2568" width="20.85546875" style="399" customWidth="1"/>
    <col min="2569" max="2569" width="4.7109375" style="399" customWidth="1"/>
    <col min="2570" max="2570" width="6.5703125" style="399" customWidth="1"/>
    <col min="2571" max="2571" width="14.85546875" style="399" bestFit="1" customWidth="1"/>
    <col min="2572" max="2572" width="21.5703125" style="399" customWidth="1"/>
    <col min="2573" max="2573" width="19.5703125" style="399" customWidth="1"/>
    <col min="2574" max="2574" width="15" style="399" customWidth="1"/>
    <col min="2575" max="2575" width="25.42578125" style="399" customWidth="1"/>
    <col min="2576" max="2817" width="12.5703125" style="399"/>
    <col min="2818" max="2818" width="67.7109375" style="399" customWidth="1"/>
    <col min="2819" max="2819" width="19.5703125" style="399" customWidth="1"/>
    <col min="2820" max="2820" width="2.5703125" style="399" customWidth="1"/>
    <col min="2821" max="2821" width="20.7109375" style="399" customWidth="1"/>
    <col min="2822" max="2822" width="21.5703125" style="399" customWidth="1"/>
    <col min="2823" max="2824" width="20.85546875" style="399" customWidth="1"/>
    <col min="2825" max="2825" width="4.7109375" style="399" customWidth="1"/>
    <col min="2826" max="2826" width="6.5703125" style="399" customWidth="1"/>
    <col min="2827" max="2827" width="14.85546875" style="399" bestFit="1" customWidth="1"/>
    <col min="2828" max="2828" width="21.5703125" style="399" customWidth="1"/>
    <col min="2829" max="2829" width="19.5703125" style="399" customWidth="1"/>
    <col min="2830" max="2830" width="15" style="399" customWidth="1"/>
    <col min="2831" max="2831" width="25.42578125" style="399" customWidth="1"/>
    <col min="2832" max="3073" width="12.5703125" style="399"/>
    <col min="3074" max="3074" width="67.7109375" style="399" customWidth="1"/>
    <col min="3075" max="3075" width="19.5703125" style="399" customWidth="1"/>
    <col min="3076" max="3076" width="2.5703125" style="399" customWidth="1"/>
    <col min="3077" max="3077" width="20.7109375" style="399" customWidth="1"/>
    <col min="3078" max="3078" width="21.5703125" style="399" customWidth="1"/>
    <col min="3079" max="3080" width="20.85546875" style="399" customWidth="1"/>
    <col min="3081" max="3081" width="4.7109375" style="399" customWidth="1"/>
    <col min="3082" max="3082" width="6.5703125" style="399" customWidth="1"/>
    <col min="3083" max="3083" width="14.85546875" style="399" bestFit="1" customWidth="1"/>
    <col min="3084" max="3084" width="21.5703125" style="399" customWidth="1"/>
    <col min="3085" max="3085" width="19.5703125" style="399" customWidth="1"/>
    <col min="3086" max="3086" width="15" style="399" customWidth="1"/>
    <col min="3087" max="3087" width="25.42578125" style="399" customWidth="1"/>
    <col min="3088" max="3329" width="12.5703125" style="399"/>
    <col min="3330" max="3330" width="67.7109375" style="399" customWidth="1"/>
    <col min="3331" max="3331" width="19.5703125" style="399" customWidth="1"/>
    <col min="3332" max="3332" width="2.5703125" style="399" customWidth="1"/>
    <col min="3333" max="3333" width="20.7109375" style="399" customWidth="1"/>
    <col min="3334" max="3334" width="21.5703125" style="399" customWidth="1"/>
    <col min="3335" max="3336" width="20.85546875" style="399" customWidth="1"/>
    <col min="3337" max="3337" width="4.7109375" style="399" customWidth="1"/>
    <col min="3338" max="3338" width="6.5703125" style="399" customWidth="1"/>
    <col min="3339" max="3339" width="14.85546875" style="399" bestFit="1" customWidth="1"/>
    <col min="3340" max="3340" width="21.5703125" style="399" customWidth="1"/>
    <col min="3341" max="3341" width="19.5703125" style="399" customWidth="1"/>
    <col min="3342" max="3342" width="15" style="399" customWidth="1"/>
    <col min="3343" max="3343" width="25.42578125" style="399" customWidth="1"/>
    <col min="3344" max="3585" width="12.5703125" style="399"/>
    <col min="3586" max="3586" width="67.7109375" style="399" customWidth="1"/>
    <col min="3587" max="3587" width="19.5703125" style="399" customWidth="1"/>
    <col min="3588" max="3588" width="2.5703125" style="399" customWidth="1"/>
    <col min="3589" max="3589" width="20.7109375" style="399" customWidth="1"/>
    <col min="3590" max="3590" width="21.5703125" style="399" customWidth="1"/>
    <col min="3591" max="3592" width="20.85546875" style="399" customWidth="1"/>
    <col min="3593" max="3593" width="4.7109375" style="399" customWidth="1"/>
    <col min="3594" max="3594" width="6.5703125" style="399" customWidth="1"/>
    <col min="3595" max="3595" width="14.85546875" style="399" bestFit="1" customWidth="1"/>
    <col min="3596" max="3596" width="21.5703125" style="399" customWidth="1"/>
    <col min="3597" max="3597" width="19.5703125" style="399" customWidth="1"/>
    <col min="3598" max="3598" width="15" style="399" customWidth="1"/>
    <col min="3599" max="3599" width="25.42578125" style="399" customWidth="1"/>
    <col min="3600" max="3841" width="12.5703125" style="399"/>
    <col min="3842" max="3842" width="67.7109375" style="399" customWidth="1"/>
    <col min="3843" max="3843" width="19.5703125" style="399" customWidth="1"/>
    <col min="3844" max="3844" width="2.5703125" style="399" customWidth="1"/>
    <col min="3845" max="3845" width="20.7109375" style="399" customWidth="1"/>
    <col min="3846" max="3846" width="21.5703125" style="399" customWidth="1"/>
    <col min="3847" max="3848" width="20.85546875" style="399" customWidth="1"/>
    <col min="3849" max="3849" width="4.7109375" style="399" customWidth="1"/>
    <col min="3850" max="3850" width="6.5703125" style="399" customWidth="1"/>
    <col min="3851" max="3851" width="14.85546875" style="399" bestFit="1" customWidth="1"/>
    <col min="3852" max="3852" width="21.5703125" style="399" customWidth="1"/>
    <col min="3853" max="3853" width="19.5703125" style="399" customWidth="1"/>
    <col min="3854" max="3854" width="15" style="399" customWidth="1"/>
    <col min="3855" max="3855" width="25.42578125" style="399" customWidth="1"/>
    <col min="3856" max="4097" width="12.5703125" style="399"/>
    <col min="4098" max="4098" width="67.7109375" style="399" customWidth="1"/>
    <col min="4099" max="4099" width="19.5703125" style="399" customWidth="1"/>
    <col min="4100" max="4100" width="2.5703125" style="399" customWidth="1"/>
    <col min="4101" max="4101" width="20.7109375" style="399" customWidth="1"/>
    <col min="4102" max="4102" width="21.5703125" style="399" customWidth="1"/>
    <col min="4103" max="4104" width="20.85546875" style="399" customWidth="1"/>
    <col min="4105" max="4105" width="4.7109375" style="399" customWidth="1"/>
    <col min="4106" max="4106" width="6.5703125" style="399" customWidth="1"/>
    <col min="4107" max="4107" width="14.85546875" style="399" bestFit="1" customWidth="1"/>
    <col min="4108" max="4108" width="21.5703125" style="399" customWidth="1"/>
    <col min="4109" max="4109" width="19.5703125" style="399" customWidth="1"/>
    <col min="4110" max="4110" width="15" style="399" customWidth="1"/>
    <col min="4111" max="4111" width="25.42578125" style="399" customWidth="1"/>
    <col min="4112" max="4353" width="12.5703125" style="399"/>
    <col min="4354" max="4354" width="67.7109375" style="399" customWidth="1"/>
    <col min="4355" max="4355" width="19.5703125" style="399" customWidth="1"/>
    <col min="4356" max="4356" width="2.5703125" style="399" customWidth="1"/>
    <col min="4357" max="4357" width="20.7109375" style="399" customWidth="1"/>
    <col min="4358" max="4358" width="21.5703125" style="399" customWidth="1"/>
    <col min="4359" max="4360" width="20.85546875" style="399" customWidth="1"/>
    <col min="4361" max="4361" width="4.7109375" style="399" customWidth="1"/>
    <col min="4362" max="4362" width="6.5703125" style="399" customWidth="1"/>
    <col min="4363" max="4363" width="14.85546875" style="399" bestFit="1" customWidth="1"/>
    <col min="4364" max="4364" width="21.5703125" style="399" customWidth="1"/>
    <col min="4365" max="4365" width="19.5703125" style="399" customWidth="1"/>
    <col min="4366" max="4366" width="15" style="399" customWidth="1"/>
    <col min="4367" max="4367" width="25.42578125" style="399" customWidth="1"/>
    <col min="4368" max="4609" width="12.5703125" style="399"/>
    <col min="4610" max="4610" width="67.7109375" style="399" customWidth="1"/>
    <col min="4611" max="4611" width="19.5703125" style="399" customWidth="1"/>
    <col min="4612" max="4612" width="2.5703125" style="399" customWidth="1"/>
    <col min="4613" max="4613" width="20.7109375" style="399" customWidth="1"/>
    <col min="4614" max="4614" width="21.5703125" style="399" customWidth="1"/>
    <col min="4615" max="4616" width="20.85546875" style="399" customWidth="1"/>
    <col min="4617" max="4617" width="4.7109375" style="399" customWidth="1"/>
    <col min="4618" max="4618" width="6.5703125" style="399" customWidth="1"/>
    <col min="4619" max="4619" width="14.85546875" style="399" bestFit="1" customWidth="1"/>
    <col min="4620" max="4620" width="21.5703125" style="399" customWidth="1"/>
    <col min="4621" max="4621" width="19.5703125" style="399" customWidth="1"/>
    <col min="4622" max="4622" width="15" style="399" customWidth="1"/>
    <col min="4623" max="4623" width="25.42578125" style="399" customWidth="1"/>
    <col min="4624" max="4865" width="12.5703125" style="399"/>
    <col min="4866" max="4866" width="67.7109375" style="399" customWidth="1"/>
    <col min="4867" max="4867" width="19.5703125" style="399" customWidth="1"/>
    <col min="4868" max="4868" width="2.5703125" style="399" customWidth="1"/>
    <col min="4869" max="4869" width="20.7109375" style="399" customWidth="1"/>
    <col min="4870" max="4870" width="21.5703125" style="399" customWidth="1"/>
    <col min="4871" max="4872" width="20.85546875" style="399" customWidth="1"/>
    <col min="4873" max="4873" width="4.7109375" style="399" customWidth="1"/>
    <col min="4874" max="4874" width="6.5703125" style="399" customWidth="1"/>
    <col min="4875" max="4875" width="14.85546875" style="399" bestFit="1" customWidth="1"/>
    <col min="4876" max="4876" width="21.5703125" style="399" customWidth="1"/>
    <col min="4877" max="4877" width="19.5703125" style="399" customWidth="1"/>
    <col min="4878" max="4878" width="15" style="399" customWidth="1"/>
    <col min="4879" max="4879" width="25.42578125" style="399" customWidth="1"/>
    <col min="4880" max="5121" width="12.5703125" style="399"/>
    <col min="5122" max="5122" width="67.7109375" style="399" customWidth="1"/>
    <col min="5123" max="5123" width="19.5703125" style="399" customWidth="1"/>
    <col min="5124" max="5124" width="2.5703125" style="399" customWidth="1"/>
    <col min="5125" max="5125" width="20.7109375" style="399" customWidth="1"/>
    <col min="5126" max="5126" width="21.5703125" style="399" customWidth="1"/>
    <col min="5127" max="5128" width="20.85546875" style="399" customWidth="1"/>
    <col min="5129" max="5129" width="4.7109375" style="399" customWidth="1"/>
    <col min="5130" max="5130" width="6.5703125" style="399" customWidth="1"/>
    <col min="5131" max="5131" width="14.85546875" style="399" bestFit="1" customWidth="1"/>
    <col min="5132" max="5132" width="21.5703125" style="399" customWidth="1"/>
    <col min="5133" max="5133" width="19.5703125" style="399" customWidth="1"/>
    <col min="5134" max="5134" width="15" style="399" customWidth="1"/>
    <col min="5135" max="5135" width="25.42578125" style="399" customWidth="1"/>
    <col min="5136" max="5377" width="12.5703125" style="399"/>
    <col min="5378" max="5378" width="67.7109375" style="399" customWidth="1"/>
    <col min="5379" max="5379" width="19.5703125" style="399" customWidth="1"/>
    <col min="5380" max="5380" width="2.5703125" style="399" customWidth="1"/>
    <col min="5381" max="5381" width="20.7109375" style="399" customWidth="1"/>
    <col min="5382" max="5382" width="21.5703125" style="399" customWidth="1"/>
    <col min="5383" max="5384" width="20.85546875" style="399" customWidth="1"/>
    <col min="5385" max="5385" width="4.7109375" style="399" customWidth="1"/>
    <col min="5386" max="5386" width="6.5703125" style="399" customWidth="1"/>
    <col min="5387" max="5387" width="14.85546875" style="399" bestFit="1" customWidth="1"/>
    <col min="5388" max="5388" width="21.5703125" style="399" customWidth="1"/>
    <col min="5389" max="5389" width="19.5703125" style="399" customWidth="1"/>
    <col min="5390" max="5390" width="15" style="399" customWidth="1"/>
    <col min="5391" max="5391" width="25.42578125" style="399" customWidth="1"/>
    <col min="5392" max="5633" width="12.5703125" style="399"/>
    <col min="5634" max="5634" width="67.7109375" style="399" customWidth="1"/>
    <col min="5635" max="5635" width="19.5703125" style="399" customWidth="1"/>
    <col min="5636" max="5636" width="2.5703125" style="399" customWidth="1"/>
    <col min="5637" max="5637" width="20.7109375" style="399" customWidth="1"/>
    <col min="5638" max="5638" width="21.5703125" style="399" customWidth="1"/>
    <col min="5639" max="5640" width="20.85546875" style="399" customWidth="1"/>
    <col min="5641" max="5641" width="4.7109375" style="399" customWidth="1"/>
    <col min="5642" max="5642" width="6.5703125" style="399" customWidth="1"/>
    <col min="5643" max="5643" width="14.85546875" style="399" bestFit="1" customWidth="1"/>
    <col min="5644" max="5644" width="21.5703125" style="399" customWidth="1"/>
    <col min="5645" max="5645" width="19.5703125" style="399" customWidth="1"/>
    <col min="5646" max="5646" width="15" style="399" customWidth="1"/>
    <col min="5647" max="5647" width="25.42578125" style="399" customWidth="1"/>
    <col min="5648" max="5889" width="12.5703125" style="399"/>
    <col min="5890" max="5890" width="67.7109375" style="399" customWidth="1"/>
    <col min="5891" max="5891" width="19.5703125" style="399" customWidth="1"/>
    <col min="5892" max="5892" width="2.5703125" style="399" customWidth="1"/>
    <col min="5893" max="5893" width="20.7109375" style="399" customWidth="1"/>
    <col min="5894" max="5894" width="21.5703125" style="399" customWidth="1"/>
    <col min="5895" max="5896" width="20.85546875" style="399" customWidth="1"/>
    <col min="5897" max="5897" width="4.7109375" style="399" customWidth="1"/>
    <col min="5898" max="5898" width="6.5703125" style="399" customWidth="1"/>
    <col min="5899" max="5899" width="14.85546875" style="399" bestFit="1" customWidth="1"/>
    <col min="5900" max="5900" width="21.5703125" style="399" customWidth="1"/>
    <col min="5901" max="5901" width="19.5703125" style="399" customWidth="1"/>
    <col min="5902" max="5902" width="15" style="399" customWidth="1"/>
    <col min="5903" max="5903" width="25.42578125" style="399" customWidth="1"/>
    <col min="5904" max="6145" width="12.5703125" style="399"/>
    <col min="6146" max="6146" width="67.7109375" style="399" customWidth="1"/>
    <col min="6147" max="6147" width="19.5703125" style="399" customWidth="1"/>
    <col min="6148" max="6148" width="2.5703125" style="399" customWidth="1"/>
    <col min="6149" max="6149" width="20.7109375" style="399" customWidth="1"/>
    <col min="6150" max="6150" width="21.5703125" style="399" customWidth="1"/>
    <col min="6151" max="6152" width="20.85546875" style="399" customWidth="1"/>
    <col min="6153" max="6153" width="4.7109375" style="399" customWidth="1"/>
    <col min="6154" max="6154" width="6.5703125" style="399" customWidth="1"/>
    <col min="6155" max="6155" width="14.85546875" style="399" bestFit="1" customWidth="1"/>
    <col min="6156" max="6156" width="21.5703125" style="399" customWidth="1"/>
    <col min="6157" max="6157" width="19.5703125" style="399" customWidth="1"/>
    <col min="6158" max="6158" width="15" style="399" customWidth="1"/>
    <col min="6159" max="6159" width="25.42578125" style="399" customWidth="1"/>
    <col min="6160" max="6401" width="12.5703125" style="399"/>
    <col min="6402" max="6402" width="67.7109375" style="399" customWidth="1"/>
    <col min="6403" max="6403" width="19.5703125" style="399" customWidth="1"/>
    <col min="6404" max="6404" width="2.5703125" style="399" customWidth="1"/>
    <col min="6405" max="6405" width="20.7109375" style="399" customWidth="1"/>
    <col min="6406" max="6406" width="21.5703125" style="399" customWidth="1"/>
    <col min="6407" max="6408" width="20.85546875" style="399" customWidth="1"/>
    <col min="6409" max="6409" width="4.7109375" style="399" customWidth="1"/>
    <col min="6410" max="6410" width="6.5703125" style="399" customWidth="1"/>
    <col min="6411" max="6411" width="14.85546875" style="399" bestFit="1" customWidth="1"/>
    <col min="6412" max="6412" width="21.5703125" style="399" customWidth="1"/>
    <col min="6413" max="6413" width="19.5703125" style="399" customWidth="1"/>
    <col min="6414" max="6414" width="15" style="399" customWidth="1"/>
    <col min="6415" max="6415" width="25.42578125" style="399" customWidth="1"/>
    <col min="6416" max="6657" width="12.5703125" style="399"/>
    <col min="6658" max="6658" width="67.7109375" style="399" customWidth="1"/>
    <col min="6659" max="6659" width="19.5703125" style="399" customWidth="1"/>
    <col min="6660" max="6660" width="2.5703125" style="399" customWidth="1"/>
    <col min="6661" max="6661" width="20.7109375" style="399" customWidth="1"/>
    <col min="6662" max="6662" width="21.5703125" style="399" customWidth="1"/>
    <col min="6663" max="6664" width="20.85546875" style="399" customWidth="1"/>
    <col min="6665" max="6665" width="4.7109375" style="399" customWidth="1"/>
    <col min="6666" max="6666" width="6.5703125" style="399" customWidth="1"/>
    <col min="6667" max="6667" width="14.85546875" style="399" bestFit="1" customWidth="1"/>
    <col min="6668" max="6668" width="21.5703125" style="399" customWidth="1"/>
    <col min="6669" max="6669" width="19.5703125" style="399" customWidth="1"/>
    <col min="6670" max="6670" width="15" style="399" customWidth="1"/>
    <col min="6671" max="6671" width="25.42578125" style="399" customWidth="1"/>
    <col min="6672" max="6913" width="12.5703125" style="399"/>
    <col min="6914" max="6914" width="67.7109375" style="399" customWidth="1"/>
    <col min="6915" max="6915" width="19.5703125" style="399" customWidth="1"/>
    <col min="6916" max="6916" width="2.5703125" style="399" customWidth="1"/>
    <col min="6917" max="6917" width="20.7109375" style="399" customWidth="1"/>
    <col min="6918" max="6918" width="21.5703125" style="399" customWidth="1"/>
    <col min="6919" max="6920" width="20.85546875" style="399" customWidth="1"/>
    <col min="6921" max="6921" width="4.7109375" style="399" customWidth="1"/>
    <col min="6922" max="6922" width="6.5703125" style="399" customWidth="1"/>
    <col min="6923" max="6923" width="14.85546875" style="399" bestFit="1" customWidth="1"/>
    <col min="6924" max="6924" width="21.5703125" style="399" customWidth="1"/>
    <col min="6925" max="6925" width="19.5703125" style="399" customWidth="1"/>
    <col min="6926" max="6926" width="15" style="399" customWidth="1"/>
    <col min="6927" max="6927" width="25.42578125" style="399" customWidth="1"/>
    <col min="6928" max="7169" width="12.5703125" style="399"/>
    <col min="7170" max="7170" width="67.7109375" style="399" customWidth="1"/>
    <col min="7171" max="7171" width="19.5703125" style="399" customWidth="1"/>
    <col min="7172" max="7172" width="2.5703125" style="399" customWidth="1"/>
    <col min="7173" max="7173" width="20.7109375" style="399" customWidth="1"/>
    <col min="7174" max="7174" width="21.5703125" style="399" customWidth="1"/>
    <col min="7175" max="7176" width="20.85546875" style="399" customWidth="1"/>
    <col min="7177" max="7177" width="4.7109375" style="399" customWidth="1"/>
    <col min="7178" max="7178" width="6.5703125" style="399" customWidth="1"/>
    <col min="7179" max="7179" width="14.85546875" style="399" bestFit="1" customWidth="1"/>
    <col min="7180" max="7180" width="21.5703125" style="399" customWidth="1"/>
    <col min="7181" max="7181" width="19.5703125" style="399" customWidth="1"/>
    <col min="7182" max="7182" width="15" style="399" customWidth="1"/>
    <col min="7183" max="7183" width="25.42578125" style="399" customWidth="1"/>
    <col min="7184" max="7425" width="12.5703125" style="399"/>
    <col min="7426" max="7426" width="67.7109375" style="399" customWidth="1"/>
    <col min="7427" max="7427" width="19.5703125" style="399" customWidth="1"/>
    <col min="7428" max="7428" width="2.5703125" style="399" customWidth="1"/>
    <col min="7429" max="7429" width="20.7109375" style="399" customWidth="1"/>
    <col min="7430" max="7430" width="21.5703125" style="399" customWidth="1"/>
    <col min="7431" max="7432" width="20.85546875" style="399" customWidth="1"/>
    <col min="7433" max="7433" width="4.7109375" style="399" customWidth="1"/>
    <col min="7434" max="7434" width="6.5703125" style="399" customWidth="1"/>
    <col min="7435" max="7435" width="14.85546875" style="399" bestFit="1" customWidth="1"/>
    <col min="7436" max="7436" width="21.5703125" style="399" customWidth="1"/>
    <col min="7437" max="7437" width="19.5703125" style="399" customWidth="1"/>
    <col min="7438" max="7438" width="15" style="399" customWidth="1"/>
    <col min="7439" max="7439" width="25.42578125" style="399" customWidth="1"/>
    <col min="7440" max="7681" width="12.5703125" style="399"/>
    <col min="7682" max="7682" width="67.7109375" style="399" customWidth="1"/>
    <col min="7683" max="7683" width="19.5703125" style="399" customWidth="1"/>
    <col min="7684" max="7684" width="2.5703125" style="399" customWidth="1"/>
    <col min="7685" max="7685" width="20.7109375" style="399" customWidth="1"/>
    <col min="7686" max="7686" width="21.5703125" style="399" customWidth="1"/>
    <col min="7687" max="7688" width="20.85546875" style="399" customWidth="1"/>
    <col min="7689" max="7689" width="4.7109375" style="399" customWidth="1"/>
    <col min="7690" max="7690" width="6.5703125" style="399" customWidth="1"/>
    <col min="7691" max="7691" width="14.85546875" style="399" bestFit="1" customWidth="1"/>
    <col min="7692" max="7692" width="21.5703125" style="399" customWidth="1"/>
    <col min="7693" max="7693" width="19.5703125" style="399" customWidth="1"/>
    <col min="7694" max="7694" width="15" style="399" customWidth="1"/>
    <col min="7695" max="7695" width="25.42578125" style="399" customWidth="1"/>
    <col min="7696" max="7937" width="12.5703125" style="399"/>
    <col min="7938" max="7938" width="67.7109375" style="399" customWidth="1"/>
    <col min="7939" max="7939" width="19.5703125" style="399" customWidth="1"/>
    <col min="7940" max="7940" width="2.5703125" style="399" customWidth="1"/>
    <col min="7941" max="7941" width="20.7109375" style="399" customWidth="1"/>
    <col min="7942" max="7942" width="21.5703125" style="399" customWidth="1"/>
    <col min="7943" max="7944" width="20.85546875" style="399" customWidth="1"/>
    <col min="7945" max="7945" width="4.7109375" style="399" customWidth="1"/>
    <col min="7946" max="7946" width="6.5703125" style="399" customWidth="1"/>
    <col min="7947" max="7947" width="14.85546875" style="399" bestFit="1" customWidth="1"/>
    <col min="7948" max="7948" width="21.5703125" style="399" customWidth="1"/>
    <col min="7949" max="7949" width="19.5703125" style="399" customWidth="1"/>
    <col min="7950" max="7950" width="15" style="399" customWidth="1"/>
    <col min="7951" max="7951" width="25.42578125" style="399" customWidth="1"/>
    <col min="7952" max="8193" width="12.5703125" style="399"/>
    <col min="8194" max="8194" width="67.7109375" style="399" customWidth="1"/>
    <col min="8195" max="8195" width="19.5703125" style="399" customWidth="1"/>
    <col min="8196" max="8196" width="2.5703125" style="399" customWidth="1"/>
    <col min="8197" max="8197" width="20.7109375" style="399" customWidth="1"/>
    <col min="8198" max="8198" width="21.5703125" style="399" customWidth="1"/>
    <col min="8199" max="8200" width="20.85546875" style="399" customWidth="1"/>
    <col min="8201" max="8201" width="4.7109375" style="399" customWidth="1"/>
    <col min="8202" max="8202" width="6.5703125" style="399" customWidth="1"/>
    <col min="8203" max="8203" width="14.85546875" style="399" bestFit="1" customWidth="1"/>
    <col min="8204" max="8204" width="21.5703125" style="399" customWidth="1"/>
    <col min="8205" max="8205" width="19.5703125" style="399" customWidth="1"/>
    <col min="8206" max="8206" width="15" style="399" customWidth="1"/>
    <col min="8207" max="8207" width="25.42578125" style="399" customWidth="1"/>
    <col min="8208" max="8449" width="12.5703125" style="399"/>
    <col min="8450" max="8450" width="67.7109375" style="399" customWidth="1"/>
    <col min="8451" max="8451" width="19.5703125" style="399" customWidth="1"/>
    <col min="8452" max="8452" width="2.5703125" style="399" customWidth="1"/>
    <col min="8453" max="8453" width="20.7109375" style="399" customWidth="1"/>
    <col min="8454" max="8454" width="21.5703125" style="399" customWidth="1"/>
    <col min="8455" max="8456" width="20.85546875" style="399" customWidth="1"/>
    <col min="8457" max="8457" width="4.7109375" style="399" customWidth="1"/>
    <col min="8458" max="8458" width="6.5703125" style="399" customWidth="1"/>
    <col min="8459" max="8459" width="14.85546875" style="399" bestFit="1" customWidth="1"/>
    <col min="8460" max="8460" width="21.5703125" style="399" customWidth="1"/>
    <col min="8461" max="8461" width="19.5703125" style="399" customWidth="1"/>
    <col min="8462" max="8462" width="15" style="399" customWidth="1"/>
    <col min="8463" max="8463" width="25.42578125" style="399" customWidth="1"/>
    <col min="8464" max="8705" width="12.5703125" style="399"/>
    <col min="8706" max="8706" width="67.7109375" style="399" customWidth="1"/>
    <col min="8707" max="8707" width="19.5703125" style="399" customWidth="1"/>
    <col min="8708" max="8708" width="2.5703125" style="399" customWidth="1"/>
    <col min="8709" max="8709" width="20.7109375" style="399" customWidth="1"/>
    <col min="8710" max="8710" width="21.5703125" style="399" customWidth="1"/>
    <col min="8711" max="8712" width="20.85546875" style="399" customWidth="1"/>
    <col min="8713" max="8713" width="4.7109375" style="399" customWidth="1"/>
    <col min="8714" max="8714" width="6.5703125" style="399" customWidth="1"/>
    <col min="8715" max="8715" width="14.85546875" style="399" bestFit="1" customWidth="1"/>
    <col min="8716" max="8716" width="21.5703125" style="399" customWidth="1"/>
    <col min="8717" max="8717" width="19.5703125" style="399" customWidth="1"/>
    <col min="8718" max="8718" width="15" style="399" customWidth="1"/>
    <col min="8719" max="8719" width="25.42578125" style="399" customWidth="1"/>
    <col min="8720" max="8961" width="12.5703125" style="399"/>
    <col min="8962" max="8962" width="67.7109375" style="399" customWidth="1"/>
    <col min="8963" max="8963" width="19.5703125" style="399" customWidth="1"/>
    <col min="8964" max="8964" width="2.5703125" style="399" customWidth="1"/>
    <col min="8965" max="8965" width="20.7109375" style="399" customWidth="1"/>
    <col min="8966" max="8966" width="21.5703125" style="399" customWidth="1"/>
    <col min="8967" max="8968" width="20.85546875" style="399" customWidth="1"/>
    <col min="8969" max="8969" width="4.7109375" style="399" customWidth="1"/>
    <col min="8970" max="8970" width="6.5703125" style="399" customWidth="1"/>
    <col min="8971" max="8971" width="14.85546875" style="399" bestFit="1" customWidth="1"/>
    <col min="8972" max="8972" width="21.5703125" style="399" customWidth="1"/>
    <col min="8973" max="8973" width="19.5703125" style="399" customWidth="1"/>
    <col min="8974" max="8974" width="15" style="399" customWidth="1"/>
    <col min="8975" max="8975" width="25.42578125" style="399" customWidth="1"/>
    <col min="8976" max="9217" width="12.5703125" style="399"/>
    <col min="9218" max="9218" width="67.7109375" style="399" customWidth="1"/>
    <col min="9219" max="9219" width="19.5703125" style="399" customWidth="1"/>
    <col min="9220" max="9220" width="2.5703125" style="399" customWidth="1"/>
    <col min="9221" max="9221" width="20.7109375" style="399" customWidth="1"/>
    <col min="9222" max="9222" width="21.5703125" style="399" customWidth="1"/>
    <col min="9223" max="9224" width="20.85546875" style="399" customWidth="1"/>
    <col min="9225" max="9225" width="4.7109375" style="399" customWidth="1"/>
    <col min="9226" max="9226" width="6.5703125" style="399" customWidth="1"/>
    <col min="9227" max="9227" width="14.85546875" style="399" bestFit="1" customWidth="1"/>
    <col min="9228" max="9228" width="21.5703125" style="399" customWidth="1"/>
    <col min="9229" max="9229" width="19.5703125" style="399" customWidth="1"/>
    <col min="9230" max="9230" width="15" style="399" customWidth="1"/>
    <col min="9231" max="9231" width="25.42578125" style="399" customWidth="1"/>
    <col min="9232" max="9473" width="12.5703125" style="399"/>
    <col min="9474" max="9474" width="67.7109375" style="399" customWidth="1"/>
    <col min="9475" max="9475" width="19.5703125" style="399" customWidth="1"/>
    <col min="9476" max="9476" width="2.5703125" style="399" customWidth="1"/>
    <col min="9477" max="9477" width="20.7109375" style="399" customWidth="1"/>
    <col min="9478" max="9478" width="21.5703125" style="399" customWidth="1"/>
    <col min="9479" max="9480" width="20.85546875" style="399" customWidth="1"/>
    <col min="9481" max="9481" width="4.7109375" style="399" customWidth="1"/>
    <col min="9482" max="9482" width="6.5703125" style="399" customWidth="1"/>
    <col min="9483" max="9483" width="14.85546875" style="399" bestFit="1" customWidth="1"/>
    <col min="9484" max="9484" width="21.5703125" style="399" customWidth="1"/>
    <col min="9485" max="9485" width="19.5703125" style="399" customWidth="1"/>
    <col min="9486" max="9486" width="15" style="399" customWidth="1"/>
    <col min="9487" max="9487" width="25.42578125" style="399" customWidth="1"/>
    <col min="9488" max="9729" width="12.5703125" style="399"/>
    <col min="9730" max="9730" width="67.7109375" style="399" customWidth="1"/>
    <col min="9731" max="9731" width="19.5703125" style="399" customWidth="1"/>
    <col min="9732" max="9732" width="2.5703125" style="399" customWidth="1"/>
    <col min="9733" max="9733" width="20.7109375" style="399" customWidth="1"/>
    <col min="9734" max="9734" width="21.5703125" style="399" customWidth="1"/>
    <col min="9735" max="9736" width="20.85546875" style="399" customWidth="1"/>
    <col min="9737" max="9737" width="4.7109375" style="399" customWidth="1"/>
    <col min="9738" max="9738" width="6.5703125" style="399" customWidth="1"/>
    <col min="9739" max="9739" width="14.85546875" style="399" bestFit="1" customWidth="1"/>
    <col min="9740" max="9740" width="21.5703125" style="399" customWidth="1"/>
    <col min="9741" max="9741" width="19.5703125" style="399" customWidth="1"/>
    <col min="9742" max="9742" width="15" style="399" customWidth="1"/>
    <col min="9743" max="9743" width="25.42578125" style="399" customWidth="1"/>
    <col min="9744" max="9985" width="12.5703125" style="399"/>
    <col min="9986" max="9986" width="67.7109375" style="399" customWidth="1"/>
    <col min="9987" max="9987" width="19.5703125" style="399" customWidth="1"/>
    <col min="9988" max="9988" width="2.5703125" style="399" customWidth="1"/>
    <col min="9989" max="9989" width="20.7109375" style="399" customWidth="1"/>
    <col min="9990" max="9990" width="21.5703125" style="399" customWidth="1"/>
    <col min="9991" max="9992" width="20.85546875" style="399" customWidth="1"/>
    <col min="9993" max="9993" width="4.7109375" style="399" customWidth="1"/>
    <col min="9994" max="9994" width="6.5703125" style="399" customWidth="1"/>
    <col min="9995" max="9995" width="14.85546875" style="399" bestFit="1" customWidth="1"/>
    <col min="9996" max="9996" width="21.5703125" style="399" customWidth="1"/>
    <col min="9997" max="9997" width="19.5703125" style="399" customWidth="1"/>
    <col min="9998" max="9998" width="15" style="399" customWidth="1"/>
    <col min="9999" max="9999" width="25.42578125" style="399" customWidth="1"/>
    <col min="10000" max="10241" width="12.5703125" style="399"/>
    <col min="10242" max="10242" width="67.7109375" style="399" customWidth="1"/>
    <col min="10243" max="10243" width="19.5703125" style="399" customWidth="1"/>
    <col min="10244" max="10244" width="2.5703125" style="399" customWidth="1"/>
    <col min="10245" max="10245" width="20.7109375" style="399" customWidth="1"/>
    <col min="10246" max="10246" width="21.5703125" style="399" customWidth="1"/>
    <col min="10247" max="10248" width="20.85546875" style="399" customWidth="1"/>
    <col min="10249" max="10249" width="4.7109375" style="399" customWidth="1"/>
    <col min="10250" max="10250" width="6.5703125" style="399" customWidth="1"/>
    <col min="10251" max="10251" width="14.85546875" style="399" bestFit="1" customWidth="1"/>
    <col min="10252" max="10252" width="21.5703125" style="399" customWidth="1"/>
    <col min="10253" max="10253" width="19.5703125" style="399" customWidth="1"/>
    <col min="10254" max="10254" width="15" style="399" customWidth="1"/>
    <col min="10255" max="10255" width="25.42578125" style="399" customWidth="1"/>
    <col min="10256" max="10497" width="12.5703125" style="399"/>
    <col min="10498" max="10498" width="67.7109375" style="399" customWidth="1"/>
    <col min="10499" max="10499" width="19.5703125" style="399" customWidth="1"/>
    <col min="10500" max="10500" width="2.5703125" style="399" customWidth="1"/>
    <col min="10501" max="10501" width="20.7109375" style="399" customWidth="1"/>
    <col min="10502" max="10502" width="21.5703125" style="399" customWidth="1"/>
    <col min="10503" max="10504" width="20.85546875" style="399" customWidth="1"/>
    <col min="10505" max="10505" width="4.7109375" style="399" customWidth="1"/>
    <col min="10506" max="10506" width="6.5703125" style="399" customWidth="1"/>
    <col min="10507" max="10507" width="14.85546875" style="399" bestFit="1" customWidth="1"/>
    <col min="10508" max="10508" width="21.5703125" style="399" customWidth="1"/>
    <col min="10509" max="10509" width="19.5703125" style="399" customWidth="1"/>
    <col min="10510" max="10510" width="15" style="399" customWidth="1"/>
    <col min="10511" max="10511" width="25.42578125" style="399" customWidth="1"/>
    <col min="10512" max="10753" width="12.5703125" style="399"/>
    <col min="10754" max="10754" width="67.7109375" style="399" customWidth="1"/>
    <col min="10755" max="10755" width="19.5703125" style="399" customWidth="1"/>
    <col min="10756" max="10756" width="2.5703125" style="399" customWidth="1"/>
    <col min="10757" max="10757" width="20.7109375" style="399" customWidth="1"/>
    <col min="10758" max="10758" width="21.5703125" style="399" customWidth="1"/>
    <col min="10759" max="10760" width="20.85546875" style="399" customWidth="1"/>
    <col min="10761" max="10761" width="4.7109375" style="399" customWidth="1"/>
    <col min="10762" max="10762" width="6.5703125" style="399" customWidth="1"/>
    <col min="10763" max="10763" width="14.85546875" style="399" bestFit="1" customWidth="1"/>
    <col min="10764" max="10764" width="21.5703125" style="399" customWidth="1"/>
    <col min="10765" max="10765" width="19.5703125" style="399" customWidth="1"/>
    <col min="10766" max="10766" width="15" style="399" customWidth="1"/>
    <col min="10767" max="10767" width="25.42578125" style="399" customWidth="1"/>
    <col min="10768" max="11009" width="12.5703125" style="399"/>
    <col min="11010" max="11010" width="67.7109375" style="399" customWidth="1"/>
    <col min="11011" max="11011" width="19.5703125" style="399" customWidth="1"/>
    <col min="11012" max="11012" width="2.5703125" style="399" customWidth="1"/>
    <col min="11013" max="11013" width="20.7109375" style="399" customWidth="1"/>
    <col min="11014" max="11014" width="21.5703125" style="399" customWidth="1"/>
    <col min="11015" max="11016" width="20.85546875" style="399" customWidth="1"/>
    <col min="11017" max="11017" width="4.7109375" style="399" customWidth="1"/>
    <col min="11018" max="11018" width="6.5703125" style="399" customWidth="1"/>
    <col min="11019" max="11019" width="14.85546875" style="399" bestFit="1" customWidth="1"/>
    <col min="11020" max="11020" width="21.5703125" style="399" customWidth="1"/>
    <col min="11021" max="11021" width="19.5703125" style="399" customWidth="1"/>
    <col min="11022" max="11022" width="15" style="399" customWidth="1"/>
    <col min="11023" max="11023" width="25.42578125" style="399" customWidth="1"/>
    <col min="11024" max="11265" width="12.5703125" style="399"/>
    <col min="11266" max="11266" width="67.7109375" style="399" customWidth="1"/>
    <col min="11267" max="11267" width="19.5703125" style="399" customWidth="1"/>
    <col min="11268" max="11268" width="2.5703125" style="399" customWidth="1"/>
    <col min="11269" max="11269" width="20.7109375" style="399" customWidth="1"/>
    <col min="11270" max="11270" width="21.5703125" style="399" customWidth="1"/>
    <col min="11271" max="11272" width="20.85546875" style="399" customWidth="1"/>
    <col min="11273" max="11273" width="4.7109375" style="399" customWidth="1"/>
    <col min="11274" max="11274" width="6.5703125" style="399" customWidth="1"/>
    <col min="11275" max="11275" width="14.85546875" style="399" bestFit="1" customWidth="1"/>
    <col min="11276" max="11276" width="21.5703125" style="399" customWidth="1"/>
    <col min="11277" max="11277" width="19.5703125" style="399" customWidth="1"/>
    <col min="11278" max="11278" width="15" style="399" customWidth="1"/>
    <col min="11279" max="11279" width="25.42578125" style="399" customWidth="1"/>
    <col min="11280" max="11521" width="12.5703125" style="399"/>
    <col min="11522" max="11522" width="67.7109375" style="399" customWidth="1"/>
    <col min="11523" max="11523" width="19.5703125" style="399" customWidth="1"/>
    <col min="11524" max="11524" width="2.5703125" style="399" customWidth="1"/>
    <col min="11525" max="11525" width="20.7109375" style="399" customWidth="1"/>
    <col min="11526" max="11526" width="21.5703125" style="399" customWidth="1"/>
    <col min="11527" max="11528" width="20.85546875" style="399" customWidth="1"/>
    <col min="11529" max="11529" width="4.7109375" style="399" customWidth="1"/>
    <col min="11530" max="11530" width="6.5703125" style="399" customWidth="1"/>
    <col min="11531" max="11531" width="14.85546875" style="399" bestFit="1" customWidth="1"/>
    <col min="11532" max="11532" width="21.5703125" style="399" customWidth="1"/>
    <col min="11533" max="11533" width="19.5703125" style="399" customWidth="1"/>
    <col min="11534" max="11534" width="15" style="399" customWidth="1"/>
    <col min="11535" max="11535" width="25.42578125" style="399" customWidth="1"/>
    <col min="11536" max="11777" width="12.5703125" style="399"/>
    <col min="11778" max="11778" width="67.7109375" style="399" customWidth="1"/>
    <col min="11779" max="11779" width="19.5703125" style="399" customWidth="1"/>
    <col min="11780" max="11780" width="2.5703125" style="399" customWidth="1"/>
    <col min="11781" max="11781" width="20.7109375" style="399" customWidth="1"/>
    <col min="11782" max="11782" width="21.5703125" style="399" customWidth="1"/>
    <col min="11783" max="11784" width="20.85546875" style="399" customWidth="1"/>
    <col min="11785" max="11785" width="4.7109375" style="399" customWidth="1"/>
    <col min="11786" max="11786" width="6.5703125" style="399" customWidth="1"/>
    <col min="11787" max="11787" width="14.85546875" style="399" bestFit="1" customWidth="1"/>
    <col min="11788" max="11788" width="21.5703125" style="399" customWidth="1"/>
    <col min="11789" max="11789" width="19.5703125" style="399" customWidth="1"/>
    <col min="11790" max="11790" width="15" style="399" customWidth="1"/>
    <col min="11791" max="11791" width="25.42578125" style="399" customWidth="1"/>
    <col min="11792" max="12033" width="12.5703125" style="399"/>
    <col min="12034" max="12034" width="67.7109375" style="399" customWidth="1"/>
    <col min="12035" max="12035" width="19.5703125" style="399" customWidth="1"/>
    <col min="12036" max="12036" width="2.5703125" style="399" customWidth="1"/>
    <col min="12037" max="12037" width="20.7109375" style="399" customWidth="1"/>
    <col min="12038" max="12038" width="21.5703125" style="399" customWidth="1"/>
    <col min="12039" max="12040" width="20.85546875" style="399" customWidth="1"/>
    <col min="12041" max="12041" width="4.7109375" style="399" customWidth="1"/>
    <col min="12042" max="12042" width="6.5703125" style="399" customWidth="1"/>
    <col min="12043" max="12043" width="14.85546875" style="399" bestFit="1" customWidth="1"/>
    <col min="12044" max="12044" width="21.5703125" style="399" customWidth="1"/>
    <col min="12045" max="12045" width="19.5703125" style="399" customWidth="1"/>
    <col min="12046" max="12046" width="15" style="399" customWidth="1"/>
    <col min="12047" max="12047" width="25.42578125" style="399" customWidth="1"/>
    <col min="12048" max="12289" width="12.5703125" style="399"/>
    <col min="12290" max="12290" width="67.7109375" style="399" customWidth="1"/>
    <col min="12291" max="12291" width="19.5703125" style="399" customWidth="1"/>
    <col min="12292" max="12292" width="2.5703125" style="399" customWidth="1"/>
    <col min="12293" max="12293" width="20.7109375" style="399" customWidth="1"/>
    <col min="12294" max="12294" width="21.5703125" style="399" customWidth="1"/>
    <col min="12295" max="12296" width="20.85546875" style="399" customWidth="1"/>
    <col min="12297" max="12297" width="4.7109375" style="399" customWidth="1"/>
    <col min="12298" max="12298" width="6.5703125" style="399" customWidth="1"/>
    <col min="12299" max="12299" width="14.85546875" style="399" bestFit="1" customWidth="1"/>
    <col min="12300" max="12300" width="21.5703125" style="399" customWidth="1"/>
    <col min="12301" max="12301" width="19.5703125" style="399" customWidth="1"/>
    <col min="12302" max="12302" width="15" style="399" customWidth="1"/>
    <col min="12303" max="12303" width="25.42578125" style="399" customWidth="1"/>
    <col min="12304" max="12545" width="12.5703125" style="399"/>
    <col min="12546" max="12546" width="67.7109375" style="399" customWidth="1"/>
    <col min="12547" max="12547" width="19.5703125" style="399" customWidth="1"/>
    <col min="12548" max="12548" width="2.5703125" style="399" customWidth="1"/>
    <col min="12549" max="12549" width="20.7109375" style="399" customWidth="1"/>
    <col min="12550" max="12550" width="21.5703125" style="399" customWidth="1"/>
    <col min="12551" max="12552" width="20.85546875" style="399" customWidth="1"/>
    <col min="12553" max="12553" width="4.7109375" style="399" customWidth="1"/>
    <col min="12554" max="12554" width="6.5703125" style="399" customWidth="1"/>
    <col min="12555" max="12555" width="14.85546875" style="399" bestFit="1" customWidth="1"/>
    <col min="12556" max="12556" width="21.5703125" style="399" customWidth="1"/>
    <col min="12557" max="12557" width="19.5703125" style="399" customWidth="1"/>
    <col min="12558" max="12558" width="15" style="399" customWidth="1"/>
    <col min="12559" max="12559" width="25.42578125" style="399" customWidth="1"/>
    <col min="12560" max="12801" width="12.5703125" style="399"/>
    <col min="12802" max="12802" width="67.7109375" style="399" customWidth="1"/>
    <col min="12803" max="12803" width="19.5703125" style="399" customWidth="1"/>
    <col min="12804" max="12804" width="2.5703125" style="399" customWidth="1"/>
    <col min="12805" max="12805" width="20.7109375" style="399" customWidth="1"/>
    <col min="12806" max="12806" width="21.5703125" style="399" customWidth="1"/>
    <col min="12807" max="12808" width="20.85546875" style="399" customWidth="1"/>
    <col min="12809" max="12809" width="4.7109375" style="399" customWidth="1"/>
    <col min="12810" max="12810" width="6.5703125" style="399" customWidth="1"/>
    <col min="12811" max="12811" width="14.85546875" style="399" bestFit="1" customWidth="1"/>
    <col min="12812" max="12812" width="21.5703125" style="399" customWidth="1"/>
    <col min="12813" max="12813" width="19.5703125" style="399" customWidth="1"/>
    <col min="12814" max="12814" width="15" style="399" customWidth="1"/>
    <col min="12815" max="12815" width="25.42578125" style="399" customWidth="1"/>
    <col min="12816" max="13057" width="12.5703125" style="399"/>
    <col min="13058" max="13058" width="67.7109375" style="399" customWidth="1"/>
    <col min="13059" max="13059" width="19.5703125" style="399" customWidth="1"/>
    <col min="13060" max="13060" width="2.5703125" style="399" customWidth="1"/>
    <col min="13061" max="13061" width="20.7109375" style="399" customWidth="1"/>
    <col min="13062" max="13062" width="21.5703125" style="399" customWidth="1"/>
    <col min="13063" max="13064" width="20.85546875" style="399" customWidth="1"/>
    <col min="13065" max="13065" width="4.7109375" style="399" customWidth="1"/>
    <col min="13066" max="13066" width="6.5703125" style="399" customWidth="1"/>
    <col min="13067" max="13067" width="14.85546875" style="399" bestFit="1" customWidth="1"/>
    <col min="13068" max="13068" width="21.5703125" style="399" customWidth="1"/>
    <col min="13069" max="13069" width="19.5703125" style="399" customWidth="1"/>
    <col min="13070" max="13070" width="15" style="399" customWidth="1"/>
    <col min="13071" max="13071" width="25.42578125" style="399" customWidth="1"/>
    <col min="13072" max="13313" width="12.5703125" style="399"/>
    <col min="13314" max="13314" width="67.7109375" style="399" customWidth="1"/>
    <col min="13315" max="13315" width="19.5703125" style="399" customWidth="1"/>
    <col min="13316" max="13316" width="2.5703125" style="399" customWidth="1"/>
    <col min="13317" max="13317" width="20.7109375" style="399" customWidth="1"/>
    <col min="13318" max="13318" width="21.5703125" style="399" customWidth="1"/>
    <col min="13319" max="13320" width="20.85546875" style="399" customWidth="1"/>
    <col min="13321" max="13321" width="4.7109375" style="399" customWidth="1"/>
    <col min="13322" max="13322" width="6.5703125" style="399" customWidth="1"/>
    <col min="13323" max="13323" width="14.85546875" style="399" bestFit="1" customWidth="1"/>
    <col min="13324" max="13324" width="21.5703125" style="399" customWidth="1"/>
    <col min="13325" max="13325" width="19.5703125" style="399" customWidth="1"/>
    <col min="13326" max="13326" width="15" style="399" customWidth="1"/>
    <col min="13327" max="13327" width="25.42578125" style="399" customWidth="1"/>
    <col min="13328" max="13569" width="12.5703125" style="399"/>
    <col min="13570" max="13570" width="67.7109375" style="399" customWidth="1"/>
    <col min="13571" max="13571" width="19.5703125" style="399" customWidth="1"/>
    <col min="13572" max="13572" width="2.5703125" style="399" customWidth="1"/>
    <col min="13573" max="13573" width="20.7109375" style="399" customWidth="1"/>
    <col min="13574" max="13574" width="21.5703125" style="399" customWidth="1"/>
    <col min="13575" max="13576" width="20.85546875" style="399" customWidth="1"/>
    <col min="13577" max="13577" width="4.7109375" style="399" customWidth="1"/>
    <col min="13578" max="13578" width="6.5703125" style="399" customWidth="1"/>
    <col min="13579" max="13579" width="14.85546875" style="399" bestFit="1" customWidth="1"/>
    <col min="13580" max="13580" width="21.5703125" style="399" customWidth="1"/>
    <col min="13581" max="13581" width="19.5703125" style="399" customWidth="1"/>
    <col min="13582" max="13582" width="15" style="399" customWidth="1"/>
    <col min="13583" max="13583" width="25.42578125" style="399" customWidth="1"/>
    <col min="13584" max="13825" width="12.5703125" style="399"/>
    <col min="13826" max="13826" width="67.7109375" style="399" customWidth="1"/>
    <col min="13827" max="13827" width="19.5703125" style="399" customWidth="1"/>
    <col min="13828" max="13828" width="2.5703125" style="399" customWidth="1"/>
    <col min="13829" max="13829" width="20.7109375" style="399" customWidth="1"/>
    <col min="13830" max="13830" width="21.5703125" style="399" customWidth="1"/>
    <col min="13831" max="13832" width="20.85546875" style="399" customWidth="1"/>
    <col min="13833" max="13833" width="4.7109375" style="399" customWidth="1"/>
    <col min="13834" max="13834" width="6.5703125" style="399" customWidth="1"/>
    <col min="13835" max="13835" width="14.85546875" style="399" bestFit="1" customWidth="1"/>
    <col min="13836" max="13836" width="21.5703125" style="399" customWidth="1"/>
    <col min="13837" max="13837" width="19.5703125" style="399" customWidth="1"/>
    <col min="13838" max="13838" width="15" style="399" customWidth="1"/>
    <col min="13839" max="13839" width="25.42578125" style="399" customWidth="1"/>
    <col min="13840" max="14081" width="12.5703125" style="399"/>
    <col min="14082" max="14082" width="67.7109375" style="399" customWidth="1"/>
    <col min="14083" max="14083" width="19.5703125" style="399" customWidth="1"/>
    <col min="14084" max="14084" width="2.5703125" style="399" customWidth="1"/>
    <col min="14085" max="14085" width="20.7109375" style="399" customWidth="1"/>
    <col min="14086" max="14086" width="21.5703125" style="399" customWidth="1"/>
    <col min="14087" max="14088" width="20.85546875" style="399" customWidth="1"/>
    <col min="14089" max="14089" width="4.7109375" style="399" customWidth="1"/>
    <col min="14090" max="14090" width="6.5703125" style="399" customWidth="1"/>
    <col min="14091" max="14091" width="14.85546875" style="399" bestFit="1" customWidth="1"/>
    <col min="14092" max="14092" width="21.5703125" style="399" customWidth="1"/>
    <col min="14093" max="14093" width="19.5703125" style="399" customWidth="1"/>
    <col min="14094" max="14094" width="15" style="399" customWidth="1"/>
    <col min="14095" max="14095" width="25.42578125" style="399" customWidth="1"/>
    <col min="14096" max="14337" width="12.5703125" style="399"/>
    <col min="14338" max="14338" width="67.7109375" style="399" customWidth="1"/>
    <col min="14339" max="14339" width="19.5703125" style="399" customWidth="1"/>
    <col min="14340" max="14340" width="2.5703125" style="399" customWidth="1"/>
    <col min="14341" max="14341" width="20.7109375" style="399" customWidth="1"/>
    <col min="14342" max="14342" width="21.5703125" style="399" customWidth="1"/>
    <col min="14343" max="14344" width="20.85546875" style="399" customWidth="1"/>
    <col min="14345" max="14345" width="4.7109375" style="399" customWidth="1"/>
    <col min="14346" max="14346" width="6.5703125" style="399" customWidth="1"/>
    <col min="14347" max="14347" width="14.85546875" style="399" bestFit="1" customWidth="1"/>
    <col min="14348" max="14348" width="21.5703125" style="399" customWidth="1"/>
    <col min="14349" max="14349" width="19.5703125" style="399" customWidth="1"/>
    <col min="14350" max="14350" width="15" style="399" customWidth="1"/>
    <col min="14351" max="14351" width="25.42578125" style="399" customWidth="1"/>
    <col min="14352" max="14593" width="12.5703125" style="399"/>
    <col min="14594" max="14594" width="67.7109375" style="399" customWidth="1"/>
    <col min="14595" max="14595" width="19.5703125" style="399" customWidth="1"/>
    <col min="14596" max="14596" width="2.5703125" style="399" customWidth="1"/>
    <col min="14597" max="14597" width="20.7109375" style="399" customWidth="1"/>
    <col min="14598" max="14598" width="21.5703125" style="399" customWidth="1"/>
    <col min="14599" max="14600" width="20.85546875" style="399" customWidth="1"/>
    <col min="14601" max="14601" width="4.7109375" style="399" customWidth="1"/>
    <col min="14602" max="14602" width="6.5703125" style="399" customWidth="1"/>
    <col min="14603" max="14603" width="14.85546875" style="399" bestFit="1" customWidth="1"/>
    <col min="14604" max="14604" width="21.5703125" style="399" customWidth="1"/>
    <col min="14605" max="14605" width="19.5703125" style="399" customWidth="1"/>
    <col min="14606" max="14606" width="15" style="399" customWidth="1"/>
    <col min="14607" max="14607" width="25.42578125" style="399" customWidth="1"/>
    <col min="14608" max="14849" width="12.5703125" style="399"/>
    <col min="14850" max="14850" width="67.7109375" style="399" customWidth="1"/>
    <col min="14851" max="14851" width="19.5703125" style="399" customWidth="1"/>
    <col min="14852" max="14852" width="2.5703125" style="399" customWidth="1"/>
    <col min="14853" max="14853" width="20.7109375" style="399" customWidth="1"/>
    <col min="14854" max="14854" width="21.5703125" style="399" customWidth="1"/>
    <col min="14855" max="14856" width="20.85546875" style="399" customWidth="1"/>
    <col min="14857" max="14857" width="4.7109375" style="399" customWidth="1"/>
    <col min="14858" max="14858" width="6.5703125" style="399" customWidth="1"/>
    <col min="14859" max="14859" width="14.85546875" style="399" bestFit="1" customWidth="1"/>
    <col min="14860" max="14860" width="21.5703125" style="399" customWidth="1"/>
    <col min="14861" max="14861" width="19.5703125" style="399" customWidth="1"/>
    <col min="14862" max="14862" width="15" style="399" customWidth="1"/>
    <col min="14863" max="14863" width="25.42578125" style="399" customWidth="1"/>
    <col min="14864" max="15105" width="12.5703125" style="399"/>
    <col min="15106" max="15106" width="67.7109375" style="399" customWidth="1"/>
    <col min="15107" max="15107" width="19.5703125" style="399" customWidth="1"/>
    <col min="15108" max="15108" width="2.5703125" style="399" customWidth="1"/>
    <col min="15109" max="15109" width="20.7109375" style="399" customWidth="1"/>
    <col min="15110" max="15110" width="21.5703125" style="399" customWidth="1"/>
    <col min="15111" max="15112" width="20.85546875" style="399" customWidth="1"/>
    <col min="15113" max="15113" width="4.7109375" style="399" customWidth="1"/>
    <col min="15114" max="15114" width="6.5703125" style="399" customWidth="1"/>
    <col min="15115" max="15115" width="14.85546875" style="399" bestFit="1" customWidth="1"/>
    <col min="15116" max="15116" width="21.5703125" style="399" customWidth="1"/>
    <col min="15117" max="15117" width="19.5703125" style="399" customWidth="1"/>
    <col min="15118" max="15118" width="15" style="399" customWidth="1"/>
    <col min="15119" max="15119" width="25.42578125" style="399" customWidth="1"/>
    <col min="15120" max="15361" width="12.5703125" style="399"/>
    <col min="15362" max="15362" width="67.7109375" style="399" customWidth="1"/>
    <col min="15363" max="15363" width="19.5703125" style="399" customWidth="1"/>
    <col min="15364" max="15364" width="2.5703125" style="399" customWidth="1"/>
    <col min="15365" max="15365" width="20.7109375" style="399" customWidth="1"/>
    <col min="15366" max="15366" width="21.5703125" style="399" customWidth="1"/>
    <col min="15367" max="15368" width="20.85546875" style="399" customWidth="1"/>
    <col min="15369" max="15369" width="4.7109375" style="399" customWidth="1"/>
    <col min="15370" max="15370" width="6.5703125" style="399" customWidth="1"/>
    <col min="15371" max="15371" width="14.85546875" style="399" bestFit="1" customWidth="1"/>
    <col min="15372" max="15372" width="21.5703125" style="399" customWidth="1"/>
    <col min="15373" max="15373" width="19.5703125" style="399" customWidth="1"/>
    <col min="15374" max="15374" width="15" style="399" customWidth="1"/>
    <col min="15375" max="15375" width="25.42578125" style="399" customWidth="1"/>
    <col min="15376" max="15617" width="12.5703125" style="399"/>
    <col min="15618" max="15618" width="67.7109375" style="399" customWidth="1"/>
    <col min="15619" max="15619" width="19.5703125" style="399" customWidth="1"/>
    <col min="15620" max="15620" width="2.5703125" style="399" customWidth="1"/>
    <col min="15621" max="15621" width="20.7109375" style="399" customWidth="1"/>
    <col min="15622" max="15622" width="21.5703125" style="399" customWidth="1"/>
    <col min="15623" max="15624" width="20.85546875" style="399" customWidth="1"/>
    <col min="15625" max="15625" width="4.7109375" style="399" customWidth="1"/>
    <col min="15626" max="15626" width="6.5703125" style="399" customWidth="1"/>
    <col min="15627" max="15627" width="14.85546875" style="399" bestFit="1" customWidth="1"/>
    <col min="15628" max="15628" width="21.5703125" style="399" customWidth="1"/>
    <col min="15629" max="15629" width="19.5703125" style="399" customWidth="1"/>
    <col min="15630" max="15630" width="15" style="399" customWidth="1"/>
    <col min="15631" max="15631" width="25.42578125" style="399" customWidth="1"/>
    <col min="15632" max="15873" width="12.5703125" style="399"/>
    <col min="15874" max="15874" width="67.7109375" style="399" customWidth="1"/>
    <col min="15875" max="15875" width="19.5703125" style="399" customWidth="1"/>
    <col min="15876" max="15876" width="2.5703125" style="399" customWidth="1"/>
    <col min="15877" max="15877" width="20.7109375" style="399" customWidth="1"/>
    <col min="15878" max="15878" width="21.5703125" style="399" customWidth="1"/>
    <col min="15879" max="15880" width="20.85546875" style="399" customWidth="1"/>
    <col min="15881" max="15881" width="4.7109375" style="399" customWidth="1"/>
    <col min="15882" max="15882" width="6.5703125" style="399" customWidth="1"/>
    <col min="15883" max="15883" width="14.85546875" style="399" bestFit="1" customWidth="1"/>
    <col min="15884" max="15884" width="21.5703125" style="399" customWidth="1"/>
    <col min="15885" max="15885" width="19.5703125" style="399" customWidth="1"/>
    <col min="15886" max="15886" width="15" style="399" customWidth="1"/>
    <col min="15887" max="15887" width="25.42578125" style="399" customWidth="1"/>
    <col min="15888" max="16129" width="12.5703125" style="399"/>
    <col min="16130" max="16130" width="67.7109375" style="399" customWidth="1"/>
    <col min="16131" max="16131" width="19.5703125" style="399" customWidth="1"/>
    <col min="16132" max="16132" width="2.5703125" style="399" customWidth="1"/>
    <col min="16133" max="16133" width="20.7109375" style="399" customWidth="1"/>
    <col min="16134" max="16134" width="21.5703125" style="399" customWidth="1"/>
    <col min="16135" max="16136" width="20.85546875" style="399" customWidth="1"/>
    <col min="16137" max="16137" width="4.7109375" style="399" customWidth="1"/>
    <col min="16138" max="16138" width="6.5703125" style="399" customWidth="1"/>
    <col min="16139" max="16139" width="14.85546875" style="399" bestFit="1" customWidth="1"/>
    <col min="16140" max="16140" width="21.5703125" style="399" customWidth="1"/>
    <col min="16141" max="16141" width="19.5703125" style="399" customWidth="1"/>
    <col min="16142" max="16142" width="15" style="399" customWidth="1"/>
    <col min="16143" max="16143" width="25.42578125" style="399" customWidth="1"/>
    <col min="16144" max="16384" width="12.5703125" style="399"/>
  </cols>
  <sheetData>
    <row r="1" spans="1:67" ht="16.5" customHeight="1">
      <c r="A1" s="396" t="s">
        <v>588</v>
      </c>
      <c r="B1" s="397"/>
      <c r="C1" s="397"/>
      <c r="D1" s="397"/>
      <c r="E1" s="397"/>
      <c r="F1" s="398"/>
      <c r="G1" s="398"/>
    </row>
    <row r="2" spans="1:67" ht="25.5" customHeight="1">
      <c r="A2" s="400" t="s">
        <v>589</v>
      </c>
      <c r="B2" s="401"/>
      <c r="C2" s="401"/>
      <c r="D2" s="401"/>
      <c r="E2" s="401"/>
      <c r="F2" s="402"/>
      <c r="G2" s="402"/>
    </row>
    <row r="3" spans="1:67" ht="21" customHeight="1">
      <c r="A3" s="400"/>
      <c r="B3" s="401"/>
      <c r="C3" s="401"/>
      <c r="D3" s="401"/>
      <c r="E3" s="401"/>
      <c r="F3" s="402"/>
      <c r="G3" s="403" t="s">
        <v>2</v>
      </c>
    </row>
    <row r="4" spans="1:67" ht="16.5" customHeight="1">
      <c r="A4" s="404"/>
      <c r="B4" s="1660" t="s">
        <v>562</v>
      </c>
      <c r="C4" s="1661"/>
      <c r="D4" s="1661"/>
      <c r="E4" s="1662"/>
      <c r="F4" s="1663" t="s">
        <v>563</v>
      </c>
      <c r="G4" s="1664"/>
    </row>
    <row r="5" spans="1:67" ht="15" customHeight="1">
      <c r="A5" s="405"/>
      <c r="B5" s="1657" t="s">
        <v>767</v>
      </c>
      <c r="C5" s="1658"/>
      <c r="D5" s="1658"/>
      <c r="E5" s="1659"/>
      <c r="F5" s="1657" t="s">
        <v>767</v>
      </c>
      <c r="G5" s="1659"/>
      <c r="H5" s="406" t="s">
        <v>4</v>
      </c>
    </row>
    <row r="6" spans="1:67" ht="15.75">
      <c r="A6" s="407" t="s">
        <v>3</v>
      </c>
      <c r="B6" s="408"/>
      <c r="C6" s="409"/>
      <c r="D6" s="410" t="s">
        <v>564</v>
      </c>
      <c r="E6" s="411"/>
      <c r="F6" s="412" t="s">
        <v>4</v>
      </c>
      <c r="G6" s="413" t="s">
        <v>4</v>
      </c>
      <c r="H6" s="406"/>
    </row>
    <row r="7" spans="1:67" ht="14.25" customHeight="1">
      <c r="A7" s="414"/>
      <c r="B7" s="415"/>
      <c r="C7" s="416"/>
      <c r="D7" s="417"/>
      <c r="E7" s="418" t="s">
        <v>564</v>
      </c>
      <c r="F7" s="419" t="s">
        <v>565</v>
      </c>
      <c r="G7" s="413" t="s">
        <v>566</v>
      </c>
      <c r="H7" s="420"/>
    </row>
    <row r="8" spans="1:67" ht="14.25" customHeight="1">
      <c r="A8" s="421"/>
      <c r="B8" s="416" t="s">
        <v>567</v>
      </c>
      <c r="C8" s="416"/>
      <c r="D8" s="407" t="s">
        <v>568</v>
      </c>
      <c r="E8" s="422" t="s">
        <v>569</v>
      </c>
      <c r="F8" s="419" t="s">
        <v>570</v>
      </c>
      <c r="G8" s="413" t="s">
        <v>571</v>
      </c>
      <c r="H8" s="420"/>
    </row>
    <row r="9" spans="1:67" ht="14.25" customHeight="1">
      <c r="A9" s="423"/>
      <c r="B9" s="424"/>
      <c r="C9" s="425"/>
      <c r="D9" s="426"/>
      <c r="E9" s="422" t="s">
        <v>572</v>
      </c>
      <c r="F9" s="427" t="s">
        <v>573</v>
      </c>
      <c r="G9" s="428"/>
      <c r="H9" s="429" t="s">
        <v>4</v>
      </c>
    </row>
    <row r="10" spans="1:67" ht="9.9499999999999993" customHeight="1">
      <c r="A10" s="430" t="s">
        <v>439</v>
      </c>
      <c r="B10" s="431">
        <v>2</v>
      </c>
      <c r="C10" s="432"/>
      <c r="D10" s="433">
        <v>3</v>
      </c>
      <c r="E10" s="433">
        <v>4</v>
      </c>
      <c r="F10" s="434">
        <v>5</v>
      </c>
      <c r="G10" s="435">
        <v>6</v>
      </c>
      <c r="H10" s="429" t="s">
        <v>4</v>
      </c>
    </row>
    <row r="11" spans="1:67" ht="12.75" customHeight="1">
      <c r="A11" s="436" t="s">
        <v>4</v>
      </c>
      <c r="B11" s="749" t="s">
        <v>4</v>
      </c>
      <c r="C11" s="749"/>
      <c r="D11" s="750" t="s">
        <v>124</v>
      </c>
      <c r="E11" s="751"/>
      <c r="F11" s="752" t="s">
        <v>4</v>
      </c>
      <c r="G11" s="753" t="s">
        <v>124</v>
      </c>
      <c r="H11" s="429" t="s">
        <v>4</v>
      </c>
    </row>
    <row r="12" spans="1:67" ht="16.5" customHeight="1">
      <c r="A12" s="436" t="s">
        <v>590</v>
      </c>
      <c r="B12" s="825">
        <v>3054500366.7599983</v>
      </c>
      <c r="C12" s="825"/>
      <c r="D12" s="826">
        <v>805208709.4000001</v>
      </c>
      <c r="E12" s="826">
        <v>786338708.34000003</v>
      </c>
      <c r="F12" s="825">
        <v>688647287.2700001</v>
      </c>
      <c r="G12" s="826">
        <v>116561422.13000001</v>
      </c>
      <c r="H12" s="429" t="s">
        <v>4</v>
      </c>
      <c r="K12" s="1143"/>
    </row>
    <row r="13" spans="1:67" s="437" customFormat="1" ht="21.75" customHeight="1">
      <c r="A13" s="754" t="s">
        <v>234</v>
      </c>
      <c r="B13" s="799">
        <v>2841088.0499999993</v>
      </c>
      <c r="C13" s="799"/>
      <c r="D13" s="827">
        <v>0</v>
      </c>
      <c r="E13" s="827">
        <v>0</v>
      </c>
      <c r="F13" s="828">
        <v>0</v>
      </c>
      <c r="G13" s="800">
        <v>0</v>
      </c>
      <c r="H13" s="429" t="s">
        <v>4</v>
      </c>
      <c r="I13" s="399"/>
      <c r="J13" s="399"/>
      <c r="K13" s="896"/>
      <c r="L13" s="399"/>
      <c r="M13" s="399"/>
      <c r="N13" s="399"/>
      <c r="O13" s="399"/>
      <c r="P13" s="399"/>
      <c r="Q13" s="399"/>
      <c r="R13" s="399"/>
      <c r="S13" s="399"/>
      <c r="T13" s="399"/>
      <c r="U13" s="399"/>
      <c r="V13" s="399"/>
      <c r="W13" s="399"/>
      <c r="X13" s="399"/>
      <c r="Y13" s="399"/>
      <c r="Z13" s="399"/>
      <c r="AA13" s="399"/>
      <c r="AB13" s="399"/>
      <c r="AC13" s="399"/>
      <c r="AD13" s="399"/>
      <c r="AE13" s="399"/>
      <c r="AF13" s="399"/>
      <c r="AG13" s="399"/>
      <c r="AH13" s="399"/>
      <c r="AI13" s="399"/>
      <c r="AJ13" s="399"/>
      <c r="AK13" s="399"/>
      <c r="AL13" s="399"/>
      <c r="AM13" s="399"/>
      <c r="AN13" s="399"/>
      <c r="AO13" s="399"/>
      <c r="AP13" s="399"/>
      <c r="AQ13" s="399"/>
      <c r="AR13" s="399"/>
      <c r="AS13" s="399"/>
      <c r="AT13" s="399"/>
      <c r="AU13" s="399"/>
      <c r="AV13" s="399"/>
      <c r="AW13" s="399"/>
      <c r="AX13" s="399"/>
      <c r="AY13" s="399"/>
      <c r="AZ13" s="399"/>
      <c r="BA13" s="399"/>
      <c r="BB13" s="399"/>
      <c r="BC13" s="399"/>
      <c r="BD13" s="399"/>
      <c r="BE13" s="399"/>
      <c r="BF13" s="399"/>
      <c r="BG13" s="399"/>
      <c r="BH13" s="399"/>
      <c r="BI13" s="399"/>
      <c r="BJ13" s="399"/>
      <c r="BK13" s="399"/>
      <c r="BL13" s="399"/>
      <c r="BM13" s="399"/>
      <c r="BN13" s="399"/>
      <c r="BO13" s="399"/>
    </row>
    <row r="14" spans="1:67" s="437" customFormat="1" ht="21.75" customHeight="1">
      <c r="A14" s="754" t="s">
        <v>235</v>
      </c>
      <c r="B14" s="799">
        <v>6912388.1999999993</v>
      </c>
      <c r="C14" s="799"/>
      <c r="D14" s="827">
        <v>0</v>
      </c>
      <c r="E14" s="827">
        <v>0</v>
      </c>
      <c r="F14" s="828">
        <v>0</v>
      </c>
      <c r="G14" s="800">
        <v>0</v>
      </c>
      <c r="H14" s="429" t="s">
        <v>4</v>
      </c>
      <c r="I14" s="399"/>
      <c r="J14" s="399"/>
      <c r="K14" s="896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399"/>
      <c r="AS14" s="399"/>
      <c r="AT14" s="399"/>
      <c r="AU14" s="399"/>
      <c r="AV14" s="399"/>
      <c r="AW14" s="399"/>
      <c r="AX14" s="399"/>
      <c r="AY14" s="399"/>
      <c r="AZ14" s="399"/>
      <c r="BA14" s="399"/>
      <c r="BB14" s="399"/>
      <c r="BC14" s="399"/>
      <c r="BD14" s="399"/>
      <c r="BE14" s="399"/>
      <c r="BF14" s="399"/>
      <c r="BG14" s="399"/>
      <c r="BH14" s="399"/>
      <c r="BI14" s="399"/>
      <c r="BJ14" s="399"/>
      <c r="BK14" s="399"/>
      <c r="BL14" s="399"/>
      <c r="BM14" s="399"/>
      <c r="BN14" s="399"/>
      <c r="BO14" s="399"/>
    </row>
    <row r="15" spans="1:67" s="437" customFormat="1" ht="21.75" customHeight="1">
      <c r="A15" s="754" t="s">
        <v>236</v>
      </c>
      <c r="B15" s="799">
        <v>1845112.8200000003</v>
      </c>
      <c r="C15" s="799"/>
      <c r="D15" s="827">
        <v>0</v>
      </c>
      <c r="E15" s="827">
        <v>0</v>
      </c>
      <c r="F15" s="828">
        <v>0</v>
      </c>
      <c r="G15" s="800">
        <v>0</v>
      </c>
      <c r="H15" s="429" t="s">
        <v>4</v>
      </c>
      <c r="I15" s="399"/>
      <c r="J15" s="399"/>
      <c r="K15" s="896"/>
      <c r="L15" s="399"/>
      <c r="M15" s="399"/>
      <c r="N15" s="399"/>
      <c r="O15" s="399"/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N15" s="399"/>
      <c r="AO15" s="399"/>
      <c r="AP15" s="399"/>
      <c r="AQ15" s="399"/>
      <c r="AR15" s="399"/>
      <c r="AS15" s="399"/>
      <c r="AT15" s="399"/>
      <c r="AU15" s="399"/>
      <c r="AV15" s="399"/>
      <c r="AW15" s="399"/>
      <c r="AX15" s="399"/>
      <c r="AY15" s="399"/>
      <c r="AZ15" s="399"/>
      <c r="BA15" s="399"/>
      <c r="BB15" s="399"/>
      <c r="BC15" s="399"/>
      <c r="BD15" s="399"/>
      <c r="BE15" s="399"/>
      <c r="BF15" s="399"/>
      <c r="BG15" s="399"/>
      <c r="BH15" s="399"/>
      <c r="BI15" s="399"/>
      <c r="BJ15" s="399"/>
      <c r="BK15" s="399"/>
      <c r="BL15" s="399"/>
      <c r="BM15" s="399"/>
      <c r="BN15" s="399"/>
      <c r="BO15" s="399"/>
    </row>
    <row r="16" spans="1:67" s="437" customFormat="1" ht="21.75" customHeight="1">
      <c r="A16" s="754" t="s">
        <v>237</v>
      </c>
      <c r="B16" s="799">
        <v>6495.99</v>
      </c>
      <c r="C16" s="799"/>
      <c r="D16" s="827">
        <v>0</v>
      </c>
      <c r="E16" s="827">
        <v>0</v>
      </c>
      <c r="F16" s="828">
        <v>0</v>
      </c>
      <c r="G16" s="800">
        <v>0</v>
      </c>
      <c r="H16" s="429" t="s">
        <v>4</v>
      </c>
      <c r="I16" s="399"/>
      <c r="J16" s="399"/>
      <c r="K16" s="896"/>
      <c r="L16" s="399"/>
      <c r="M16" s="399"/>
      <c r="N16" s="399"/>
      <c r="O16" s="399"/>
      <c r="P16" s="399"/>
      <c r="Q16" s="399"/>
      <c r="R16" s="399"/>
      <c r="S16" s="399"/>
      <c r="T16" s="399"/>
      <c r="U16" s="399"/>
      <c r="V16" s="399"/>
      <c r="W16" s="399"/>
      <c r="X16" s="399"/>
      <c r="Y16" s="399"/>
      <c r="Z16" s="399"/>
      <c r="AA16" s="399"/>
      <c r="AB16" s="399"/>
      <c r="AC16" s="399"/>
      <c r="AD16" s="399"/>
      <c r="AE16" s="399"/>
      <c r="AF16" s="399"/>
      <c r="AG16" s="399"/>
      <c r="AH16" s="399"/>
      <c r="AI16" s="399"/>
      <c r="AJ16" s="399"/>
      <c r="AK16" s="399"/>
      <c r="AL16" s="399"/>
      <c r="AM16" s="399"/>
      <c r="AN16" s="399"/>
      <c r="AO16" s="399"/>
      <c r="AP16" s="399"/>
      <c r="AQ16" s="399"/>
      <c r="AR16" s="399"/>
      <c r="AS16" s="399"/>
      <c r="AT16" s="399"/>
      <c r="AU16" s="399"/>
      <c r="AV16" s="399"/>
      <c r="AW16" s="399"/>
      <c r="AX16" s="399"/>
      <c r="AY16" s="399"/>
      <c r="AZ16" s="399"/>
      <c r="BA16" s="399"/>
      <c r="BB16" s="399"/>
      <c r="BC16" s="399"/>
      <c r="BD16" s="399"/>
      <c r="BE16" s="399"/>
      <c r="BF16" s="399"/>
      <c r="BG16" s="399"/>
      <c r="BH16" s="399"/>
      <c r="BI16" s="399"/>
      <c r="BJ16" s="399"/>
      <c r="BK16" s="399"/>
      <c r="BL16" s="399"/>
      <c r="BM16" s="399"/>
      <c r="BN16" s="399"/>
      <c r="BO16" s="399"/>
    </row>
    <row r="17" spans="1:74" s="437" customFormat="1" ht="21.75" customHeight="1">
      <c r="A17" s="754" t="s">
        <v>238</v>
      </c>
      <c r="B17" s="799">
        <v>6858557.1800000006</v>
      </c>
      <c r="C17" s="799"/>
      <c r="D17" s="827">
        <v>0</v>
      </c>
      <c r="E17" s="827">
        <v>0</v>
      </c>
      <c r="F17" s="828">
        <v>0</v>
      </c>
      <c r="G17" s="800">
        <v>0</v>
      </c>
      <c r="H17" s="429" t="s">
        <v>4</v>
      </c>
      <c r="I17" s="399"/>
      <c r="J17" s="399"/>
      <c r="K17" s="896"/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  <c r="W17" s="399"/>
      <c r="X17" s="399"/>
      <c r="Y17" s="399"/>
      <c r="Z17" s="399"/>
      <c r="AA17" s="399"/>
      <c r="AB17" s="399"/>
      <c r="AC17" s="399"/>
      <c r="AD17" s="399"/>
      <c r="AE17" s="399"/>
      <c r="AF17" s="399"/>
      <c r="AG17" s="399"/>
      <c r="AH17" s="399"/>
      <c r="AI17" s="399"/>
      <c r="AJ17" s="399"/>
      <c r="AK17" s="399"/>
      <c r="AL17" s="399"/>
      <c r="AM17" s="399"/>
      <c r="AN17" s="399"/>
      <c r="AO17" s="399"/>
      <c r="AP17" s="399"/>
      <c r="AQ17" s="399"/>
      <c r="AR17" s="399"/>
      <c r="AS17" s="399"/>
      <c r="AT17" s="399"/>
      <c r="AU17" s="399"/>
      <c r="AV17" s="399"/>
      <c r="AW17" s="399"/>
      <c r="AX17" s="399"/>
      <c r="AY17" s="399"/>
      <c r="AZ17" s="399"/>
      <c r="BA17" s="399"/>
      <c r="BB17" s="399"/>
      <c r="BC17" s="399"/>
      <c r="BD17" s="399"/>
      <c r="BE17" s="399"/>
      <c r="BF17" s="399"/>
      <c r="BG17" s="399"/>
      <c r="BH17" s="399"/>
      <c r="BI17" s="399"/>
      <c r="BJ17" s="399"/>
      <c r="BK17" s="399"/>
      <c r="BL17" s="399"/>
      <c r="BM17" s="399"/>
      <c r="BN17" s="399"/>
      <c r="BO17" s="399"/>
    </row>
    <row r="18" spans="1:74" s="437" customFormat="1" ht="21.75" customHeight="1">
      <c r="A18" s="754" t="s">
        <v>239</v>
      </c>
      <c r="B18" s="799">
        <v>30353.56</v>
      </c>
      <c r="C18" s="799"/>
      <c r="D18" s="827">
        <v>0</v>
      </c>
      <c r="E18" s="827">
        <v>0</v>
      </c>
      <c r="F18" s="828">
        <v>0</v>
      </c>
      <c r="G18" s="800">
        <v>0</v>
      </c>
      <c r="H18" s="429" t="s">
        <v>4</v>
      </c>
      <c r="I18" s="399"/>
      <c r="J18" s="399"/>
      <c r="K18" s="896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9"/>
      <c r="AA18" s="399"/>
      <c r="AB18" s="399"/>
      <c r="AC18" s="399"/>
      <c r="AD18" s="399"/>
      <c r="AE18" s="399"/>
      <c r="AF18" s="399"/>
      <c r="AG18" s="399"/>
      <c r="AH18" s="399"/>
      <c r="AI18" s="399"/>
      <c r="AJ18" s="399"/>
      <c r="AK18" s="399"/>
      <c r="AL18" s="399"/>
      <c r="AM18" s="399"/>
      <c r="AN18" s="399"/>
      <c r="AO18" s="399"/>
      <c r="AP18" s="399"/>
      <c r="AQ18" s="399"/>
      <c r="AR18" s="399"/>
      <c r="AS18" s="399"/>
      <c r="AT18" s="399"/>
      <c r="AU18" s="399"/>
      <c r="AV18" s="399"/>
      <c r="AW18" s="399"/>
      <c r="AX18" s="399"/>
      <c r="AY18" s="399"/>
      <c r="AZ18" s="399"/>
      <c r="BA18" s="399"/>
      <c r="BB18" s="399"/>
      <c r="BC18" s="399"/>
      <c r="BD18" s="399"/>
      <c r="BE18" s="399"/>
      <c r="BF18" s="399"/>
      <c r="BG18" s="399"/>
      <c r="BH18" s="399"/>
      <c r="BI18" s="399"/>
      <c r="BJ18" s="399"/>
      <c r="BK18" s="399"/>
      <c r="BL18" s="399"/>
      <c r="BM18" s="399"/>
      <c r="BN18" s="399"/>
      <c r="BO18" s="399"/>
    </row>
    <row r="19" spans="1:74" s="437" customFormat="1" ht="21.75" customHeight="1">
      <c r="A19" s="754" t="s">
        <v>240</v>
      </c>
      <c r="B19" s="799">
        <v>617565.17999999993</v>
      </c>
      <c r="C19" s="799"/>
      <c r="D19" s="827">
        <v>0</v>
      </c>
      <c r="E19" s="827">
        <v>0</v>
      </c>
      <c r="F19" s="828">
        <v>0</v>
      </c>
      <c r="G19" s="800">
        <v>0</v>
      </c>
      <c r="H19" s="429" t="s">
        <v>4</v>
      </c>
      <c r="I19" s="399"/>
      <c r="J19" s="399"/>
      <c r="K19" s="896"/>
      <c r="L19" s="399"/>
      <c r="M19" s="399"/>
      <c r="N19" s="399"/>
      <c r="O19" s="399"/>
      <c r="P19" s="399"/>
      <c r="Q19" s="399"/>
      <c r="R19" s="399"/>
      <c r="S19" s="399"/>
      <c r="T19" s="399"/>
      <c r="U19" s="399"/>
      <c r="V19" s="399"/>
      <c r="W19" s="399"/>
      <c r="X19" s="399"/>
      <c r="Y19" s="399"/>
      <c r="Z19" s="399"/>
      <c r="AA19" s="399"/>
      <c r="AB19" s="399"/>
      <c r="AC19" s="399"/>
      <c r="AD19" s="399"/>
      <c r="AE19" s="399"/>
      <c r="AF19" s="399"/>
      <c r="AG19" s="399"/>
      <c r="AH19" s="399"/>
      <c r="AI19" s="399"/>
      <c r="AJ19" s="399"/>
      <c r="AK19" s="399"/>
      <c r="AL19" s="399"/>
      <c r="AM19" s="399"/>
      <c r="AN19" s="399"/>
      <c r="AO19" s="399"/>
      <c r="AP19" s="399"/>
      <c r="AQ19" s="399"/>
      <c r="AR19" s="399"/>
      <c r="AS19" s="399"/>
      <c r="AT19" s="399"/>
      <c r="AU19" s="399"/>
      <c r="AV19" s="399"/>
      <c r="AW19" s="399"/>
      <c r="AX19" s="399"/>
      <c r="AY19" s="399"/>
      <c r="AZ19" s="399"/>
      <c r="BA19" s="399"/>
      <c r="BB19" s="399"/>
      <c r="BC19" s="399"/>
      <c r="BD19" s="399"/>
      <c r="BE19" s="399"/>
      <c r="BF19" s="399"/>
      <c r="BG19" s="399"/>
      <c r="BH19" s="399"/>
      <c r="BI19" s="399"/>
      <c r="BJ19" s="399"/>
      <c r="BK19" s="399"/>
      <c r="BL19" s="399"/>
      <c r="BM19" s="399"/>
      <c r="BN19" s="399"/>
      <c r="BO19" s="399"/>
    </row>
    <row r="20" spans="1:74" s="437" customFormat="1" ht="21.75" customHeight="1">
      <c r="A20" s="754" t="s">
        <v>241</v>
      </c>
      <c r="B20" s="799">
        <v>1046955.93</v>
      </c>
      <c r="C20" s="799"/>
      <c r="D20" s="827">
        <v>0</v>
      </c>
      <c r="E20" s="827">
        <v>0</v>
      </c>
      <c r="F20" s="828">
        <v>0</v>
      </c>
      <c r="G20" s="800">
        <v>0</v>
      </c>
      <c r="H20" s="429" t="s">
        <v>4</v>
      </c>
      <c r="I20" s="399"/>
      <c r="J20" s="399"/>
      <c r="K20" s="896"/>
      <c r="L20" s="399"/>
      <c r="M20" s="399"/>
      <c r="N20" s="399"/>
      <c r="O20" s="399"/>
      <c r="P20" s="399"/>
      <c r="Q20" s="399"/>
      <c r="R20" s="399"/>
      <c r="S20" s="399"/>
      <c r="T20" s="399"/>
      <c r="U20" s="399"/>
      <c r="V20" s="399"/>
      <c r="W20" s="399"/>
      <c r="X20" s="399"/>
      <c r="Y20" s="399"/>
      <c r="Z20" s="399"/>
      <c r="AA20" s="399"/>
      <c r="AB20" s="399"/>
      <c r="AC20" s="399"/>
      <c r="AD20" s="399"/>
      <c r="AE20" s="399"/>
      <c r="AF20" s="399"/>
      <c r="AG20" s="399"/>
      <c r="AH20" s="399"/>
      <c r="AI20" s="399"/>
      <c r="AJ20" s="399"/>
      <c r="AK20" s="399"/>
      <c r="AL20" s="399"/>
      <c r="AM20" s="399"/>
      <c r="AN20" s="399"/>
      <c r="AO20" s="399"/>
      <c r="AP20" s="399"/>
      <c r="AQ20" s="399"/>
      <c r="AR20" s="399"/>
      <c r="AS20" s="399"/>
      <c r="AT20" s="399"/>
      <c r="AU20" s="399"/>
      <c r="AV20" s="399"/>
      <c r="AW20" s="399"/>
      <c r="AX20" s="399"/>
      <c r="AY20" s="399"/>
      <c r="AZ20" s="399"/>
      <c r="BA20" s="399"/>
      <c r="BB20" s="399"/>
      <c r="BC20" s="399"/>
      <c r="BD20" s="399"/>
      <c r="BE20" s="399"/>
      <c r="BF20" s="399"/>
      <c r="BG20" s="399"/>
      <c r="BH20" s="399"/>
      <c r="BI20" s="399"/>
      <c r="BJ20" s="399"/>
      <c r="BK20" s="399"/>
      <c r="BL20" s="399"/>
      <c r="BM20" s="399"/>
      <c r="BN20" s="399"/>
      <c r="BO20" s="399"/>
    </row>
    <row r="21" spans="1:74" s="437" customFormat="1" ht="21.75" customHeight="1">
      <c r="A21" s="754" t="s">
        <v>591</v>
      </c>
      <c r="B21" s="799">
        <v>5737821.4200000009</v>
      </c>
      <c r="C21" s="799"/>
      <c r="D21" s="827">
        <v>0</v>
      </c>
      <c r="E21" s="827">
        <v>0</v>
      </c>
      <c r="F21" s="828">
        <v>0</v>
      </c>
      <c r="G21" s="800">
        <v>0</v>
      </c>
      <c r="H21" s="429" t="s">
        <v>4</v>
      </c>
      <c r="I21" s="399"/>
      <c r="J21" s="399"/>
      <c r="K21" s="896"/>
      <c r="L21" s="399"/>
      <c r="M21" s="399"/>
      <c r="N21" s="399"/>
      <c r="O21" s="399"/>
      <c r="P21" s="399"/>
      <c r="Q21" s="399"/>
      <c r="R21" s="399"/>
      <c r="S21" s="399"/>
      <c r="T21" s="399"/>
      <c r="U21" s="399"/>
      <c r="V21" s="399"/>
      <c r="W21" s="399"/>
      <c r="X21" s="399"/>
      <c r="Y21" s="399"/>
      <c r="Z21" s="399"/>
      <c r="AA21" s="399"/>
      <c r="AB21" s="399"/>
      <c r="AC21" s="399"/>
      <c r="AD21" s="399"/>
      <c r="AE21" s="399"/>
      <c r="AF21" s="399"/>
      <c r="AG21" s="399"/>
      <c r="AH21" s="399"/>
      <c r="AI21" s="399"/>
      <c r="AJ21" s="399"/>
      <c r="AK21" s="399"/>
      <c r="AL21" s="399"/>
      <c r="AM21" s="399"/>
      <c r="AN21" s="399"/>
      <c r="AO21" s="399"/>
      <c r="AP21" s="399"/>
      <c r="AQ21" s="399"/>
      <c r="AR21" s="399"/>
      <c r="AS21" s="399"/>
      <c r="AT21" s="399"/>
      <c r="AU21" s="399"/>
      <c r="AV21" s="399"/>
      <c r="AW21" s="399"/>
      <c r="AX21" s="399"/>
      <c r="AY21" s="399"/>
      <c r="AZ21" s="399"/>
      <c r="BA21" s="399"/>
      <c r="BB21" s="399"/>
      <c r="BC21" s="399"/>
      <c r="BD21" s="399"/>
      <c r="BE21" s="399"/>
      <c r="BF21" s="399"/>
      <c r="BG21" s="399"/>
      <c r="BH21" s="399"/>
      <c r="BI21" s="399"/>
      <c r="BJ21" s="399"/>
      <c r="BK21" s="399"/>
      <c r="BL21" s="399"/>
      <c r="BM21" s="399"/>
      <c r="BN21" s="399"/>
      <c r="BO21" s="399"/>
    </row>
    <row r="22" spans="1:74" s="437" customFormat="1" ht="21.75" customHeight="1">
      <c r="A22" s="754" t="s">
        <v>720</v>
      </c>
      <c r="B22" s="799">
        <v>64021.729999999996</v>
      </c>
      <c r="C22" s="799"/>
      <c r="D22" s="827">
        <v>0</v>
      </c>
      <c r="E22" s="827">
        <v>0</v>
      </c>
      <c r="F22" s="828">
        <v>0</v>
      </c>
      <c r="G22" s="800">
        <v>0</v>
      </c>
      <c r="H22" s="429" t="s">
        <v>4</v>
      </c>
      <c r="I22" s="399"/>
      <c r="J22" s="399"/>
      <c r="K22" s="896"/>
      <c r="L22" s="399"/>
      <c r="M22" s="399"/>
      <c r="N22" s="399"/>
      <c r="O22" s="399"/>
      <c r="P22" s="399"/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399"/>
      <c r="AB22" s="399"/>
      <c r="AC22" s="399"/>
      <c r="AD22" s="399"/>
      <c r="AE22" s="399"/>
      <c r="AF22" s="399"/>
      <c r="AG22" s="399"/>
      <c r="AH22" s="399"/>
      <c r="AI22" s="399"/>
      <c r="AJ22" s="399"/>
      <c r="AK22" s="399"/>
      <c r="AL22" s="399"/>
      <c r="AM22" s="399"/>
      <c r="AN22" s="399"/>
      <c r="AO22" s="399"/>
      <c r="AP22" s="399"/>
      <c r="AQ22" s="399"/>
      <c r="AR22" s="399"/>
      <c r="AS22" s="399"/>
      <c r="AT22" s="399"/>
      <c r="AU22" s="399"/>
      <c r="AV22" s="399"/>
      <c r="AW22" s="399"/>
      <c r="AX22" s="399"/>
      <c r="AY22" s="399"/>
      <c r="AZ22" s="399"/>
      <c r="BA22" s="399"/>
      <c r="BB22" s="399"/>
      <c r="BC22" s="399"/>
      <c r="BD22" s="399"/>
      <c r="BE22" s="399"/>
      <c r="BF22" s="399"/>
      <c r="BG22" s="399"/>
      <c r="BH22" s="399"/>
      <c r="BI22" s="399"/>
      <c r="BJ22" s="399"/>
      <c r="BK22" s="399"/>
      <c r="BL22" s="399"/>
      <c r="BM22" s="399"/>
      <c r="BN22" s="399"/>
      <c r="BO22" s="399"/>
    </row>
    <row r="23" spans="1:74" ht="21.75" customHeight="1">
      <c r="A23" s="754" t="s">
        <v>243</v>
      </c>
      <c r="B23" s="799">
        <v>2091297.7599999995</v>
      </c>
      <c r="C23" s="799"/>
      <c r="D23" s="827">
        <v>0</v>
      </c>
      <c r="E23" s="827">
        <v>0</v>
      </c>
      <c r="F23" s="828">
        <v>0</v>
      </c>
      <c r="G23" s="800">
        <v>0</v>
      </c>
      <c r="H23" s="429" t="s">
        <v>4</v>
      </c>
      <c r="K23" s="896"/>
    </row>
    <row r="24" spans="1:74" s="437" customFormat="1" ht="21.75" customHeight="1">
      <c r="A24" s="754" t="s">
        <v>244</v>
      </c>
      <c r="B24" s="799">
        <v>492552.02000000008</v>
      </c>
      <c r="C24" s="799"/>
      <c r="D24" s="827">
        <v>0</v>
      </c>
      <c r="E24" s="827">
        <v>0</v>
      </c>
      <c r="F24" s="828">
        <v>0</v>
      </c>
      <c r="G24" s="800">
        <v>0</v>
      </c>
      <c r="H24" s="429" t="s">
        <v>4</v>
      </c>
      <c r="I24" s="399"/>
      <c r="J24" s="399"/>
      <c r="K24" s="896"/>
      <c r="L24" s="399"/>
      <c r="M24" s="399"/>
      <c r="N24" s="399"/>
      <c r="O24" s="399"/>
      <c r="P24" s="399"/>
      <c r="Q24" s="399"/>
      <c r="R24" s="399"/>
      <c r="S24" s="399"/>
      <c r="T24" s="399"/>
      <c r="U24" s="399"/>
      <c r="V24" s="399"/>
      <c r="W24" s="399"/>
      <c r="X24" s="399"/>
      <c r="Y24" s="399"/>
      <c r="Z24" s="399"/>
      <c r="AA24" s="399"/>
      <c r="AB24" s="399"/>
      <c r="AC24" s="399"/>
      <c r="AD24" s="399"/>
      <c r="AE24" s="399"/>
      <c r="AF24" s="399"/>
      <c r="AG24" s="399"/>
      <c r="AH24" s="399"/>
      <c r="AI24" s="399"/>
      <c r="AJ24" s="399"/>
      <c r="AK24" s="399"/>
      <c r="AL24" s="399"/>
      <c r="AM24" s="399"/>
      <c r="AN24" s="399"/>
      <c r="AO24" s="399"/>
      <c r="AP24" s="399"/>
      <c r="AQ24" s="399"/>
      <c r="AR24" s="399"/>
      <c r="AS24" s="399"/>
      <c r="AT24" s="399"/>
      <c r="AU24" s="399"/>
      <c r="AV24" s="399"/>
      <c r="AW24" s="399"/>
      <c r="AX24" s="399"/>
      <c r="AY24" s="399"/>
      <c r="AZ24" s="399"/>
      <c r="BA24" s="399"/>
      <c r="BB24" s="399"/>
      <c r="BC24" s="399"/>
      <c r="BD24" s="399"/>
      <c r="BE24" s="399"/>
      <c r="BF24" s="399"/>
      <c r="BG24" s="399"/>
      <c r="BH24" s="399"/>
      <c r="BI24" s="399"/>
      <c r="BJ24" s="399"/>
      <c r="BK24" s="399"/>
      <c r="BL24" s="399"/>
      <c r="BM24" s="399"/>
      <c r="BN24" s="399"/>
      <c r="BO24" s="399"/>
    </row>
    <row r="25" spans="1:74" s="439" customFormat="1" ht="31.5" customHeight="1">
      <c r="A25" s="438" t="s">
        <v>592</v>
      </c>
      <c r="B25" s="799">
        <v>4135040.6000000006</v>
      </c>
      <c r="C25" s="798"/>
      <c r="D25" s="827">
        <v>0</v>
      </c>
      <c r="E25" s="827">
        <v>0</v>
      </c>
      <c r="F25" s="829">
        <v>0</v>
      </c>
      <c r="G25" s="800">
        <v>0</v>
      </c>
      <c r="H25" s="429" t="s">
        <v>4</v>
      </c>
      <c r="I25" s="399"/>
      <c r="J25" s="399"/>
      <c r="K25" s="896"/>
      <c r="L25" s="399"/>
      <c r="M25" s="399"/>
      <c r="N25" s="399"/>
      <c r="O25" s="399"/>
      <c r="P25" s="399"/>
      <c r="Q25" s="399"/>
      <c r="R25" s="399"/>
      <c r="S25" s="399"/>
      <c r="T25" s="399"/>
      <c r="U25" s="399"/>
      <c r="V25" s="399"/>
      <c r="W25" s="399"/>
      <c r="X25" s="399"/>
      <c r="Y25" s="399"/>
      <c r="Z25" s="399"/>
      <c r="AA25" s="399"/>
      <c r="AB25" s="399"/>
      <c r="AC25" s="399"/>
      <c r="AD25" s="399"/>
      <c r="AE25" s="399"/>
      <c r="AF25" s="399"/>
      <c r="AG25" s="399"/>
      <c r="AH25" s="399"/>
      <c r="AI25" s="399"/>
      <c r="AJ25" s="399"/>
      <c r="AK25" s="399"/>
      <c r="AL25" s="399"/>
      <c r="AM25" s="399"/>
      <c r="AN25" s="399"/>
      <c r="AO25" s="399"/>
      <c r="AP25" s="399"/>
      <c r="AQ25" s="399"/>
      <c r="AR25" s="399"/>
      <c r="AS25" s="399"/>
      <c r="AT25" s="399"/>
      <c r="AU25" s="399"/>
      <c r="AV25" s="399"/>
      <c r="AW25" s="399"/>
      <c r="AX25" s="399"/>
      <c r="AY25" s="399"/>
      <c r="AZ25" s="399"/>
      <c r="BA25" s="399"/>
      <c r="BB25" s="399"/>
      <c r="BC25" s="399"/>
      <c r="BD25" s="399"/>
      <c r="BE25" s="399"/>
      <c r="BF25" s="399"/>
      <c r="BG25" s="399"/>
      <c r="BH25" s="399"/>
      <c r="BI25" s="399"/>
      <c r="BJ25" s="399"/>
      <c r="BK25" s="399"/>
      <c r="BL25" s="399"/>
      <c r="BM25" s="399"/>
      <c r="BN25" s="399"/>
      <c r="BO25" s="399"/>
    </row>
    <row r="26" spans="1:74" s="440" customFormat="1" ht="19.5" customHeight="1">
      <c r="A26" s="754" t="s">
        <v>246</v>
      </c>
      <c r="B26" s="799">
        <v>213872.03</v>
      </c>
      <c r="C26" s="799"/>
      <c r="D26" s="827">
        <v>0</v>
      </c>
      <c r="E26" s="827">
        <v>0</v>
      </c>
      <c r="F26" s="828">
        <v>0</v>
      </c>
      <c r="G26" s="800">
        <v>0</v>
      </c>
      <c r="H26" s="429" t="s">
        <v>4</v>
      </c>
      <c r="I26" s="399"/>
      <c r="J26" s="399"/>
      <c r="K26" s="896"/>
      <c r="L26" s="399"/>
      <c r="M26" s="399"/>
      <c r="N26" s="399"/>
      <c r="O26" s="399"/>
      <c r="P26" s="399"/>
      <c r="Q26" s="399"/>
      <c r="R26" s="399"/>
      <c r="S26" s="399"/>
      <c r="T26" s="399"/>
      <c r="U26" s="399"/>
      <c r="V26" s="399"/>
      <c r="W26" s="399"/>
      <c r="X26" s="399"/>
      <c r="Y26" s="399"/>
      <c r="Z26" s="399"/>
      <c r="AA26" s="399"/>
      <c r="AB26" s="399"/>
      <c r="AC26" s="399"/>
      <c r="AD26" s="399"/>
      <c r="AE26" s="399"/>
      <c r="AF26" s="399"/>
      <c r="AG26" s="399"/>
      <c r="AH26" s="399"/>
      <c r="AI26" s="399"/>
      <c r="AJ26" s="399"/>
      <c r="AK26" s="399"/>
      <c r="AL26" s="399"/>
      <c r="AM26" s="399"/>
      <c r="AN26" s="399"/>
      <c r="AO26" s="399"/>
      <c r="AP26" s="399"/>
      <c r="AQ26" s="399"/>
      <c r="AR26" s="399"/>
      <c r="AS26" s="399"/>
      <c r="AT26" s="399"/>
      <c r="AU26" s="399"/>
      <c r="AV26" s="399"/>
      <c r="AW26" s="399"/>
      <c r="AX26" s="399"/>
      <c r="AY26" s="399"/>
      <c r="AZ26" s="399"/>
      <c r="BA26" s="399"/>
      <c r="BB26" s="399"/>
      <c r="BC26" s="399"/>
      <c r="BD26" s="399"/>
      <c r="BE26" s="399"/>
      <c r="BF26" s="399"/>
      <c r="BG26" s="399"/>
      <c r="BH26" s="399"/>
      <c r="BI26" s="399"/>
      <c r="BJ26" s="399"/>
      <c r="BK26" s="399"/>
      <c r="BL26" s="399"/>
      <c r="BM26" s="399"/>
      <c r="BN26" s="399"/>
      <c r="BO26" s="399"/>
    </row>
    <row r="27" spans="1:74" s="440" customFormat="1" ht="21.75" customHeight="1">
      <c r="A27" s="754" t="s">
        <v>247</v>
      </c>
      <c r="B27" s="799">
        <v>141841715.85000002</v>
      </c>
      <c r="C27" s="799"/>
      <c r="D27" s="827">
        <v>74562.109999999986</v>
      </c>
      <c r="E27" s="827">
        <v>13728.25</v>
      </c>
      <c r="F27" s="828">
        <v>70188.679999999993</v>
      </c>
      <c r="G27" s="800">
        <v>4373.43</v>
      </c>
      <c r="H27" s="429" t="s">
        <v>4</v>
      </c>
      <c r="I27" s="755"/>
      <c r="J27" s="399"/>
      <c r="K27" s="896"/>
      <c r="L27" s="399"/>
      <c r="M27" s="399"/>
      <c r="N27" s="399"/>
      <c r="O27" s="399"/>
      <c r="P27" s="399"/>
      <c r="Q27" s="399"/>
      <c r="R27" s="399"/>
      <c r="S27" s="399"/>
      <c r="T27" s="399"/>
      <c r="U27" s="399"/>
      <c r="V27" s="399"/>
      <c r="W27" s="399"/>
      <c r="X27" s="399"/>
      <c r="Y27" s="399"/>
      <c r="Z27" s="399"/>
      <c r="AA27" s="399"/>
      <c r="AB27" s="399"/>
      <c r="AC27" s="399"/>
      <c r="AD27" s="399"/>
      <c r="AE27" s="399"/>
      <c r="AF27" s="399"/>
      <c r="AG27" s="399"/>
      <c r="AH27" s="399"/>
      <c r="AI27" s="399"/>
      <c r="AJ27" s="399"/>
      <c r="AK27" s="399"/>
      <c r="AL27" s="399"/>
      <c r="AM27" s="399"/>
      <c r="AN27" s="399"/>
      <c r="AO27" s="399"/>
      <c r="AP27" s="399"/>
      <c r="AQ27" s="399"/>
      <c r="AR27" s="399"/>
      <c r="AS27" s="399"/>
      <c r="AT27" s="399"/>
      <c r="AU27" s="399"/>
      <c r="AV27" s="399"/>
      <c r="AW27" s="399"/>
      <c r="AX27" s="399"/>
      <c r="AY27" s="399"/>
      <c r="AZ27" s="399"/>
      <c r="BA27" s="399"/>
      <c r="BB27" s="399"/>
      <c r="BC27" s="399"/>
      <c r="BD27" s="399"/>
      <c r="BE27" s="399"/>
      <c r="BF27" s="399"/>
      <c r="BG27" s="399"/>
      <c r="BH27" s="399"/>
      <c r="BI27" s="399"/>
      <c r="BJ27" s="399"/>
      <c r="BK27" s="399"/>
      <c r="BL27" s="399"/>
      <c r="BM27" s="399"/>
      <c r="BN27" s="399"/>
      <c r="BO27" s="399"/>
      <c r="BP27" s="399"/>
      <c r="BQ27" s="399"/>
      <c r="BR27" s="399"/>
      <c r="BS27" s="399"/>
      <c r="BT27" s="399"/>
      <c r="BU27" s="399"/>
      <c r="BV27" s="399"/>
    </row>
    <row r="28" spans="1:74" s="440" customFormat="1" ht="21.75" customHeight="1">
      <c r="A28" s="754" t="s">
        <v>593</v>
      </c>
      <c r="B28" s="799">
        <v>5626372.8200000003</v>
      </c>
      <c r="C28" s="799"/>
      <c r="D28" s="827">
        <v>0</v>
      </c>
      <c r="E28" s="827">
        <v>0</v>
      </c>
      <c r="F28" s="828">
        <v>0</v>
      </c>
      <c r="G28" s="800">
        <v>0</v>
      </c>
      <c r="H28" s="429" t="s">
        <v>4</v>
      </c>
      <c r="I28" s="755"/>
      <c r="J28" s="399"/>
      <c r="K28" s="896"/>
      <c r="L28" s="399"/>
      <c r="M28" s="399"/>
      <c r="N28" s="399"/>
      <c r="O28" s="399"/>
      <c r="P28" s="399"/>
      <c r="Q28" s="399"/>
      <c r="R28" s="399"/>
      <c r="S28" s="399"/>
      <c r="T28" s="399"/>
      <c r="U28" s="399"/>
      <c r="V28" s="399"/>
      <c r="W28" s="399"/>
      <c r="X28" s="399"/>
      <c r="Y28" s="399"/>
      <c r="Z28" s="399"/>
      <c r="AA28" s="399"/>
      <c r="AB28" s="399"/>
      <c r="AC28" s="399"/>
      <c r="AD28" s="399"/>
      <c r="AE28" s="399"/>
      <c r="AF28" s="399"/>
      <c r="AG28" s="399"/>
      <c r="AH28" s="399"/>
      <c r="AI28" s="399"/>
      <c r="AJ28" s="399"/>
      <c r="AK28" s="399"/>
      <c r="AL28" s="399"/>
      <c r="AM28" s="399"/>
      <c r="AN28" s="399"/>
      <c r="AO28" s="399"/>
      <c r="AP28" s="399"/>
      <c r="AQ28" s="399"/>
      <c r="AR28" s="399"/>
      <c r="AS28" s="399"/>
      <c r="AT28" s="399"/>
      <c r="AU28" s="399"/>
      <c r="AV28" s="399"/>
      <c r="AW28" s="399"/>
      <c r="AX28" s="399"/>
      <c r="AY28" s="399"/>
      <c r="AZ28" s="399"/>
      <c r="BA28" s="399"/>
      <c r="BB28" s="399"/>
      <c r="BC28" s="399"/>
      <c r="BD28" s="399"/>
      <c r="BE28" s="399"/>
      <c r="BF28" s="399"/>
      <c r="BG28" s="399"/>
      <c r="BH28" s="399"/>
      <c r="BI28" s="399"/>
      <c r="BJ28" s="399"/>
      <c r="BK28" s="399"/>
      <c r="BL28" s="399"/>
      <c r="BM28" s="399"/>
      <c r="BN28" s="399"/>
      <c r="BO28" s="399"/>
      <c r="BP28" s="399"/>
      <c r="BQ28" s="399"/>
      <c r="BR28" s="399"/>
      <c r="BS28" s="399"/>
      <c r="BT28" s="399"/>
      <c r="BU28" s="399"/>
      <c r="BV28" s="399"/>
    </row>
    <row r="29" spans="1:74" s="440" customFormat="1" ht="21" customHeight="1">
      <c r="A29" s="754" t="s">
        <v>249</v>
      </c>
      <c r="B29" s="799">
        <v>823072.69</v>
      </c>
      <c r="C29" s="799"/>
      <c r="D29" s="827">
        <v>0</v>
      </c>
      <c r="E29" s="827">
        <v>0</v>
      </c>
      <c r="F29" s="828">
        <v>0</v>
      </c>
      <c r="G29" s="800">
        <v>0</v>
      </c>
      <c r="H29" s="429" t="s">
        <v>4</v>
      </c>
      <c r="I29" s="755"/>
      <c r="J29" s="399"/>
      <c r="K29" s="896"/>
      <c r="L29" s="399"/>
      <c r="M29" s="399"/>
      <c r="N29" s="399"/>
      <c r="O29" s="399"/>
      <c r="P29" s="399"/>
      <c r="Q29" s="399"/>
      <c r="R29" s="399"/>
      <c r="S29" s="399"/>
      <c r="T29" s="399"/>
      <c r="U29" s="399"/>
      <c r="V29" s="399"/>
      <c r="W29" s="399"/>
      <c r="X29" s="399"/>
      <c r="Y29" s="399"/>
      <c r="Z29" s="399"/>
      <c r="AA29" s="399"/>
      <c r="AB29" s="399"/>
      <c r="AC29" s="399"/>
      <c r="AD29" s="399"/>
      <c r="AE29" s="399"/>
      <c r="AF29" s="399"/>
      <c r="AG29" s="399"/>
      <c r="AH29" s="399"/>
      <c r="AI29" s="399"/>
      <c r="AJ29" s="399"/>
      <c r="AK29" s="399"/>
      <c r="AL29" s="399"/>
      <c r="AM29" s="399"/>
      <c r="AN29" s="399"/>
      <c r="AO29" s="399"/>
      <c r="AP29" s="399"/>
      <c r="AQ29" s="399"/>
      <c r="AR29" s="399"/>
      <c r="AS29" s="399"/>
      <c r="AT29" s="399"/>
      <c r="AU29" s="399"/>
      <c r="AV29" s="399"/>
      <c r="AW29" s="399"/>
      <c r="AX29" s="399"/>
      <c r="AY29" s="399"/>
      <c r="AZ29" s="399"/>
      <c r="BA29" s="399"/>
      <c r="BB29" s="399"/>
      <c r="BC29" s="399"/>
      <c r="BD29" s="399"/>
      <c r="BE29" s="399"/>
      <c r="BF29" s="399"/>
      <c r="BG29" s="399"/>
      <c r="BH29" s="399"/>
      <c r="BI29" s="399"/>
      <c r="BJ29" s="399"/>
      <c r="BK29" s="399"/>
      <c r="BL29" s="399"/>
      <c r="BM29" s="399"/>
      <c r="BN29" s="399"/>
      <c r="BO29" s="399"/>
      <c r="BP29" s="399"/>
      <c r="BQ29" s="399"/>
      <c r="BR29" s="399"/>
      <c r="BS29" s="399"/>
      <c r="BT29" s="399"/>
      <c r="BU29" s="399"/>
      <c r="BV29" s="399"/>
    </row>
    <row r="30" spans="1:74" s="437" customFormat="1" ht="31.5" customHeight="1">
      <c r="A30" s="438" t="s">
        <v>594</v>
      </c>
      <c r="B30" s="799">
        <v>2672091.5199999996</v>
      </c>
      <c r="C30" s="798"/>
      <c r="D30" s="827">
        <v>0</v>
      </c>
      <c r="E30" s="827">
        <v>0</v>
      </c>
      <c r="F30" s="828">
        <v>0</v>
      </c>
      <c r="G30" s="800">
        <v>0</v>
      </c>
      <c r="H30" s="429" t="s">
        <v>4</v>
      </c>
      <c r="I30" s="755"/>
      <c r="J30" s="399"/>
      <c r="K30" s="896"/>
      <c r="L30" s="399"/>
      <c r="M30" s="399"/>
      <c r="N30" s="399"/>
      <c r="O30" s="399"/>
      <c r="P30" s="399"/>
      <c r="Q30" s="399"/>
      <c r="R30" s="399"/>
      <c r="S30" s="399"/>
      <c r="T30" s="399"/>
      <c r="U30" s="399"/>
      <c r="V30" s="399"/>
      <c r="W30" s="399"/>
      <c r="X30" s="399"/>
      <c r="Y30" s="399"/>
      <c r="Z30" s="399"/>
      <c r="AA30" s="399"/>
      <c r="AB30" s="399"/>
      <c r="AC30" s="399"/>
      <c r="AD30" s="399"/>
      <c r="AE30" s="399"/>
      <c r="AF30" s="399"/>
      <c r="AG30" s="399"/>
      <c r="AH30" s="399"/>
      <c r="AI30" s="399"/>
      <c r="AJ30" s="399"/>
      <c r="AK30" s="399"/>
      <c r="AL30" s="399"/>
      <c r="AM30" s="399"/>
      <c r="AN30" s="399"/>
      <c r="AO30" s="399"/>
      <c r="AP30" s="399"/>
      <c r="AQ30" s="399"/>
      <c r="AR30" s="399"/>
      <c r="AS30" s="399"/>
      <c r="AT30" s="399"/>
      <c r="AU30" s="399"/>
      <c r="AV30" s="399"/>
      <c r="AW30" s="399"/>
      <c r="AX30" s="399"/>
      <c r="AY30" s="399"/>
      <c r="AZ30" s="399"/>
      <c r="BA30" s="399"/>
      <c r="BB30" s="399"/>
      <c r="BC30" s="399"/>
      <c r="BD30" s="399"/>
      <c r="BE30" s="399"/>
      <c r="BF30" s="399"/>
      <c r="BG30" s="399"/>
      <c r="BH30" s="399"/>
      <c r="BI30" s="399"/>
      <c r="BJ30" s="399"/>
      <c r="BK30" s="399"/>
      <c r="BL30" s="399"/>
      <c r="BM30" s="399"/>
      <c r="BN30" s="399"/>
      <c r="BO30" s="399"/>
      <c r="BP30" s="399"/>
      <c r="BQ30" s="399"/>
      <c r="BR30" s="399"/>
      <c r="BS30" s="399"/>
      <c r="BT30" s="399"/>
      <c r="BU30" s="399"/>
      <c r="BV30" s="399"/>
    </row>
    <row r="31" spans="1:74" s="437" customFormat="1" ht="21" customHeight="1">
      <c r="A31" s="754" t="s">
        <v>251</v>
      </c>
      <c r="B31" s="799">
        <v>934141796.66999996</v>
      </c>
      <c r="C31" s="799"/>
      <c r="D31" s="827">
        <v>786397967.13</v>
      </c>
      <c r="E31" s="827">
        <v>786303805.40999997</v>
      </c>
      <c r="F31" s="828">
        <v>669846306.10000002</v>
      </c>
      <c r="G31" s="800">
        <v>116551661.03</v>
      </c>
      <c r="H31" s="429" t="s">
        <v>4</v>
      </c>
      <c r="I31" s="755"/>
      <c r="J31" s="399"/>
      <c r="K31" s="896"/>
      <c r="L31" s="399"/>
      <c r="M31" s="399"/>
      <c r="N31" s="399"/>
      <c r="O31" s="399"/>
      <c r="P31" s="399"/>
      <c r="Q31" s="399"/>
      <c r="R31" s="399"/>
      <c r="S31" s="399"/>
      <c r="T31" s="399"/>
      <c r="U31" s="399"/>
      <c r="V31" s="399"/>
      <c r="W31" s="399"/>
      <c r="X31" s="399"/>
      <c r="Y31" s="399"/>
      <c r="Z31" s="399"/>
      <c r="AA31" s="399"/>
      <c r="AB31" s="399"/>
      <c r="AC31" s="399"/>
      <c r="AD31" s="399"/>
      <c r="AE31" s="399"/>
      <c r="AF31" s="399"/>
      <c r="AG31" s="399"/>
      <c r="AH31" s="399"/>
      <c r="AI31" s="399"/>
      <c r="AJ31" s="399"/>
      <c r="AK31" s="399"/>
      <c r="AL31" s="399"/>
      <c r="AM31" s="399"/>
      <c r="AN31" s="399"/>
      <c r="AO31" s="399"/>
      <c r="AP31" s="399"/>
      <c r="AQ31" s="399"/>
      <c r="AR31" s="399"/>
      <c r="AS31" s="399"/>
      <c r="AT31" s="399"/>
      <c r="AU31" s="399"/>
      <c r="AV31" s="399"/>
      <c r="AW31" s="399"/>
      <c r="AX31" s="399"/>
      <c r="AY31" s="399"/>
      <c r="AZ31" s="399"/>
      <c r="BA31" s="399"/>
      <c r="BB31" s="399"/>
      <c r="BC31" s="399"/>
      <c r="BD31" s="399"/>
      <c r="BE31" s="399"/>
      <c r="BF31" s="399"/>
      <c r="BG31" s="399"/>
      <c r="BH31" s="399"/>
      <c r="BI31" s="399"/>
      <c r="BJ31" s="399"/>
      <c r="BK31" s="399"/>
      <c r="BL31" s="399"/>
      <c r="BM31" s="399"/>
      <c r="BN31" s="399"/>
      <c r="BO31" s="399"/>
      <c r="BP31" s="399"/>
      <c r="BQ31" s="399"/>
      <c r="BR31" s="399"/>
      <c r="BS31" s="399"/>
      <c r="BT31" s="399"/>
      <c r="BU31" s="399"/>
      <c r="BV31" s="399"/>
    </row>
    <row r="32" spans="1:74" s="437" customFormat="1" ht="23.25" customHeight="1">
      <c r="A32" s="754" t="s">
        <v>252</v>
      </c>
      <c r="B32" s="799">
        <v>49200937.449999996</v>
      </c>
      <c r="C32" s="799"/>
      <c r="D32" s="827">
        <v>0</v>
      </c>
      <c r="E32" s="827">
        <v>0</v>
      </c>
      <c r="F32" s="828">
        <v>0</v>
      </c>
      <c r="G32" s="800">
        <v>0</v>
      </c>
      <c r="H32" s="429" t="s">
        <v>4</v>
      </c>
      <c r="I32" s="755"/>
      <c r="J32" s="399"/>
      <c r="K32" s="896"/>
      <c r="L32" s="399"/>
      <c r="M32" s="399"/>
      <c r="N32" s="399"/>
      <c r="O32" s="399"/>
      <c r="P32" s="399"/>
      <c r="Q32" s="399"/>
      <c r="R32" s="399"/>
      <c r="S32" s="399"/>
      <c r="T32" s="399"/>
      <c r="U32" s="399"/>
      <c r="V32" s="399"/>
      <c r="W32" s="399"/>
      <c r="X32" s="399"/>
      <c r="Y32" s="399"/>
      <c r="Z32" s="399"/>
      <c r="AA32" s="399"/>
      <c r="AB32" s="399"/>
      <c r="AC32" s="399"/>
      <c r="AD32" s="399"/>
      <c r="AE32" s="399"/>
      <c r="AF32" s="399"/>
      <c r="AG32" s="399"/>
      <c r="AH32" s="399"/>
      <c r="AI32" s="399"/>
      <c r="AJ32" s="399"/>
      <c r="AK32" s="399"/>
      <c r="AL32" s="399"/>
      <c r="AM32" s="399"/>
      <c r="AN32" s="399"/>
      <c r="AO32" s="399"/>
      <c r="AP32" s="399"/>
      <c r="AQ32" s="399"/>
      <c r="AR32" s="399"/>
      <c r="AS32" s="399"/>
      <c r="AT32" s="399"/>
      <c r="AU32" s="399"/>
      <c r="AV32" s="399"/>
      <c r="AW32" s="399"/>
      <c r="AX32" s="399"/>
      <c r="AY32" s="399"/>
      <c r="AZ32" s="399"/>
      <c r="BA32" s="399"/>
      <c r="BB32" s="399"/>
      <c r="BC32" s="399"/>
      <c r="BD32" s="399"/>
      <c r="BE32" s="399"/>
      <c r="BF32" s="399"/>
      <c r="BG32" s="399"/>
      <c r="BH32" s="399"/>
      <c r="BI32" s="399"/>
      <c r="BJ32" s="399"/>
      <c r="BK32" s="399"/>
      <c r="BL32" s="399"/>
      <c r="BM32" s="399"/>
      <c r="BN32" s="399"/>
      <c r="BO32" s="399"/>
      <c r="BP32" s="399"/>
      <c r="BQ32" s="399"/>
      <c r="BR32" s="399"/>
      <c r="BS32" s="399"/>
      <c r="BT32" s="399"/>
      <c r="BU32" s="399"/>
      <c r="BV32" s="399"/>
    </row>
    <row r="33" spans="1:74" s="437" customFormat="1" ht="21.75" customHeight="1">
      <c r="A33" s="754" t="s">
        <v>253</v>
      </c>
      <c r="B33" s="799">
        <v>21836921.999999989</v>
      </c>
      <c r="C33" s="799"/>
      <c r="D33" s="827">
        <v>415000</v>
      </c>
      <c r="E33" s="827">
        <v>0</v>
      </c>
      <c r="F33" s="828">
        <v>415000</v>
      </c>
      <c r="G33" s="800">
        <v>0</v>
      </c>
      <c r="H33" s="429" t="s">
        <v>4</v>
      </c>
      <c r="I33" s="755"/>
      <c r="J33" s="399"/>
      <c r="K33" s="896"/>
      <c r="L33" s="399"/>
      <c r="M33" s="399"/>
      <c r="N33" s="399"/>
      <c r="O33" s="399"/>
      <c r="P33" s="399"/>
      <c r="Q33" s="399"/>
      <c r="R33" s="399"/>
      <c r="S33" s="399"/>
      <c r="T33" s="399"/>
      <c r="U33" s="399"/>
      <c r="V33" s="399"/>
      <c r="W33" s="399"/>
      <c r="X33" s="399"/>
      <c r="Y33" s="399"/>
      <c r="Z33" s="399"/>
      <c r="AA33" s="399"/>
      <c r="AB33" s="399"/>
      <c r="AC33" s="399"/>
      <c r="AD33" s="399"/>
      <c r="AE33" s="399"/>
      <c r="AF33" s="399"/>
      <c r="AG33" s="399"/>
      <c r="AH33" s="399"/>
      <c r="AI33" s="399"/>
      <c r="AJ33" s="399"/>
      <c r="AK33" s="399"/>
      <c r="AL33" s="399"/>
      <c r="AM33" s="399"/>
      <c r="AN33" s="399"/>
      <c r="AO33" s="399"/>
      <c r="AP33" s="399"/>
      <c r="AQ33" s="399"/>
      <c r="AR33" s="399"/>
      <c r="AS33" s="399"/>
      <c r="AT33" s="399"/>
      <c r="AU33" s="399"/>
      <c r="AV33" s="399"/>
      <c r="AW33" s="399"/>
      <c r="AX33" s="399"/>
      <c r="AY33" s="399"/>
      <c r="AZ33" s="399"/>
      <c r="BA33" s="399"/>
      <c r="BB33" s="399"/>
      <c r="BC33" s="399"/>
      <c r="BD33" s="399"/>
      <c r="BE33" s="399"/>
      <c r="BF33" s="399"/>
      <c r="BG33" s="399"/>
      <c r="BH33" s="399"/>
      <c r="BI33" s="399"/>
      <c r="BJ33" s="399"/>
      <c r="BK33" s="399"/>
      <c r="BL33" s="399"/>
      <c r="BM33" s="399"/>
      <c r="BN33" s="399"/>
      <c r="BO33" s="399"/>
      <c r="BP33" s="399"/>
      <c r="BQ33" s="399"/>
      <c r="BR33" s="399"/>
      <c r="BS33" s="399"/>
      <c r="BT33" s="399"/>
      <c r="BU33" s="399"/>
      <c r="BV33" s="399"/>
    </row>
    <row r="34" spans="1:74" s="437" customFormat="1" ht="21.95" customHeight="1">
      <c r="A34" s="754" t="s">
        <v>254</v>
      </c>
      <c r="B34" s="799">
        <v>610834.59</v>
      </c>
      <c r="C34" s="799"/>
      <c r="D34" s="827">
        <v>0</v>
      </c>
      <c r="E34" s="827">
        <v>0</v>
      </c>
      <c r="F34" s="828">
        <v>0</v>
      </c>
      <c r="G34" s="800">
        <v>0</v>
      </c>
      <c r="H34" s="429" t="s">
        <v>4</v>
      </c>
      <c r="I34" s="755"/>
      <c r="J34" s="399"/>
      <c r="K34" s="896"/>
      <c r="L34" s="399"/>
      <c r="M34" s="399"/>
      <c r="N34" s="399"/>
      <c r="O34" s="399"/>
      <c r="P34" s="399"/>
      <c r="Q34" s="399"/>
      <c r="R34" s="399"/>
      <c r="S34" s="399"/>
      <c r="T34" s="399"/>
      <c r="U34" s="399"/>
      <c r="V34" s="399"/>
      <c r="W34" s="399"/>
      <c r="X34" s="399"/>
      <c r="Y34" s="399"/>
      <c r="Z34" s="399"/>
      <c r="AA34" s="399"/>
      <c r="AB34" s="399"/>
      <c r="AC34" s="399"/>
      <c r="AD34" s="399"/>
      <c r="AE34" s="399"/>
      <c r="AF34" s="399"/>
      <c r="AG34" s="399"/>
      <c r="AH34" s="399"/>
      <c r="AI34" s="399"/>
      <c r="AJ34" s="399"/>
      <c r="AK34" s="399"/>
      <c r="AL34" s="399"/>
      <c r="AM34" s="399"/>
      <c r="AN34" s="399"/>
      <c r="AO34" s="399"/>
      <c r="AP34" s="399"/>
      <c r="AQ34" s="399"/>
      <c r="AR34" s="399"/>
      <c r="AS34" s="399"/>
      <c r="AT34" s="399"/>
      <c r="AU34" s="399"/>
      <c r="AV34" s="399"/>
      <c r="AW34" s="399"/>
      <c r="AX34" s="399"/>
      <c r="AY34" s="399"/>
      <c r="AZ34" s="399"/>
      <c r="BA34" s="399"/>
      <c r="BB34" s="399"/>
      <c r="BC34" s="399"/>
      <c r="BD34" s="399"/>
      <c r="BE34" s="399"/>
      <c r="BF34" s="399"/>
      <c r="BG34" s="399"/>
      <c r="BH34" s="399"/>
      <c r="BI34" s="399"/>
      <c r="BJ34" s="399"/>
      <c r="BK34" s="399"/>
      <c r="BL34" s="399"/>
      <c r="BM34" s="399"/>
      <c r="BN34" s="399"/>
      <c r="BO34" s="399"/>
      <c r="BP34" s="399"/>
      <c r="BQ34" s="399"/>
      <c r="BR34" s="399"/>
      <c r="BS34" s="399"/>
      <c r="BT34" s="399"/>
      <c r="BU34" s="399"/>
      <c r="BV34" s="399"/>
    </row>
    <row r="35" spans="1:74" s="437" customFormat="1" ht="21.95" customHeight="1">
      <c r="A35" s="756" t="s">
        <v>255</v>
      </c>
      <c r="B35" s="799">
        <v>714240.71</v>
      </c>
      <c r="C35" s="799"/>
      <c r="D35" s="827">
        <v>0</v>
      </c>
      <c r="E35" s="827">
        <v>0</v>
      </c>
      <c r="F35" s="828">
        <v>0</v>
      </c>
      <c r="G35" s="800">
        <v>0</v>
      </c>
      <c r="H35" s="429" t="s">
        <v>4</v>
      </c>
      <c r="I35" s="755"/>
      <c r="J35" s="399"/>
      <c r="K35" s="896"/>
      <c r="L35" s="399"/>
      <c r="M35" s="399"/>
      <c r="N35" s="399"/>
      <c r="O35" s="399"/>
      <c r="P35" s="399"/>
      <c r="Q35" s="399"/>
      <c r="R35" s="399"/>
      <c r="S35" s="399"/>
      <c r="T35" s="399"/>
      <c r="U35" s="399"/>
      <c r="V35" s="399"/>
      <c r="W35" s="399"/>
      <c r="X35" s="399"/>
      <c r="Y35" s="399"/>
      <c r="Z35" s="399"/>
      <c r="AA35" s="399"/>
      <c r="AB35" s="399"/>
      <c r="AC35" s="399"/>
      <c r="AD35" s="399"/>
      <c r="AE35" s="399"/>
      <c r="AF35" s="399"/>
      <c r="AG35" s="399"/>
      <c r="AH35" s="399"/>
      <c r="AI35" s="399"/>
      <c r="AJ35" s="399"/>
      <c r="AK35" s="399"/>
      <c r="AL35" s="399"/>
      <c r="AM35" s="399"/>
      <c r="AN35" s="399"/>
      <c r="AO35" s="399"/>
      <c r="AP35" s="399"/>
      <c r="AQ35" s="399"/>
      <c r="AR35" s="399"/>
      <c r="AS35" s="399"/>
      <c r="AT35" s="399"/>
      <c r="AU35" s="399"/>
      <c r="AV35" s="399"/>
      <c r="AW35" s="399"/>
      <c r="AX35" s="399"/>
      <c r="AY35" s="399"/>
      <c r="AZ35" s="399"/>
      <c r="BA35" s="399"/>
      <c r="BB35" s="399"/>
      <c r="BC35" s="399"/>
      <c r="BD35" s="399"/>
      <c r="BE35" s="399"/>
      <c r="BF35" s="399"/>
      <c r="BG35" s="399"/>
      <c r="BH35" s="399"/>
      <c r="BI35" s="399"/>
      <c r="BJ35" s="399"/>
      <c r="BK35" s="399"/>
      <c r="BL35" s="399"/>
      <c r="BM35" s="399"/>
      <c r="BN35" s="399"/>
      <c r="BO35" s="399"/>
      <c r="BP35" s="399"/>
      <c r="BQ35" s="399"/>
      <c r="BR35" s="399"/>
      <c r="BS35" s="399"/>
      <c r="BT35" s="399"/>
      <c r="BU35" s="399"/>
      <c r="BV35" s="399"/>
    </row>
    <row r="36" spans="1:74" s="437" customFormat="1" ht="21.95" customHeight="1">
      <c r="A36" s="754" t="s">
        <v>256</v>
      </c>
      <c r="B36" s="799">
        <v>16872713.990000002</v>
      </c>
      <c r="C36" s="799"/>
      <c r="D36" s="827">
        <v>0</v>
      </c>
      <c r="E36" s="827">
        <v>0</v>
      </c>
      <c r="F36" s="828">
        <v>0</v>
      </c>
      <c r="G36" s="800">
        <v>0</v>
      </c>
      <c r="H36" s="429" t="s">
        <v>4</v>
      </c>
      <c r="I36" s="755"/>
      <c r="J36" s="399"/>
      <c r="K36" s="896"/>
      <c r="L36" s="399"/>
      <c r="M36" s="399"/>
      <c r="N36" s="399"/>
      <c r="O36" s="399"/>
      <c r="P36" s="399"/>
      <c r="Q36" s="399"/>
      <c r="R36" s="399"/>
      <c r="S36" s="399"/>
      <c r="T36" s="399"/>
      <c r="U36" s="399"/>
      <c r="V36" s="399"/>
      <c r="W36" s="399"/>
      <c r="X36" s="399"/>
      <c r="Y36" s="399"/>
      <c r="Z36" s="399"/>
      <c r="AA36" s="399"/>
      <c r="AB36" s="399"/>
      <c r="AC36" s="399"/>
      <c r="AD36" s="399"/>
      <c r="AE36" s="399"/>
      <c r="AF36" s="399"/>
      <c r="AG36" s="399"/>
      <c r="AH36" s="399"/>
      <c r="AI36" s="399"/>
      <c r="AJ36" s="399"/>
      <c r="AK36" s="399"/>
      <c r="AL36" s="399"/>
      <c r="AM36" s="399"/>
      <c r="AN36" s="399"/>
      <c r="AO36" s="399"/>
      <c r="AP36" s="399"/>
      <c r="AQ36" s="399"/>
      <c r="AR36" s="399"/>
      <c r="AS36" s="399"/>
      <c r="AT36" s="399"/>
      <c r="AU36" s="399"/>
      <c r="AV36" s="399"/>
      <c r="AW36" s="399"/>
      <c r="AX36" s="399"/>
      <c r="AY36" s="399"/>
      <c r="AZ36" s="399"/>
      <c r="BA36" s="399"/>
      <c r="BB36" s="399"/>
      <c r="BC36" s="399"/>
      <c r="BD36" s="399"/>
      <c r="BE36" s="399"/>
      <c r="BF36" s="399"/>
      <c r="BG36" s="399"/>
      <c r="BH36" s="399"/>
      <c r="BI36" s="399"/>
      <c r="BJ36" s="399"/>
      <c r="BK36" s="399"/>
      <c r="BL36" s="399"/>
      <c r="BM36" s="399"/>
      <c r="BN36" s="399"/>
      <c r="BO36" s="399"/>
      <c r="BP36" s="399"/>
      <c r="BQ36" s="399"/>
      <c r="BR36" s="399"/>
      <c r="BS36" s="399"/>
      <c r="BT36" s="399"/>
      <c r="BU36" s="399"/>
      <c r="BV36" s="399"/>
    </row>
    <row r="37" spans="1:74" s="437" customFormat="1" ht="21.95" customHeight="1">
      <c r="A37" s="754" t="s">
        <v>257</v>
      </c>
      <c r="B37" s="799">
        <v>5837703.2199999997</v>
      </c>
      <c r="C37" s="799"/>
      <c r="D37" s="827">
        <v>0</v>
      </c>
      <c r="E37" s="827">
        <v>0</v>
      </c>
      <c r="F37" s="828">
        <v>0</v>
      </c>
      <c r="G37" s="800">
        <v>0</v>
      </c>
      <c r="H37" s="429" t="s">
        <v>4</v>
      </c>
      <c r="I37" s="755"/>
      <c r="J37" s="399"/>
      <c r="K37" s="896"/>
      <c r="L37" s="399"/>
      <c r="M37" s="399"/>
      <c r="N37" s="399"/>
      <c r="O37" s="399"/>
      <c r="P37" s="399"/>
      <c r="Q37" s="399"/>
      <c r="R37" s="399"/>
      <c r="S37" s="399"/>
      <c r="T37" s="399"/>
      <c r="U37" s="399"/>
      <c r="V37" s="399"/>
      <c r="W37" s="399"/>
      <c r="X37" s="399"/>
      <c r="Y37" s="399"/>
      <c r="Z37" s="399"/>
      <c r="AA37" s="399"/>
      <c r="AB37" s="399"/>
      <c r="AC37" s="399"/>
      <c r="AD37" s="399"/>
      <c r="AE37" s="399"/>
      <c r="AF37" s="399"/>
      <c r="AG37" s="399"/>
      <c r="AH37" s="399"/>
      <c r="AI37" s="399"/>
      <c r="AJ37" s="399"/>
      <c r="AK37" s="399"/>
      <c r="AL37" s="399"/>
      <c r="AM37" s="399"/>
      <c r="AN37" s="399"/>
      <c r="AO37" s="399"/>
      <c r="AP37" s="399"/>
      <c r="AQ37" s="399"/>
      <c r="AR37" s="399"/>
      <c r="AS37" s="399"/>
      <c r="AT37" s="399"/>
      <c r="AU37" s="399"/>
      <c r="AV37" s="399"/>
      <c r="AW37" s="399"/>
      <c r="AX37" s="399"/>
      <c r="AY37" s="399"/>
      <c r="AZ37" s="399"/>
      <c r="BA37" s="399"/>
      <c r="BB37" s="399"/>
      <c r="BC37" s="399"/>
      <c r="BD37" s="399"/>
      <c r="BE37" s="399"/>
      <c r="BF37" s="399"/>
      <c r="BG37" s="399"/>
      <c r="BH37" s="399"/>
      <c r="BI37" s="399"/>
      <c r="BJ37" s="399"/>
      <c r="BK37" s="399"/>
      <c r="BL37" s="399"/>
      <c r="BM37" s="399"/>
      <c r="BN37" s="399"/>
      <c r="BO37" s="399"/>
      <c r="BP37" s="399"/>
      <c r="BQ37" s="399"/>
      <c r="BR37" s="399"/>
      <c r="BS37" s="399"/>
      <c r="BT37" s="399"/>
      <c r="BU37" s="399"/>
      <c r="BV37" s="399"/>
    </row>
    <row r="38" spans="1:74" s="437" customFormat="1" ht="21.95" customHeight="1">
      <c r="A38" s="754" t="s">
        <v>258</v>
      </c>
      <c r="B38" s="799">
        <v>52177.29</v>
      </c>
      <c r="C38" s="799"/>
      <c r="D38" s="827">
        <v>0</v>
      </c>
      <c r="E38" s="827">
        <v>0</v>
      </c>
      <c r="F38" s="828">
        <v>0</v>
      </c>
      <c r="G38" s="800">
        <v>0</v>
      </c>
      <c r="H38" s="429" t="s">
        <v>4</v>
      </c>
      <c r="I38" s="755"/>
      <c r="J38" s="399"/>
      <c r="K38" s="896"/>
      <c r="L38" s="399"/>
      <c r="M38" s="399"/>
      <c r="N38" s="399"/>
      <c r="O38" s="399"/>
      <c r="P38" s="399"/>
      <c r="Q38" s="399"/>
      <c r="R38" s="399"/>
      <c r="S38" s="399"/>
      <c r="T38" s="399"/>
      <c r="U38" s="399"/>
      <c r="V38" s="399"/>
      <c r="W38" s="399"/>
      <c r="X38" s="399"/>
      <c r="Y38" s="399"/>
      <c r="Z38" s="399"/>
      <c r="AA38" s="399"/>
      <c r="AB38" s="399"/>
      <c r="AC38" s="399"/>
      <c r="AD38" s="399"/>
      <c r="AE38" s="399"/>
      <c r="AF38" s="399"/>
      <c r="AG38" s="399"/>
      <c r="AH38" s="399"/>
      <c r="AI38" s="399"/>
      <c r="AJ38" s="399"/>
      <c r="AK38" s="399"/>
      <c r="AL38" s="399"/>
      <c r="AM38" s="399"/>
      <c r="AN38" s="399"/>
      <c r="AO38" s="399"/>
      <c r="AP38" s="399"/>
      <c r="AQ38" s="399"/>
      <c r="AR38" s="399"/>
      <c r="AS38" s="399"/>
      <c r="AT38" s="399"/>
      <c r="AU38" s="399"/>
      <c r="AV38" s="399"/>
      <c r="AW38" s="399"/>
      <c r="AX38" s="399"/>
      <c r="AY38" s="399"/>
      <c r="AZ38" s="399"/>
      <c r="BA38" s="399"/>
      <c r="BB38" s="399"/>
      <c r="BC38" s="399"/>
      <c r="BD38" s="399"/>
      <c r="BE38" s="399"/>
      <c r="BF38" s="399"/>
      <c r="BG38" s="399"/>
      <c r="BH38" s="399"/>
      <c r="BI38" s="399"/>
      <c r="BJ38" s="399"/>
      <c r="BK38" s="399"/>
      <c r="BL38" s="399"/>
      <c r="BM38" s="399"/>
      <c r="BN38" s="399"/>
      <c r="BO38" s="399"/>
      <c r="BP38" s="399"/>
      <c r="BQ38" s="399"/>
      <c r="BR38" s="399"/>
      <c r="BS38" s="399"/>
      <c r="BT38" s="399"/>
      <c r="BU38" s="399"/>
      <c r="BV38" s="399"/>
    </row>
    <row r="39" spans="1:74" s="437" customFormat="1" ht="21.95" customHeight="1">
      <c r="A39" s="754" t="s">
        <v>259</v>
      </c>
      <c r="B39" s="799">
        <v>4170997.4699999997</v>
      </c>
      <c r="C39" s="799"/>
      <c r="D39" s="827">
        <v>0</v>
      </c>
      <c r="E39" s="827">
        <v>0</v>
      </c>
      <c r="F39" s="828">
        <v>0</v>
      </c>
      <c r="G39" s="800">
        <v>0</v>
      </c>
      <c r="H39" s="429" t="s">
        <v>4</v>
      </c>
      <c r="I39" s="755"/>
      <c r="J39" s="399"/>
      <c r="K39" s="896"/>
      <c r="L39" s="399"/>
      <c r="M39" s="399"/>
      <c r="N39" s="399"/>
      <c r="O39" s="399"/>
      <c r="P39" s="399"/>
      <c r="Q39" s="399"/>
      <c r="R39" s="399"/>
      <c r="S39" s="399"/>
      <c r="T39" s="399"/>
      <c r="U39" s="399"/>
      <c r="V39" s="399"/>
      <c r="W39" s="399"/>
      <c r="X39" s="399"/>
      <c r="Y39" s="399"/>
      <c r="Z39" s="399"/>
      <c r="AA39" s="399"/>
      <c r="AB39" s="399"/>
      <c r="AC39" s="399"/>
      <c r="AD39" s="399"/>
      <c r="AE39" s="399"/>
      <c r="AF39" s="399"/>
      <c r="AG39" s="399"/>
      <c r="AH39" s="399"/>
      <c r="AI39" s="399"/>
      <c r="AJ39" s="399"/>
      <c r="AK39" s="399"/>
      <c r="AL39" s="399"/>
      <c r="AM39" s="399"/>
      <c r="AN39" s="399"/>
      <c r="AO39" s="399"/>
      <c r="AP39" s="399"/>
      <c r="AQ39" s="399"/>
      <c r="AR39" s="399"/>
      <c r="AS39" s="399"/>
      <c r="AT39" s="399"/>
      <c r="AU39" s="399"/>
      <c r="AV39" s="399"/>
      <c r="AW39" s="399"/>
      <c r="AX39" s="399"/>
      <c r="AY39" s="399"/>
      <c r="AZ39" s="399"/>
      <c r="BA39" s="399"/>
      <c r="BB39" s="399"/>
      <c r="BC39" s="399"/>
      <c r="BD39" s="399"/>
      <c r="BE39" s="399"/>
      <c r="BF39" s="399"/>
      <c r="BG39" s="399"/>
      <c r="BH39" s="399"/>
      <c r="BI39" s="399"/>
      <c r="BJ39" s="399"/>
      <c r="BK39" s="399"/>
      <c r="BL39" s="399"/>
      <c r="BM39" s="399"/>
      <c r="BN39" s="399"/>
      <c r="BO39" s="399"/>
      <c r="BP39" s="399"/>
      <c r="BQ39" s="399"/>
      <c r="BR39" s="399"/>
      <c r="BS39" s="399"/>
      <c r="BT39" s="399"/>
      <c r="BU39" s="399"/>
      <c r="BV39" s="399"/>
    </row>
    <row r="40" spans="1:74" s="437" customFormat="1" ht="21.95" customHeight="1">
      <c r="A40" s="754" t="s">
        <v>717</v>
      </c>
      <c r="B40" s="799">
        <v>418100.14999999997</v>
      </c>
      <c r="C40" s="799"/>
      <c r="D40" s="827">
        <v>0</v>
      </c>
      <c r="E40" s="827">
        <v>0</v>
      </c>
      <c r="F40" s="828">
        <v>0</v>
      </c>
      <c r="G40" s="800">
        <v>0</v>
      </c>
      <c r="H40" s="429" t="s">
        <v>4</v>
      </c>
      <c r="I40" s="755"/>
      <c r="J40" s="399"/>
      <c r="K40" s="896"/>
      <c r="L40" s="399"/>
      <c r="M40" s="399"/>
      <c r="N40" s="399"/>
      <c r="O40" s="399"/>
      <c r="P40" s="399"/>
      <c r="Q40" s="399"/>
      <c r="R40" s="399"/>
      <c r="S40" s="399"/>
      <c r="T40" s="399"/>
      <c r="U40" s="399"/>
      <c r="V40" s="399"/>
      <c r="W40" s="399"/>
      <c r="X40" s="399"/>
      <c r="Y40" s="399"/>
      <c r="Z40" s="399"/>
      <c r="AA40" s="399"/>
      <c r="AB40" s="399"/>
      <c r="AC40" s="399"/>
      <c r="AD40" s="399"/>
      <c r="AE40" s="399"/>
      <c r="AF40" s="399"/>
      <c r="AG40" s="399"/>
      <c r="AH40" s="399"/>
      <c r="AI40" s="399"/>
      <c r="AJ40" s="399"/>
      <c r="AK40" s="399"/>
      <c r="AL40" s="399"/>
      <c r="AM40" s="399"/>
      <c r="AN40" s="399"/>
      <c r="AO40" s="399"/>
      <c r="AP40" s="399"/>
      <c r="AQ40" s="399"/>
      <c r="AR40" s="399"/>
      <c r="AS40" s="399"/>
      <c r="AT40" s="399"/>
      <c r="AU40" s="399"/>
      <c r="AV40" s="399"/>
      <c r="AW40" s="399"/>
      <c r="AX40" s="399"/>
      <c r="AY40" s="399"/>
      <c r="AZ40" s="399"/>
      <c r="BA40" s="399"/>
      <c r="BB40" s="399"/>
      <c r="BC40" s="399"/>
      <c r="BD40" s="399"/>
      <c r="BE40" s="399"/>
      <c r="BF40" s="399"/>
      <c r="BG40" s="399"/>
      <c r="BH40" s="399"/>
      <c r="BI40" s="399"/>
      <c r="BJ40" s="399"/>
      <c r="BK40" s="399"/>
      <c r="BL40" s="399"/>
      <c r="BM40" s="399"/>
      <c r="BN40" s="399"/>
      <c r="BO40" s="399"/>
      <c r="BP40" s="399"/>
      <c r="BQ40" s="399"/>
      <c r="BR40" s="399"/>
      <c r="BS40" s="399"/>
      <c r="BT40" s="399"/>
      <c r="BU40" s="399"/>
      <c r="BV40" s="399"/>
    </row>
    <row r="41" spans="1:74" s="437" customFormat="1" ht="21.95" customHeight="1">
      <c r="A41" s="754" t="s">
        <v>260</v>
      </c>
      <c r="B41" s="799">
        <v>944447571.97000003</v>
      </c>
      <c r="C41" s="799"/>
      <c r="D41" s="827">
        <v>0</v>
      </c>
      <c r="E41" s="827">
        <v>0</v>
      </c>
      <c r="F41" s="828">
        <v>0</v>
      </c>
      <c r="G41" s="800">
        <v>0</v>
      </c>
      <c r="H41" s="429" t="s">
        <v>4</v>
      </c>
      <c r="I41" s="755"/>
      <c r="J41" s="399"/>
      <c r="K41" s="896"/>
      <c r="L41" s="399"/>
      <c r="M41" s="399"/>
      <c r="N41" s="399"/>
      <c r="O41" s="399"/>
      <c r="P41" s="399"/>
      <c r="Q41" s="399"/>
      <c r="R41" s="399"/>
      <c r="S41" s="399"/>
      <c r="T41" s="399"/>
      <c r="U41" s="399"/>
      <c r="V41" s="399"/>
      <c r="W41" s="399"/>
      <c r="X41" s="399"/>
      <c r="Y41" s="399"/>
      <c r="Z41" s="399"/>
      <c r="AA41" s="399"/>
      <c r="AB41" s="399"/>
      <c r="AC41" s="399"/>
      <c r="AD41" s="399"/>
      <c r="AE41" s="399"/>
      <c r="AF41" s="399"/>
      <c r="AG41" s="399"/>
      <c r="AH41" s="399"/>
      <c r="AI41" s="399"/>
      <c r="AJ41" s="399"/>
      <c r="AK41" s="399"/>
      <c r="AL41" s="399"/>
      <c r="AM41" s="399"/>
      <c r="AN41" s="399"/>
      <c r="AO41" s="399"/>
      <c r="AP41" s="399"/>
      <c r="AQ41" s="399"/>
      <c r="AR41" s="399"/>
      <c r="AS41" s="399"/>
      <c r="AT41" s="399"/>
      <c r="AU41" s="399"/>
      <c r="AV41" s="399"/>
      <c r="AW41" s="399"/>
      <c r="AX41" s="399"/>
      <c r="AY41" s="399"/>
      <c r="AZ41" s="399"/>
      <c r="BA41" s="399"/>
      <c r="BB41" s="399"/>
      <c r="BC41" s="399"/>
      <c r="BD41" s="399"/>
      <c r="BE41" s="399"/>
      <c r="BF41" s="399"/>
      <c r="BG41" s="399"/>
      <c r="BH41" s="399"/>
      <c r="BI41" s="399"/>
      <c r="BJ41" s="399"/>
      <c r="BK41" s="399"/>
      <c r="BL41" s="399"/>
      <c r="BM41" s="399"/>
      <c r="BN41" s="399"/>
      <c r="BO41" s="399"/>
      <c r="BP41" s="399"/>
      <c r="BQ41" s="399"/>
      <c r="BR41" s="399"/>
      <c r="BS41" s="399"/>
      <c r="BT41" s="399"/>
      <c r="BU41" s="399"/>
      <c r="BV41" s="399"/>
    </row>
    <row r="42" spans="1:74" s="437" customFormat="1" ht="21.95" customHeight="1">
      <c r="A42" s="754" t="s">
        <v>261</v>
      </c>
      <c r="B42" s="799">
        <v>2669292.0599999996</v>
      </c>
      <c r="C42" s="799"/>
      <c r="D42" s="827">
        <v>0</v>
      </c>
      <c r="E42" s="827">
        <v>0</v>
      </c>
      <c r="F42" s="828">
        <v>0</v>
      </c>
      <c r="G42" s="800">
        <v>0</v>
      </c>
      <c r="H42" s="429" t="s">
        <v>4</v>
      </c>
      <c r="I42" s="755"/>
      <c r="J42" s="399"/>
      <c r="K42" s="896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399"/>
      <c r="Y42" s="399"/>
      <c r="Z42" s="399"/>
      <c r="AA42" s="399"/>
      <c r="AB42" s="399"/>
      <c r="AC42" s="399"/>
      <c r="AD42" s="399"/>
      <c r="AE42" s="399"/>
      <c r="AF42" s="399"/>
      <c r="AG42" s="399"/>
      <c r="AH42" s="399"/>
      <c r="AI42" s="399"/>
      <c r="AJ42" s="399"/>
      <c r="AK42" s="399"/>
      <c r="AL42" s="399"/>
      <c r="AM42" s="399"/>
      <c r="AN42" s="399"/>
      <c r="AO42" s="399"/>
      <c r="AP42" s="399"/>
      <c r="AQ42" s="399"/>
      <c r="AR42" s="399"/>
      <c r="AS42" s="399"/>
      <c r="AT42" s="399"/>
      <c r="AU42" s="399"/>
      <c r="AV42" s="399"/>
      <c r="AW42" s="399"/>
      <c r="AX42" s="399"/>
      <c r="AY42" s="399"/>
      <c r="AZ42" s="399"/>
      <c r="BA42" s="399"/>
      <c r="BB42" s="399"/>
      <c r="BC42" s="399"/>
      <c r="BD42" s="399"/>
      <c r="BE42" s="399"/>
      <c r="BF42" s="399"/>
      <c r="BG42" s="399"/>
      <c r="BH42" s="399"/>
      <c r="BI42" s="399"/>
      <c r="BJ42" s="399"/>
      <c r="BK42" s="399"/>
      <c r="BL42" s="399"/>
      <c r="BM42" s="399"/>
      <c r="BN42" s="399"/>
      <c r="BO42" s="399"/>
      <c r="BP42" s="399"/>
      <c r="BQ42" s="399"/>
      <c r="BR42" s="399"/>
      <c r="BS42" s="399"/>
      <c r="BT42" s="399"/>
      <c r="BU42" s="399"/>
      <c r="BV42" s="399"/>
    </row>
    <row r="43" spans="1:74" s="437" customFormat="1" ht="21.95" customHeight="1">
      <c r="A43" s="754" t="s">
        <v>262</v>
      </c>
      <c r="B43" s="799">
        <v>2723985.96</v>
      </c>
      <c r="C43" s="799"/>
      <c r="D43" s="827">
        <v>0</v>
      </c>
      <c r="E43" s="827">
        <v>0</v>
      </c>
      <c r="F43" s="828">
        <v>0</v>
      </c>
      <c r="G43" s="800">
        <v>0</v>
      </c>
      <c r="H43" s="429" t="s">
        <v>4</v>
      </c>
      <c r="I43" s="755"/>
      <c r="J43" s="399"/>
      <c r="K43" s="896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399"/>
      <c r="AD43" s="399"/>
      <c r="AE43" s="399"/>
      <c r="AF43" s="399"/>
      <c r="AG43" s="399"/>
      <c r="AH43" s="399"/>
      <c r="AI43" s="399"/>
      <c r="AJ43" s="399"/>
      <c r="AK43" s="399"/>
      <c r="AL43" s="399"/>
      <c r="AM43" s="399"/>
      <c r="AN43" s="399"/>
      <c r="AO43" s="399"/>
      <c r="AP43" s="399"/>
      <c r="AQ43" s="399"/>
      <c r="AR43" s="399"/>
      <c r="AS43" s="399"/>
      <c r="AT43" s="399"/>
      <c r="AU43" s="399"/>
      <c r="AV43" s="399"/>
      <c r="AW43" s="399"/>
      <c r="AX43" s="399"/>
      <c r="AY43" s="399"/>
      <c r="AZ43" s="399"/>
      <c r="BA43" s="399"/>
      <c r="BB43" s="399"/>
      <c r="BC43" s="399"/>
      <c r="BD43" s="399"/>
      <c r="BE43" s="399"/>
      <c r="BF43" s="399"/>
      <c r="BG43" s="399"/>
      <c r="BH43" s="399"/>
      <c r="BI43" s="399"/>
      <c r="BJ43" s="399"/>
      <c r="BK43" s="399"/>
      <c r="BL43" s="399"/>
      <c r="BM43" s="399"/>
      <c r="BN43" s="399"/>
      <c r="BO43" s="399"/>
      <c r="BP43" s="399"/>
      <c r="BQ43" s="399"/>
      <c r="BR43" s="399"/>
      <c r="BS43" s="399"/>
      <c r="BT43" s="399"/>
      <c r="BU43" s="399"/>
      <c r="BV43" s="399"/>
    </row>
    <row r="44" spans="1:74" s="437" customFormat="1" ht="21.95" customHeight="1">
      <c r="A44" s="754" t="s">
        <v>263</v>
      </c>
      <c r="B44" s="799">
        <v>6761860.1000000015</v>
      </c>
      <c r="C44" s="799"/>
      <c r="D44" s="827">
        <v>0</v>
      </c>
      <c r="E44" s="827">
        <v>0</v>
      </c>
      <c r="F44" s="828">
        <v>0</v>
      </c>
      <c r="G44" s="800">
        <v>0</v>
      </c>
      <c r="H44" s="429" t="s">
        <v>4</v>
      </c>
      <c r="I44" s="755"/>
      <c r="J44" s="399"/>
      <c r="K44" s="896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399"/>
      <c r="Y44" s="399"/>
      <c r="Z44" s="399"/>
      <c r="AA44" s="399"/>
      <c r="AB44" s="399"/>
      <c r="AC44" s="399"/>
      <c r="AD44" s="399"/>
      <c r="AE44" s="399"/>
      <c r="AF44" s="399"/>
      <c r="AG44" s="399"/>
      <c r="AH44" s="399"/>
      <c r="AI44" s="399"/>
      <c r="AJ44" s="399"/>
      <c r="AK44" s="399"/>
      <c r="AL44" s="399"/>
      <c r="AM44" s="399"/>
      <c r="AN44" s="399"/>
      <c r="AO44" s="399"/>
      <c r="AP44" s="399"/>
      <c r="AQ44" s="399"/>
      <c r="AR44" s="399"/>
      <c r="AS44" s="399"/>
      <c r="AT44" s="399"/>
      <c r="AU44" s="399"/>
      <c r="AV44" s="399"/>
      <c r="AW44" s="399"/>
      <c r="AX44" s="399"/>
      <c r="AY44" s="399"/>
      <c r="AZ44" s="399"/>
      <c r="BA44" s="399"/>
      <c r="BB44" s="399"/>
      <c r="BC44" s="399"/>
      <c r="BD44" s="399"/>
      <c r="BE44" s="399"/>
      <c r="BF44" s="399"/>
      <c r="BG44" s="399"/>
      <c r="BH44" s="399"/>
      <c r="BI44" s="399"/>
      <c r="BJ44" s="399"/>
      <c r="BK44" s="399"/>
      <c r="BL44" s="399"/>
      <c r="BM44" s="399"/>
      <c r="BN44" s="399"/>
      <c r="BO44" s="399"/>
      <c r="BP44" s="399"/>
      <c r="BQ44" s="399"/>
      <c r="BR44" s="399"/>
      <c r="BS44" s="399"/>
      <c r="BT44" s="399"/>
      <c r="BU44" s="399"/>
      <c r="BV44" s="399"/>
    </row>
    <row r="45" spans="1:74" s="437" customFormat="1" ht="21.95" customHeight="1">
      <c r="A45" s="754" t="s">
        <v>264</v>
      </c>
      <c r="B45" s="799">
        <v>307418.46999999997</v>
      </c>
      <c r="C45" s="799"/>
      <c r="D45" s="827">
        <v>3816</v>
      </c>
      <c r="E45" s="827">
        <v>665</v>
      </c>
      <c r="F45" s="828">
        <v>3816</v>
      </c>
      <c r="G45" s="800">
        <v>0</v>
      </c>
      <c r="H45" s="429" t="s">
        <v>4</v>
      </c>
      <c r="I45" s="755"/>
      <c r="J45" s="399"/>
      <c r="K45" s="896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399"/>
      <c r="AB45" s="399"/>
      <c r="AC45" s="399"/>
      <c r="AD45" s="399"/>
      <c r="AE45" s="399"/>
      <c r="AF45" s="399"/>
      <c r="AG45" s="399"/>
      <c r="AH45" s="399"/>
      <c r="AI45" s="399"/>
      <c r="AJ45" s="399"/>
      <c r="AK45" s="399"/>
      <c r="AL45" s="399"/>
      <c r="AM45" s="399"/>
      <c r="AN45" s="399"/>
      <c r="AO45" s="399"/>
      <c r="AP45" s="399"/>
      <c r="AQ45" s="399"/>
      <c r="AR45" s="399"/>
      <c r="AS45" s="399"/>
      <c r="AT45" s="399"/>
      <c r="AU45" s="399"/>
      <c r="AV45" s="399"/>
      <c r="AW45" s="399"/>
      <c r="AX45" s="399"/>
      <c r="AY45" s="399"/>
      <c r="AZ45" s="399"/>
      <c r="BA45" s="399"/>
      <c r="BB45" s="399"/>
      <c r="BC45" s="399"/>
      <c r="BD45" s="399"/>
      <c r="BE45" s="399"/>
      <c r="BF45" s="399"/>
      <c r="BG45" s="399"/>
      <c r="BH45" s="399"/>
      <c r="BI45" s="399"/>
      <c r="BJ45" s="399"/>
      <c r="BK45" s="399"/>
      <c r="BL45" s="399"/>
      <c r="BM45" s="399"/>
      <c r="BN45" s="399"/>
      <c r="BO45" s="399"/>
      <c r="BP45" s="399"/>
      <c r="BQ45" s="399"/>
      <c r="BR45" s="399"/>
      <c r="BS45" s="399"/>
      <c r="BT45" s="399"/>
      <c r="BU45" s="399"/>
      <c r="BV45" s="399"/>
    </row>
    <row r="46" spans="1:74" s="437" customFormat="1" ht="21.95" customHeight="1">
      <c r="A46" s="754" t="s">
        <v>265</v>
      </c>
      <c r="B46" s="799">
        <v>5016820.1100000022</v>
      </c>
      <c r="C46" s="799"/>
      <c r="D46" s="827">
        <v>0</v>
      </c>
      <c r="E46" s="827">
        <v>0</v>
      </c>
      <c r="F46" s="828">
        <v>0</v>
      </c>
      <c r="G46" s="800">
        <v>0</v>
      </c>
      <c r="H46" s="429" t="s">
        <v>4</v>
      </c>
      <c r="I46" s="755"/>
      <c r="J46" s="399"/>
      <c r="K46" s="896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399"/>
      <c r="AD46" s="399"/>
      <c r="AE46" s="399"/>
      <c r="AF46" s="399"/>
      <c r="AG46" s="399"/>
      <c r="AH46" s="399"/>
      <c r="AI46" s="399"/>
      <c r="AJ46" s="399"/>
      <c r="AK46" s="399"/>
      <c r="AL46" s="399"/>
      <c r="AM46" s="399"/>
      <c r="AN46" s="399"/>
      <c r="AO46" s="399"/>
      <c r="AP46" s="399"/>
      <c r="AQ46" s="399"/>
      <c r="AR46" s="399"/>
      <c r="AS46" s="399"/>
      <c r="AT46" s="399"/>
      <c r="AU46" s="399"/>
      <c r="AV46" s="399"/>
      <c r="AW46" s="399"/>
      <c r="AX46" s="399"/>
      <c r="AY46" s="399"/>
      <c r="AZ46" s="399"/>
      <c r="BA46" s="399"/>
      <c r="BB46" s="399"/>
      <c r="BC46" s="399"/>
      <c r="BD46" s="399"/>
      <c r="BE46" s="399"/>
      <c r="BF46" s="399"/>
      <c r="BG46" s="399"/>
      <c r="BH46" s="399"/>
      <c r="BI46" s="399"/>
      <c r="BJ46" s="399"/>
      <c r="BK46" s="399"/>
      <c r="BL46" s="399"/>
      <c r="BM46" s="399"/>
      <c r="BN46" s="399"/>
      <c r="BO46" s="399"/>
      <c r="BP46" s="399"/>
      <c r="BQ46" s="399"/>
      <c r="BR46" s="399"/>
      <c r="BS46" s="399"/>
      <c r="BT46" s="399"/>
      <c r="BU46" s="399"/>
      <c r="BV46" s="399"/>
    </row>
    <row r="47" spans="1:74" s="437" customFormat="1" ht="21.95" customHeight="1">
      <c r="A47" s="754" t="s">
        <v>266</v>
      </c>
      <c r="B47" s="799">
        <v>764732.93</v>
      </c>
      <c r="C47" s="799"/>
      <c r="D47" s="827">
        <v>0</v>
      </c>
      <c r="E47" s="827">
        <v>0</v>
      </c>
      <c r="F47" s="828">
        <v>0</v>
      </c>
      <c r="G47" s="800">
        <v>0</v>
      </c>
      <c r="H47" s="429" t="s">
        <v>4</v>
      </c>
      <c r="I47" s="755"/>
      <c r="J47" s="399"/>
      <c r="K47" s="896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399"/>
      <c r="Y47" s="399"/>
      <c r="Z47" s="399"/>
      <c r="AA47" s="399"/>
      <c r="AB47" s="399"/>
      <c r="AC47" s="399"/>
      <c r="AD47" s="399"/>
      <c r="AE47" s="399"/>
      <c r="AF47" s="399"/>
      <c r="AG47" s="399"/>
      <c r="AH47" s="399"/>
      <c r="AI47" s="399"/>
      <c r="AJ47" s="399"/>
      <c r="AK47" s="399"/>
      <c r="AL47" s="399"/>
      <c r="AM47" s="399"/>
      <c r="AN47" s="399"/>
      <c r="AO47" s="399"/>
      <c r="AP47" s="399"/>
      <c r="AQ47" s="399"/>
      <c r="AR47" s="399"/>
      <c r="AS47" s="399"/>
      <c r="AT47" s="399"/>
      <c r="AU47" s="399"/>
      <c r="AV47" s="399"/>
      <c r="AW47" s="399"/>
      <c r="AX47" s="399"/>
      <c r="AY47" s="399"/>
      <c r="AZ47" s="399"/>
      <c r="BA47" s="399"/>
      <c r="BB47" s="399"/>
      <c r="BC47" s="399"/>
      <c r="BD47" s="399"/>
      <c r="BE47" s="399"/>
      <c r="BF47" s="399"/>
      <c r="BG47" s="399"/>
      <c r="BH47" s="399"/>
      <c r="BI47" s="399"/>
      <c r="BJ47" s="399"/>
      <c r="BK47" s="399"/>
      <c r="BL47" s="399"/>
      <c r="BM47" s="399"/>
      <c r="BN47" s="399"/>
      <c r="BO47" s="399"/>
      <c r="BP47" s="399"/>
      <c r="BQ47" s="399"/>
      <c r="BR47" s="399"/>
      <c r="BS47" s="399"/>
      <c r="BT47" s="399"/>
      <c r="BU47" s="399"/>
      <c r="BV47" s="399"/>
    </row>
    <row r="48" spans="1:74" s="437" customFormat="1" ht="21.95" customHeight="1">
      <c r="A48" s="754" t="s">
        <v>267</v>
      </c>
      <c r="B48" s="799">
        <v>81093967.25</v>
      </c>
      <c r="C48" s="799"/>
      <c r="D48" s="827">
        <v>2193.1999999999998</v>
      </c>
      <c r="E48" s="827">
        <v>2193.1999999999998</v>
      </c>
      <c r="F48" s="828">
        <v>2193.1999999999998</v>
      </c>
      <c r="G48" s="800">
        <v>0</v>
      </c>
      <c r="H48" s="429" t="s">
        <v>4</v>
      </c>
      <c r="I48" s="755"/>
      <c r="J48" s="399"/>
      <c r="K48" s="896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399"/>
      <c r="Y48" s="399"/>
      <c r="Z48" s="399"/>
      <c r="AA48" s="399"/>
      <c r="AB48" s="399"/>
      <c r="AC48" s="399"/>
      <c r="AD48" s="399"/>
      <c r="AE48" s="399"/>
      <c r="AF48" s="399"/>
      <c r="AG48" s="399"/>
      <c r="AH48" s="399"/>
      <c r="AI48" s="399"/>
      <c r="AJ48" s="399"/>
      <c r="AK48" s="399"/>
      <c r="AL48" s="399"/>
      <c r="AM48" s="399"/>
      <c r="AN48" s="399"/>
      <c r="AO48" s="399"/>
      <c r="AP48" s="399"/>
      <c r="AQ48" s="399"/>
      <c r="AR48" s="399"/>
      <c r="AS48" s="399"/>
      <c r="AT48" s="399"/>
      <c r="AU48" s="399"/>
      <c r="AV48" s="399"/>
      <c r="AW48" s="399"/>
      <c r="AX48" s="399"/>
      <c r="AY48" s="399"/>
      <c r="AZ48" s="399"/>
      <c r="BA48" s="399"/>
      <c r="BB48" s="399"/>
      <c r="BC48" s="399"/>
      <c r="BD48" s="399"/>
      <c r="BE48" s="399"/>
      <c r="BF48" s="399"/>
      <c r="BG48" s="399"/>
      <c r="BH48" s="399"/>
      <c r="BI48" s="399"/>
      <c r="BJ48" s="399"/>
      <c r="BK48" s="399"/>
      <c r="BL48" s="399"/>
      <c r="BM48" s="399"/>
      <c r="BN48" s="399"/>
      <c r="BO48" s="399"/>
      <c r="BP48" s="399"/>
      <c r="BQ48" s="399"/>
      <c r="BR48" s="399"/>
      <c r="BS48" s="399"/>
      <c r="BT48" s="399"/>
      <c r="BU48" s="399"/>
      <c r="BV48" s="399"/>
    </row>
    <row r="49" spans="1:74" s="437" customFormat="1" ht="21.95" customHeight="1">
      <c r="A49" s="754" t="s">
        <v>268</v>
      </c>
      <c r="B49" s="799">
        <v>102767473.45000002</v>
      </c>
      <c r="C49" s="799"/>
      <c r="D49" s="827">
        <v>16946.82</v>
      </c>
      <c r="E49" s="827">
        <v>13966</v>
      </c>
      <c r="F49" s="828">
        <v>16946.82</v>
      </c>
      <c r="G49" s="800">
        <v>0</v>
      </c>
      <c r="H49" s="429" t="s">
        <v>4</v>
      </c>
      <c r="I49" s="755"/>
      <c r="J49" s="399"/>
      <c r="K49" s="896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399"/>
      <c r="Y49" s="399"/>
      <c r="Z49" s="399"/>
      <c r="AA49" s="399"/>
      <c r="AB49" s="399"/>
      <c r="AC49" s="399"/>
      <c r="AD49" s="399"/>
      <c r="AE49" s="399"/>
      <c r="AF49" s="399"/>
      <c r="AG49" s="399"/>
      <c r="AH49" s="399"/>
      <c r="AI49" s="399"/>
      <c r="AJ49" s="399"/>
      <c r="AK49" s="399"/>
      <c r="AL49" s="399"/>
      <c r="AM49" s="399"/>
      <c r="AN49" s="399"/>
      <c r="AO49" s="399"/>
      <c r="AP49" s="399"/>
      <c r="AQ49" s="399"/>
      <c r="AR49" s="399"/>
      <c r="AS49" s="399"/>
      <c r="AT49" s="399"/>
      <c r="AU49" s="399"/>
      <c r="AV49" s="399"/>
      <c r="AW49" s="399"/>
      <c r="AX49" s="399"/>
      <c r="AY49" s="399"/>
      <c r="AZ49" s="399"/>
      <c r="BA49" s="399"/>
      <c r="BB49" s="399"/>
      <c r="BC49" s="399"/>
      <c r="BD49" s="399"/>
      <c r="BE49" s="399"/>
      <c r="BF49" s="399"/>
      <c r="BG49" s="399"/>
      <c r="BH49" s="399"/>
      <c r="BI49" s="399"/>
      <c r="BJ49" s="399"/>
      <c r="BK49" s="399"/>
      <c r="BL49" s="399"/>
      <c r="BM49" s="399"/>
      <c r="BN49" s="399"/>
      <c r="BO49" s="399"/>
      <c r="BP49" s="399"/>
      <c r="BQ49" s="399"/>
      <c r="BR49" s="399"/>
      <c r="BS49" s="399"/>
      <c r="BT49" s="399"/>
      <c r="BU49" s="399"/>
      <c r="BV49" s="399"/>
    </row>
    <row r="50" spans="1:74" s="437" customFormat="1" ht="21.95" customHeight="1">
      <c r="A50" s="754" t="s">
        <v>269</v>
      </c>
      <c r="B50" s="799">
        <v>114457.09000000001</v>
      </c>
      <c r="C50" s="799"/>
      <c r="D50" s="827">
        <v>0</v>
      </c>
      <c r="E50" s="827">
        <v>0</v>
      </c>
      <c r="F50" s="828">
        <v>0</v>
      </c>
      <c r="G50" s="800">
        <v>0</v>
      </c>
      <c r="H50" s="429" t="s">
        <v>4</v>
      </c>
      <c r="I50" s="755"/>
      <c r="J50" s="399"/>
      <c r="K50" s="896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  <c r="W50" s="399"/>
      <c r="X50" s="399"/>
      <c r="Y50" s="399"/>
      <c r="Z50" s="399"/>
      <c r="AA50" s="399"/>
      <c r="AB50" s="399"/>
      <c r="AC50" s="399"/>
      <c r="AD50" s="399"/>
      <c r="AE50" s="399"/>
      <c r="AF50" s="399"/>
      <c r="AG50" s="399"/>
      <c r="AH50" s="399"/>
      <c r="AI50" s="399"/>
      <c r="AJ50" s="399"/>
      <c r="AK50" s="399"/>
      <c r="AL50" s="399"/>
      <c r="AM50" s="399"/>
      <c r="AN50" s="399"/>
      <c r="AO50" s="399"/>
      <c r="AP50" s="399"/>
      <c r="AQ50" s="399"/>
      <c r="AR50" s="399"/>
      <c r="AS50" s="399"/>
      <c r="AT50" s="399"/>
      <c r="AU50" s="399"/>
      <c r="AV50" s="399"/>
      <c r="AW50" s="399"/>
      <c r="AX50" s="399"/>
      <c r="AY50" s="399"/>
      <c r="AZ50" s="399"/>
      <c r="BA50" s="399"/>
      <c r="BB50" s="399"/>
      <c r="BC50" s="399"/>
      <c r="BD50" s="399"/>
      <c r="BE50" s="399"/>
      <c r="BF50" s="399"/>
      <c r="BG50" s="399"/>
      <c r="BH50" s="399"/>
      <c r="BI50" s="399"/>
      <c r="BJ50" s="399"/>
      <c r="BK50" s="399"/>
      <c r="BL50" s="399"/>
      <c r="BM50" s="399"/>
      <c r="BN50" s="399"/>
      <c r="BO50" s="399"/>
      <c r="BP50" s="399"/>
      <c r="BQ50" s="399"/>
      <c r="BR50" s="399"/>
      <c r="BS50" s="399"/>
      <c r="BT50" s="399"/>
      <c r="BU50" s="399"/>
      <c r="BV50" s="399"/>
    </row>
    <row r="51" spans="1:74" s="437" customFormat="1" ht="21.95" customHeight="1">
      <c r="A51" s="754" t="s">
        <v>270</v>
      </c>
      <c r="B51" s="799">
        <v>12160934.58</v>
      </c>
      <c r="C51" s="799"/>
      <c r="D51" s="827">
        <v>49484.61</v>
      </c>
      <c r="E51" s="827">
        <v>0</v>
      </c>
      <c r="F51" s="828">
        <v>49484.61</v>
      </c>
      <c r="G51" s="800">
        <v>0</v>
      </c>
      <c r="H51" s="429" t="s">
        <v>4</v>
      </c>
      <c r="I51" s="755"/>
      <c r="J51" s="399"/>
      <c r="K51" s="896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399"/>
      <c r="Y51" s="399"/>
      <c r="Z51" s="399"/>
      <c r="AA51" s="399"/>
      <c r="AB51" s="399"/>
      <c r="AC51" s="399"/>
      <c r="AD51" s="399"/>
      <c r="AE51" s="399"/>
      <c r="AF51" s="399"/>
      <c r="AG51" s="399"/>
      <c r="AH51" s="399"/>
      <c r="AI51" s="399"/>
      <c r="AJ51" s="399"/>
      <c r="AK51" s="399"/>
      <c r="AL51" s="399"/>
      <c r="AM51" s="399"/>
      <c r="AN51" s="399"/>
      <c r="AO51" s="399"/>
      <c r="AP51" s="399"/>
      <c r="AQ51" s="399"/>
      <c r="AR51" s="399"/>
      <c r="AS51" s="399"/>
      <c r="AT51" s="399"/>
      <c r="AU51" s="399"/>
      <c r="AV51" s="399"/>
      <c r="AW51" s="399"/>
      <c r="AX51" s="399"/>
      <c r="AY51" s="399"/>
      <c r="AZ51" s="399"/>
      <c r="BA51" s="399"/>
      <c r="BB51" s="399"/>
      <c r="BC51" s="399"/>
      <c r="BD51" s="399"/>
      <c r="BE51" s="399"/>
      <c r="BF51" s="399"/>
      <c r="BG51" s="399"/>
      <c r="BH51" s="399"/>
      <c r="BI51" s="399"/>
      <c r="BJ51" s="399"/>
      <c r="BK51" s="399"/>
      <c r="BL51" s="399"/>
      <c r="BM51" s="399"/>
      <c r="BN51" s="399"/>
      <c r="BO51" s="399"/>
      <c r="BP51" s="399"/>
      <c r="BQ51" s="399"/>
      <c r="BR51" s="399"/>
      <c r="BS51" s="399"/>
      <c r="BT51" s="399"/>
      <c r="BU51" s="399"/>
      <c r="BV51" s="399"/>
    </row>
    <row r="52" spans="1:74" s="437" customFormat="1" ht="21.95" customHeight="1">
      <c r="A52" s="754" t="s">
        <v>271</v>
      </c>
      <c r="B52" s="799">
        <v>323952258.03999984</v>
      </c>
      <c r="C52" s="799"/>
      <c r="D52" s="827">
        <v>0</v>
      </c>
      <c r="E52" s="827">
        <v>0</v>
      </c>
      <c r="F52" s="828">
        <v>0</v>
      </c>
      <c r="G52" s="800">
        <v>0</v>
      </c>
      <c r="H52" s="429" t="s">
        <v>4</v>
      </c>
      <c r="I52" s="755"/>
      <c r="J52" s="399"/>
      <c r="K52" s="896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399"/>
      <c r="Y52" s="399"/>
      <c r="Z52" s="399"/>
      <c r="AA52" s="399"/>
      <c r="AB52" s="399"/>
      <c r="AC52" s="399"/>
      <c r="AD52" s="399"/>
      <c r="AE52" s="399"/>
      <c r="AF52" s="399"/>
      <c r="AG52" s="399"/>
      <c r="AH52" s="399"/>
      <c r="AI52" s="399"/>
      <c r="AJ52" s="399"/>
      <c r="AK52" s="399"/>
      <c r="AL52" s="399"/>
      <c r="AM52" s="399"/>
      <c r="AN52" s="399"/>
      <c r="AO52" s="399"/>
      <c r="AP52" s="399"/>
      <c r="AQ52" s="399"/>
      <c r="AR52" s="399"/>
      <c r="AS52" s="399"/>
      <c r="AT52" s="399"/>
      <c r="AU52" s="399"/>
      <c r="AV52" s="399"/>
      <c r="AW52" s="399"/>
      <c r="AX52" s="399"/>
      <c r="AY52" s="399"/>
      <c r="AZ52" s="399"/>
      <c r="BA52" s="399"/>
      <c r="BB52" s="399"/>
      <c r="BC52" s="399"/>
      <c r="BD52" s="399"/>
      <c r="BE52" s="399"/>
      <c r="BF52" s="399"/>
      <c r="BG52" s="399"/>
      <c r="BH52" s="399"/>
      <c r="BI52" s="399"/>
      <c r="BJ52" s="399"/>
      <c r="BK52" s="399"/>
      <c r="BL52" s="399"/>
      <c r="BM52" s="399"/>
      <c r="BN52" s="399"/>
      <c r="BO52" s="399"/>
      <c r="BP52" s="399"/>
      <c r="BQ52" s="399"/>
      <c r="BR52" s="399"/>
      <c r="BS52" s="399"/>
      <c r="BT52" s="399"/>
      <c r="BU52" s="399"/>
      <c r="BV52" s="399"/>
    </row>
    <row r="53" spans="1:74" s="437" customFormat="1" ht="21.95" customHeight="1">
      <c r="A53" s="754" t="s">
        <v>595</v>
      </c>
      <c r="B53" s="799">
        <v>310842.45</v>
      </c>
      <c r="C53" s="799"/>
      <c r="D53" s="827">
        <v>0</v>
      </c>
      <c r="E53" s="827">
        <v>0</v>
      </c>
      <c r="F53" s="828">
        <v>0</v>
      </c>
      <c r="G53" s="800">
        <v>0</v>
      </c>
      <c r="H53" s="429" t="s">
        <v>4</v>
      </c>
      <c r="I53" s="755"/>
      <c r="J53" s="399"/>
      <c r="K53" s="896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399"/>
      <c r="Y53" s="399"/>
      <c r="Z53" s="399"/>
      <c r="AA53" s="399"/>
      <c r="AB53" s="399"/>
      <c r="AC53" s="399"/>
      <c r="AD53" s="399"/>
      <c r="AE53" s="399"/>
      <c r="AF53" s="399"/>
      <c r="AG53" s="399"/>
      <c r="AH53" s="399"/>
      <c r="AI53" s="399"/>
      <c r="AJ53" s="399"/>
      <c r="AK53" s="399"/>
      <c r="AL53" s="399"/>
      <c r="AM53" s="399"/>
      <c r="AN53" s="399"/>
      <c r="AO53" s="399"/>
      <c r="AP53" s="399"/>
      <c r="AQ53" s="399"/>
      <c r="AR53" s="399"/>
      <c r="AS53" s="399"/>
      <c r="AT53" s="399"/>
      <c r="AU53" s="399"/>
      <c r="AV53" s="399"/>
      <c r="AW53" s="399"/>
      <c r="AX53" s="399"/>
      <c r="AY53" s="399"/>
      <c r="AZ53" s="399"/>
      <c r="BA53" s="399"/>
      <c r="BB53" s="399"/>
      <c r="BC53" s="399"/>
      <c r="BD53" s="399"/>
      <c r="BE53" s="399"/>
      <c r="BF53" s="399"/>
      <c r="BG53" s="399"/>
      <c r="BH53" s="399"/>
      <c r="BI53" s="399"/>
      <c r="BJ53" s="399"/>
      <c r="BK53" s="399"/>
      <c r="BL53" s="399"/>
      <c r="BM53" s="399"/>
      <c r="BN53" s="399"/>
      <c r="BO53" s="399"/>
      <c r="BP53" s="399"/>
      <c r="BQ53" s="399"/>
      <c r="BR53" s="399"/>
      <c r="BS53" s="399"/>
      <c r="BT53" s="399"/>
      <c r="BU53" s="399"/>
      <c r="BV53" s="399"/>
    </row>
    <row r="54" spans="1:74" s="437" customFormat="1" ht="21.95" customHeight="1">
      <c r="A54" s="754" t="s">
        <v>273</v>
      </c>
      <c r="B54" s="799">
        <v>1384848.9699999997</v>
      </c>
      <c r="C54" s="799"/>
      <c r="D54" s="827">
        <v>0</v>
      </c>
      <c r="E54" s="827">
        <v>0</v>
      </c>
      <c r="F54" s="828">
        <v>0</v>
      </c>
      <c r="G54" s="800">
        <v>0</v>
      </c>
      <c r="H54" s="429" t="s">
        <v>4</v>
      </c>
      <c r="I54" s="755"/>
      <c r="J54" s="399"/>
      <c r="K54" s="896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399"/>
      <c r="Y54" s="399"/>
      <c r="Z54" s="399"/>
      <c r="AA54" s="399"/>
      <c r="AB54" s="399"/>
      <c r="AC54" s="399"/>
      <c r="AD54" s="399"/>
      <c r="AE54" s="399"/>
      <c r="AF54" s="399"/>
      <c r="AG54" s="399"/>
      <c r="AH54" s="399"/>
      <c r="AI54" s="399"/>
      <c r="AJ54" s="399"/>
      <c r="AK54" s="399"/>
      <c r="AL54" s="399"/>
      <c r="AM54" s="399"/>
      <c r="AN54" s="399"/>
      <c r="AO54" s="399"/>
      <c r="AP54" s="399"/>
      <c r="AQ54" s="399"/>
      <c r="AR54" s="399"/>
      <c r="AS54" s="399"/>
      <c r="AT54" s="399"/>
      <c r="AU54" s="399"/>
      <c r="AV54" s="399"/>
      <c r="AW54" s="399"/>
      <c r="AX54" s="399"/>
      <c r="AY54" s="399"/>
      <c r="AZ54" s="399"/>
      <c r="BA54" s="399"/>
      <c r="BB54" s="399"/>
      <c r="BC54" s="399"/>
      <c r="BD54" s="399"/>
      <c r="BE54" s="399"/>
      <c r="BF54" s="399"/>
      <c r="BG54" s="399"/>
      <c r="BH54" s="399"/>
      <c r="BI54" s="399"/>
      <c r="BJ54" s="399"/>
      <c r="BK54" s="399"/>
      <c r="BL54" s="399"/>
      <c r="BM54" s="399"/>
      <c r="BN54" s="399"/>
      <c r="BO54" s="399"/>
      <c r="BP54" s="399"/>
      <c r="BQ54" s="399"/>
      <c r="BR54" s="399"/>
      <c r="BS54" s="399"/>
      <c r="BT54" s="399"/>
      <c r="BU54" s="399"/>
      <c r="BV54" s="399"/>
    </row>
    <row r="55" spans="1:74" s="437" customFormat="1" ht="21.95" customHeight="1">
      <c r="A55" s="757" t="s">
        <v>274</v>
      </c>
      <c r="B55" s="799">
        <v>91071586.75999999</v>
      </c>
      <c r="C55" s="799"/>
      <c r="D55" s="827">
        <v>18131593.560000002</v>
      </c>
      <c r="E55" s="827">
        <v>0</v>
      </c>
      <c r="F55" s="828">
        <v>18131593.560000002</v>
      </c>
      <c r="G55" s="800">
        <v>0</v>
      </c>
      <c r="H55" s="429" t="s">
        <v>4</v>
      </c>
      <c r="I55" s="755"/>
      <c r="J55" s="399"/>
      <c r="K55" s="896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399"/>
      <c r="Y55" s="399"/>
      <c r="Z55" s="399"/>
      <c r="AA55" s="399"/>
      <c r="AB55" s="399"/>
      <c r="AC55" s="399"/>
      <c r="AD55" s="399"/>
      <c r="AE55" s="399"/>
      <c r="AF55" s="399"/>
      <c r="AG55" s="399"/>
      <c r="AH55" s="399"/>
      <c r="AI55" s="399"/>
      <c r="AJ55" s="399"/>
      <c r="AK55" s="399"/>
      <c r="AL55" s="399"/>
      <c r="AM55" s="399"/>
      <c r="AN55" s="399"/>
      <c r="AO55" s="399"/>
      <c r="AP55" s="399"/>
      <c r="AQ55" s="399"/>
      <c r="AR55" s="399"/>
      <c r="AS55" s="399"/>
      <c r="AT55" s="399"/>
      <c r="AU55" s="399"/>
      <c r="AV55" s="399"/>
      <c r="AW55" s="399"/>
      <c r="AX55" s="399"/>
      <c r="AY55" s="399"/>
      <c r="AZ55" s="399"/>
      <c r="BA55" s="399"/>
      <c r="BB55" s="399"/>
      <c r="BC55" s="399"/>
      <c r="BD55" s="399"/>
      <c r="BE55" s="399"/>
      <c r="BF55" s="399"/>
      <c r="BG55" s="399"/>
      <c r="BH55" s="399"/>
      <c r="BI55" s="399"/>
      <c r="BJ55" s="399"/>
      <c r="BK55" s="399"/>
      <c r="BL55" s="399"/>
      <c r="BM55" s="399"/>
      <c r="BN55" s="399"/>
      <c r="BO55" s="399"/>
      <c r="BP55" s="399"/>
      <c r="BQ55" s="399"/>
      <c r="BR55" s="399"/>
      <c r="BS55" s="399"/>
      <c r="BT55" s="399"/>
      <c r="BU55" s="399"/>
      <c r="BV55" s="399"/>
    </row>
    <row r="56" spans="1:74" s="437" customFormat="1" ht="21.75" customHeight="1">
      <c r="A56" s="754" t="s">
        <v>275</v>
      </c>
      <c r="B56" s="799">
        <v>77055670.609999999</v>
      </c>
      <c r="C56" s="799"/>
      <c r="D56" s="827">
        <v>0</v>
      </c>
      <c r="E56" s="827">
        <v>0</v>
      </c>
      <c r="F56" s="828">
        <v>0</v>
      </c>
      <c r="G56" s="800">
        <v>0</v>
      </c>
      <c r="H56" s="429" t="s">
        <v>4</v>
      </c>
      <c r="I56" s="755"/>
      <c r="J56" s="399"/>
      <c r="K56" s="896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399"/>
      <c r="Y56" s="399"/>
      <c r="Z56" s="399"/>
      <c r="AA56" s="399"/>
      <c r="AB56" s="399"/>
      <c r="AC56" s="399"/>
      <c r="AD56" s="399"/>
      <c r="AE56" s="399"/>
      <c r="AF56" s="399"/>
      <c r="AG56" s="399"/>
      <c r="AH56" s="399"/>
      <c r="AI56" s="399"/>
      <c r="AJ56" s="399"/>
      <c r="AK56" s="399"/>
      <c r="AL56" s="399"/>
      <c r="AM56" s="399"/>
      <c r="AN56" s="399"/>
      <c r="AO56" s="399"/>
      <c r="AP56" s="399"/>
      <c r="AQ56" s="399"/>
      <c r="AR56" s="399"/>
      <c r="AS56" s="399"/>
      <c r="AT56" s="399"/>
      <c r="AU56" s="399"/>
      <c r="AV56" s="399"/>
      <c r="AW56" s="399"/>
      <c r="AX56" s="399"/>
      <c r="AY56" s="399"/>
      <c r="AZ56" s="399"/>
      <c r="BA56" s="399"/>
      <c r="BB56" s="399"/>
      <c r="BC56" s="399"/>
      <c r="BD56" s="399"/>
      <c r="BE56" s="399"/>
      <c r="BF56" s="399"/>
      <c r="BG56" s="399"/>
      <c r="BH56" s="399"/>
      <c r="BI56" s="399"/>
      <c r="BJ56" s="399"/>
      <c r="BK56" s="399"/>
      <c r="BL56" s="399"/>
      <c r="BM56" s="399"/>
      <c r="BN56" s="399"/>
      <c r="BO56" s="399"/>
      <c r="BP56" s="399"/>
      <c r="BQ56" s="399"/>
      <c r="BR56" s="399"/>
      <c r="BS56" s="399"/>
      <c r="BT56" s="399"/>
      <c r="BU56" s="399"/>
      <c r="BV56" s="399"/>
    </row>
    <row r="57" spans="1:74" s="437" customFormat="1" ht="21.75" customHeight="1">
      <c r="A57" s="754" t="s">
        <v>276</v>
      </c>
      <c r="B57" s="799">
        <v>5256897.95</v>
      </c>
      <c r="C57" s="799"/>
      <c r="D57" s="827">
        <v>0</v>
      </c>
      <c r="E57" s="827">
        <v>0</v>
      </c>
      <c r="F57" s="828">
        <v>0</v>
      </c>
      <c r="G57" s="800">
        <v>0</v>
      </c>
      <c r="H57" s="429" t="s">
        <v>4</v>
      </c>
      <c r="I57" s="755"/>
      <c r="J57" s="399"/>
      <c r="K57" s="896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  <c r="AG57" s="399"/>
      <c r="AH57" s="399"/>
      <c r="AI57" s="399"/>
      <c r="AJ57" s="399"/>
      <c r="AK57" s="399"/>
      <c r="AL57" s="399"/>
      <c r="AM57" s="399"/>
      <c r="AN57" s="399"/>
      <c r="AO57" s="399"/>
      <c r="AP57" s="399"/>
      <c r="AQ57" s="399"/>
      <c r="AR57" s="399"/>
      <c r="AS57" s="399"/>
      <c r="AT57" s="399"/>
      <c r="AU57" s="399"/>
      <c r="AV57" s="399"/>
      <c r="AW57" s="399"/>
      <c r="AX57" s="399"/>
      <c r="AY57" s="399"/>
      <c r="AZ57" s="399"/>
      <c r="BA57" s="399"/>
      <c r="BB57" s="399"/>
      <c r="BC57" s="399"/>
      <c r="BD57" s="399"/>
      <c r="BE57" s="399"/>
      <c r="BF57" s="399"/>
      <c r="BG57" s="399"/>
      <c r="BH57" s="399"/>
      <c r="BI57" s="399"/>
      <c r="BJ57" s="399"/>
      <c r="BK57" s="399"/>
      <c r="BL57" s="399"/>
      <c r="BM57" s="399"/>
      <c r="BN57" s="399"/>
      <c r="BO57" s="399"/>
      <c r="BP57" s="399"/>
      <c r="BQ57" s="399"/>
      <c r="BR57" s="399"/>
      <c r="BS57" s="399"/>
      <c r="BT57" s="399"/>
      <c r="BU57" s="399"/>
      <c r="BV57" s="399"/>
    </row>
    <row r="58" spans="1:74" s="437" customFormat="1" ht="21.75" customHeight="1">
      <c r="A58" s="756" t="s">
        <v>277</v>
      </c>
      <c r="B58" s="799">
        <v>1356534.6900000002</v>
      </c>
      <c r="C58" s="799"/>
      <c r="D58" s="827">
        <v>0</v>
      </c>
      <c r="E58" s="827">
        <v>0</v>
      </c>
      <c r="F58" s="828">
        <v>0</v>
      </c>
      <c r="G58" s="800">
        <v>0</v>
      </c>
      <c r="H58" s="429" t="s">
        <v>4</v>
      </c>
      <c r="I58" s="755"/>
      <c r="J58" s="399"/>
      <c r="K58" s="896"/>
      <c r="L58" s="399"/>
      <c r="M58" s="399"/>
      <c r="N58" s="399"/>
      <c r="O58" s="399"/>
      <c r="P58" s="399"/>
      <c r="Q58" s="399"/>
      <c r="R58" s="399"/>
      <c r="S58" s="399"/>
      <c r="T58" s="399"/>
      <c r="U58" s="399"/>
      <c r="V58" s="399"/>
      <c r="W58" s="399"/>
      <c r="X58" s="399"/>
      <c r="Y58" s="399"/>
      <c r="Z58" s="399"/>
      <c r="AA58" s="399"/>
      <c r="AB58" s="399"/>
      <c r="AC58" s="399"/>
      <c r="AD58" s="399"/>
      <c r="AE58" s="399"/>
      <c r="AF58" s="399"/>
      <c r="AG58" s="399"/>
      <c r="AH58" s="399"/>
      <c r="AI58" s="399"/>
      <c r="AJ58" s="399"/>
      <c r="AK58" s="399"/>
      <c r="AL58" s="399"/>
      <c r="AM58" s="399"/>
      <c r="AN58" s="399"/>
      <c r="AO58" s="399"/>
      <c r="AP58" s="399"/>
      <c r="AQ58" s="399"/>
      <c r="AR58" s="399"/>
      <c r="AS58" s="399"/>
      <c r="AT58" s="399"/>
      <c r="AU58" s="399"/>
      <c r="AV58" s="399"/>
      <c r="AW58" s="399"/>
      <c r="AX58" s="399"/>
      <c r="AY58" s="399"/>
      <c r="AZ58" s="399"/>
      <c r="BA58" s="399"/>
      <c r="BB58" s="399"/>
      <c r="BC58" s="399"/>
      <c r="BD58" s="399"/>
      <c r="BE58" s="399"/>
      <c r="BF58" s="399"/>
      <c r="BG58" s="399"/>
      <c r="BH58" s="399"/>
      <c r="BI58" s="399"/>
      <c r="BJ58" s="399"/>
      <c r="BK58" s="399"/>
      <c r="BL58" s="399"/>
      <c r="BM58" s="399"/>
      <c r="BN58" s="399"/>
      <c r="BO58" s="399"/>
      <c r="BP58" s="399"/>
      <c r="BQ58" s="399"/>
      <c r="BR58" s="399"/>
      <c r="BS58" s="399"/>
      <c r="BT58" s="399"/>
      <c r="BU58" s="399"/>
      <c r="BV58" s="399"/>
    </row>
    <row r="59" spans="1:74" s="437" customFormat="1" ht="21.75" customHeight="1">
      <c r="A59" s="754" t="s">
        <v>278</v>
      </c>
      <c r="B59" s="799">
        <v>48509.5</v>
      </c>
      <c r="C59" s="799"/>
      <c r="D59" s="827">
        <v>0</v>
      </c>
      <c r="E59" s="827">
        <v>0</v>
      </c>
      <c r="F59" s="828">
        <v>0</v>
      </c>
      <c r="G59" s="800">
        <v>0</v>
      </c>
      <c r="H59" s="429" t="s">
        <v>4</v>
      </c>
      <c r="I59" s="755"/>
      <c r="J59" s="399"/>
      <c r="K59" s="896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399"/>
      <c r="Y59" s="399"/>
      <c r="Z59" s="399"/>
      <c r="AA59" s="399"/>
      <c r="AB59" s="399"/>
      <c r="AC59" s="399"/>
      <c r="AD59" s="399"/>
      <c r="AE59" s="399"/>
      <c r="AF59" s="399"/>
      <c r="AG59" s="399"/>
      <c r="AH59" s="399"/>
      <c r="AI59" s="399"/>
      <c r="AJ59" s="399"/>
      <c r="AK59" s="399"/>
      <c r="AL59" s="399"/>
      <c r="AM59" s="399"/>
      <c r="AN59" s="399"/>
      <c r="AO59" s="399"/>
      <c r="AP59" s="399"/>
      <c r="AQ59" s="399"/>
      <c r="AR59" s="399"/>
      <c r="AS59" s="399"/>
      <c r="AT59" s="399"/>
      <c r="AU59" s="399"/>
      <c r="AV59" s="399"/>
      <c r="AW59" s="399"/>
      <c r="AX59" s="399"/>
      <c r="AY59" s="399"/>
      <c r="AZ59" s="399"/>
      <c r="BA59" s="399"/>
      <c r="BB59" s="399"/>
      <c r="BC59" s="399"/>
      <c r="BD59" s="399"/>
      <c r="BE59" s="399"/>
      <c r="BF59" s="399"/>
      <c r="BG59" s="399"/>
      <c r="BH59" s="399"/>
      <c r="BI59" s="399"/>
      <c r="BJ59" s="399"/>
      <c r="BK59" s="399"/>
      <c r="BL59" s="399"/>
      <c r="BM59" s="399"/>
      <c r="BN59" s="399"/>
      <c r="BO59" s="399"/>
      <c r="BP59" s="399"/>
      <c r="BQ59" s="399"/>
      <c r="BR59" s="399"/>
      <c r="BS59" s="399"/>
      <c r="BT59" s="399"/>
      <c r="BU59" s="399"/>
      <c r="BV59" s="399"/>
    </row>
    <row r="60" spans="1:74" s="437" customFormat="1" ht="21.75" customHeight="1">
      <c r="A60" s="754" t="s">
        <v>279</v>
      </c>
      <c r="B60" s="799">
        <v>1302482.3699999999</v>
      </c>
      <c r="C60" s="799"/>
      <c r="D60" s="827">
        <v>0</v>
      </c>
      <c r="E60" s="827">
        <v>0</v>
      </c>
      <c r="F60" s="828">
        <v>0</v>
      </c>
      <c r="G60" s="800">
        <v>0</v>
      </c>
      <c r="H60" s="429" t="s">
        <v>4</v>
      </c>
      <c r="I60" s="755"/>
      <c r="J60" s="399"/>
      <c r="K60" s="896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399"/>
      <c r="Y60" s="399"/>
      <c r="Z60" s="399"/>
      <c r="AA60" s="399"/>
      <c r="AB60" s="399"/>
      <c r="AC60" s="399"/>
      <c r="AD60" s="399"/>
      <c r="AE60" s="399"/>
      <c r="AF60" s="399"/>
      <c r="AG60" s="399"/>
      <c r="AH60" s="399"/>
      <c r="AI60" s="399"/>
      <c r="AJ60" s="399"/>
      <c r="AK60" s="399"/>
      <c r="AL60" s="399"/>
      <c r="AM60" s="399"/>
      <c r="AN60" s="399"/>
      <c r="AO60" s="399"/>
      <c r="AP60" s="399"/>
      <c r="AQ60" s="399"/>
      <c r="AR60" s="399"/>
      <c r="AS60" s="399"/>
      <c r="AT60" s="399"/>
      <c r="AU60" s="399"/>
      <c r="AV60" s="399"/>
      <c r="AW60" s="399"/>
      <c r="AX60" s="399"/>
      <c r="AY60" s="399"/>
      <c r="AZ60" s="399"/>
      <c r="BA60" s="399"/>
      <c r="BB60" s="399"/>
      <c r="BC60" s="399"/>
      <c r="BD60" s="399"/>
      <c r="BE60" s="399"/>
      <c r="BF60" s="399"/>
      <c r="BG60" s="399"/>
      <c r="BH60" s="399"/>
      <c r="BI60" s="399"/>
      <c r="BJ60" s="399"/>
      <c r="BK60" s="399"/>
      <c r="BL60" s="399"/>
      <c r="BM60" s="399"/>
      <c r="BN60" s="399"/>
      <c r="BO60" s="399"/>
      <c r="BP60" s="399"/>
      <c r="BQ60" s="399"/>
      <c r="BR60" s="399"/>
      <c r="BS60" s="399"/>
      <c r="BT60" s="399"/>
      <c r="BU60" s="399"/>
      <c r="BV60" s="399"/>
    </row>
    <row r="61" spans="1:74" s="437" customFormat="1" ht="21.75" customHeight="1">
      <c r="A61" s="754" t="s">
        <v>748</v>
      </c>
      <c r="B61" s="799">
        <v>1144907.3999999999</v>
      </c>
      <c r="C61" s="799"/>
      <c r="D61" s="827">
        <v>0</v>
      </c>
      <c r="E61" s="827">
        <v>0</v>
      </c>
      <c r="F61" s="828">
        <v>0</v>
      </c>
      <c r="G61" s="800">
        <v>0</v>
      </c>
      <c r="H61" s="429"/>
      <c r="I61" s="755"/>
      <c r="J61" s="399"/>
      <c r="K61" s="896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399"/>
      <c r="Y61" s="399"/>
      <c r="Z61" s="399"/>
      <c r="AA61" s="399"/>
      <c r="AB61" s="399"/>
      <c r="AC61" s="399"/>
      <c r="AD61" s="399"/>
      <c r="AE61" s="399"/>
      <c r="AF61" s="399"/>
      <c r="AG61" s="399"/>
      <c r="AH61" s="399"/>
      <c r="AI61" s="399"/>
      <c r="AJ61" s="399"/>
      <c r="AK61" s="399"/>
      <c r="AL61" s="399"/>
      <c r="AM61" s="399"/>
      <c r="AN61" s="399"/>
      <c r="AO61" s="399"/>
      <c r="AP61" s="399"/>
      <c r="AQ61" s="399"/>
      <c r="AR61" s="399"/>
      <c r="AS61" s="399"/>
      <c r="AT61" s="399"/>
      <c r="AU61" s="399"/>
      <c r="AV61" s="399"/>
      <c r="AW61" s="399"/>
      <c r="AX61" s="399"/>
      <c r="AY61" s="399"/>
      <c r="AZ61" s="399"/>
      <c r="BA61" s="399"/>
      <c r="BB61" s="399"/>
      <c r="BC61" s="399"/>
      <c r="BD61" s="399"/>
      <c r="BE61" s="399"/>
      <c r="BF61" s="399"/>
      <c r="BG61" s="399"/>
      <c r="BH61" s="399"/>
      <c r="BI61" s="399"/>
      <c r="BJ61" s="399"/>
      <c r="BK61" s="399"/>
      <c r="BL61" s="399"/>
      <c r="BM61" s="399"/>
      <c r="BN61" s="399"/>
      <c r="BO61" s="399"/>
      <c r="BP61" s="399"/>
      <c r="BQ61" s="399"/>
      <c r="BR61" s="399"/>
      <c r="BS61" s="399"/>
      <c r="BT61" s="399"/>
      <c r="BU61" s="399"/>
      <c r="BV61" s="399"/>
    </row>
    <row r="62" spans="1:74" s="437" customFormat="1" ht="21.75" customHeight="1">
      <c r="A62" s="754" t="s">
        <v>280</v>
      </c>
      <c r="B62" s="799">
        <v>45362.44</v>
      </c>
      <c r="C62" s="799"/>
      <c r="D62" s="827">
        <v>0</v>
      </c>
      <c r="E62" s="827">
        <v>0</v>
      </c>
      <c r="F62" s="828">
        <v>0</v>
      </c>
      <c r="G62" s="800">
        <v>0</v>
      </c>
      <c r="H62" s="429"/>
      <c r="I62" s="755"/>
      <c r="J62" s="399"/>
      <c r="K62" s="896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399"/>
      <c r="Y62" s="399"/>
      <c r="Z62" s="399"/>
      <c r="AA62" s="399"/>
      <c r="AB62" s="399"/>
      <c r="AC62" s="399"/>
      <c r="AD62" s="399"/>
      <c r="AE62" s="399"/>
      <c r="AF62" s="399"/>
      <c r="AG62" s="399"/>
      <c r="AH62" s="399"/>
      <c r="AI62" s="399"/>
      <c r="AJ62" s="399"/>
      <c r="AK62" s="399"/>
      <c r="AL62" s="399"/>
      <c r="AM62" s="399"/>
      <c r="AN62" s="399"/>
      <c r="AO62" s="399"/>
      <c r="AP62" s="399"/>
      <c r="AQ62" s="399"/>
      <c r="AR62" s="399"/>
      <c r="AS62" s="399"/>
      <c r="AT62" s="399"/>
      <c r="AU62" s="399"/>
      <c r="AV62" s="399"/>
      <c r="AW62" s="399"/>
      <c r="AX62" s="399"/>
      <c r="AY62" s="399"/>
      <c r="AZ62" s="399"/>
      <c r="BA62" s="399"/>
      <c r="BB62" s="399"/>
      <c r="BC62" s="399"/>
      <c r="BD62" s="399"/>
      <c r="BE62" s="399"/>
      <c r="BF62" s="399"/>
      <c r="BG62" s="399"/>
      <c r="BH62" s="399"/>
      <c r="BI62" s="399"/>
      <c r="BJ62" s="399"/>
      <c r="BK62" s="399"/>
      <c r="BL62" s="399"/>
      <c r="BM62" s="399"/>
      <c r="BN62" s="399"/>
      <c r="BO62" s="399"/>
      <c r="BP62" s="399"/>
      <c r="BQ62" s="399"/>
      <c r="BR62" s="399"/>
      <c r="BS62" s="399"/>
      <c r="BT62" s="399"/>
      <c r="BU62" s="399"/>
      <c r="BV62" s="399"/>
    </row>
    <row r="63" spans="1:74" s="437" customFormat="1" ht="21.75" customHeight="1">
      <c r="A63" s="754" t="s">
        <v>596</v>
      </c>
      <c r="B63" s="799">
        <v>549953.31999999995</v>
      </c>
      <c r="C63" s="799"/>
      <c r="D63" s="827">
        <v>0</v>
      </c>
      <c r="E63" s="827">
        <v>0</v>
      </c>
      <c r="F63" s="828">
        <v>0</v>
      </c>
      <c r="G63" s="800">
        <v>0</v>
      </c>
      <c r="H63" s="429" t="s">
        <v>4</v>
      </c>
      <c r="I63" s="755"/>
      <c r="J63" s="399"/>
      <c r="K63" s="896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399"/>
      <c r="Y63" s="399"/>
      <c r="Z63" s="399"/>
      <c r="AA63" s="399"/>
      <c r="AB63" s="399"/>
      <c r="AC63" s="399"/>
      <c r="AD63" s="399"/>
      <c r="AE63" s="399"/>
      <c r="AF63" s="399"/>
      <c r="AG63" s="399"/>
      <c r="AH63" s="399"/>
      <c r="AI63" s="399"/>
      <c r="AJ63" s="399"/>
      <c r="AK63" s="399"/>
      <c r="AL63" s="399"/>
      <c r="AM63" s="399"/>
      <c r="AN63" s="399"/>
      <c r="AO63" s="399"/>
      <c r="AP63" s="399"/>
      <c r="AQ63" s="399"/>
      <c r="AR63" s="399"/>
      <c r="AS63" s="399"/>
      <c r="AT63" s="399"/>
      <c r="AU63" s="399"/>
      <c r="AV63" s="399"/>
      <c r="AW63" s="399"/>
      <c r="AX63" s="399"/>
      <c r="AY63" s="399"/>
      <c r="AZ63" s="399"/>
      <c r="BA63" s="399"/>
      <c r="BB63" s="399"/>
      <c r="BC63" s="399"/>
      <c r="BD63" s="399"/>
      <c r="BE63" s="399"/>
      <c r="BF63" s="399"/>
      <c r="BG63" s="399"/>
      <c r="BH63" s="399"/>
      <c r="BI63" s="399"/>
      <c r="BJ63" s="399"/>
      <c r="BK63" s="399"/>
      <c r="BL63" s="399"/>
      <c r="BM63" s="399"/>
      <c r="BN63" s="399"/>
      <c r="BO63" s="399"/>
      <c r="BP63" s="399"/>
      <c r="BQ63" s="399"/>
      <c r="BR63" s="399"/>
      <c r="BS63" s="399"/>
      <c r="BT63" s="399"/>
      <c r="BU63" s="399"/>
      <c r="BV63" s="399"/>
    </row>
    <row r="64" spans="1:74" s="437" customFormat="1" ht="21.75" customHeight="1">
      <c r="A64" s="754" t="s">
        <v>282</v>
      </c>
      <c r="B64" s="799">
        <v>1384.1299999999999</v>
      </c>
      <c r="C64" s="799"/>
      <c r="D64" s="827">
        <v>0</v>
      </c>
      <c r="E64" s="827">
        <v>0</v>
      </c>
      <c r="F64" s="828">
        <v>0</v>
      </c>
      <c r="G64" s="800">
        <v>0</v>
      </c>
      <c r="H64" s="429" t="s">
        <v>4</v>
      </c>
      <c r="I64" s="755"/>
      <c r="J64" s="399"/>
      <c r="K64" s="896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399"/>
      <c r="Y64" s="399"/>
      <c r="Z64" s="399"/>
      <c r="AA64" s="399"/>
      <c r="AB64" s="399"/>
      <c r="AC64" s="399"/>
      <c r="AD64" s="399"/>
      <c r="AE64" s="399"/>
      <c r="AF64" s="399"/>
      <c r="AG64" s="399"/>
      <c r="AH64" s="399"/>
      <c r="AI64" s="399"/>
      <c r="AJ64" s="399"/>
      <c r="AK64" s="399"/>
      <c r="AL64" s="399"/>
      <c r="AM64" s="399"/>
      <c r="AN64" s="399"/>
      <c r="AO64" s="399"/>
      <c r="AP64" s="399"/>
      <c r="AQ64" s="399"/>
      <c r="AR64" s="399"/>
      <c r="AS64" s="399"/>
      <c r="AT64" s="399"/>
      <c r="AU64" s="399"/>
      <c r="AV64" s="399"/>
      <c r="AW64" s="399"/>
      <c r="AX64" s="399"/>
      <c r="AY64" s="399"/>
      <c r="AZ64" s="399"/>
      <c r="BA64" s="399"/>
      <c r="BB64" s="399"/>
      <c r="BC64" s="399"/>
      <c r="BD64" s="399"/>
      <c r="BE64" s="399"/>
      <c r="BF64" s="399"/>
      <c r="BG64" s="399"/>
      <c r="BH64" s="399"/>
      <c r="BI64" s="399"/>
      <c r="BJ64" s="399"/>
      <c r="BK64" s="399"/>
      <c r="BL64" s="399"/>
      <c r="BM64" s="399"/>
      <c r="BN64" s="399"/>
      <c r="BO64" s="399"/>
      <c r="BP64" s="399"/>
      <c r="BQ64" s="399"/>
      <c r="BR64" s="399"/>
      <c r="BS64" s="399"/>
      <c r="BT64" s="399"/>
      <c r="BU64" s="399"/>
      <c r="BV64" s="399"/>
    </row>
    <row r="65" spans="1:76" s="437" customFormat="1" ht="21.75" customHeight="1">
      <c r="A65" s="754" t="s">
        <v>756</v>
      </c>
      <c r="B65" s="799">
        <v>193871.71000000002</v>
      </c>
      <c r="C65" s="799"/>
      <c r="D65" s="827">
        <v>0</v>
      </c>
      <c r="E65" s="827">
        <v>0</v>
      </c>
      <c r="F65" s="828">
        <v>0</v>
      </c>
      <c r="G65" s="800">
        <v>0</v>
      </c>
      <c r="H65" s="429"/>
      <c r="I65" s="755"/>
      <c r="J65" s="399"/>
      <c r="K65" s="896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399"/>
      <c r="Y65" s="399"/>
      <c r="Z65" s="399"/>
      <c r="AA65" s="399"/>
      <c r="AB65" s="399"/>
      <c r="AC65" s="399"/>
      <c r="AD65" s="399"/>
      <c r="AE65" s="399"/>
      <c r="AF65" s="399"/>
      <c r="AG65" s="399"/>
      <c r="AH65" s="399"/>
      <c r="AI65" s="399"/>
      <c r="AJ65" s="399"/>
      <c r="AK65" s="399"/>
      <c r="AL65" s="399"/>
      <c r="AM65" s="399"/>
      <c r="AN65" s="399"/>
      <c r="AO65" s="399"/>
      <c r="AP65" s="399"/>
      <c r="AQ65" s="399"/>
      <c r="AR65" s="399"/>
      <c r="AS65" s="399"/>
      <c r="AT65" s="399"/>
      <c r="AU65" s="399"/>
      <c r="AV65" s="399"/>
      <c r="AW65" s="399"/>
      <c r="AX65" s="399"/>
      <c r="AY65" s="399"/>
      <c r="AZ65" s="399"/>
      <c r="BA65" s="399"/>
      <c r="BB65" s="399"/>
      <c r="BC65" s="399"/>
      <c r="BD65" s="399"/>
      <c r="BE65" s="399"/>
      <c r="BF65" s="399"/>
      <c r="BG65" s="399"/>
      <c r="BH65" s="399"/>
      <c r="BI65" s="399"/>
      <c r="BJ65" s="399"/>
      <c r="BK65" s="399"/>
      <c r="BL65" s="399"/>
      <c r="BM65" s="399"/>
      <c r="BN65" s="399"/>
      <c r="BO65" s="399"/>
      <c r="BP65" s="399"/>
      <c r="BQ65" s="399"/>
      <c r="BR65" s="399"/>
      <c r="BS65" s="399"/>
      <c r="BT65" s="399"/>
      <c r="BU65" s="399"/>
      <c r="BV65" s="399"/>
    </row>
    <row r="66" spans="1:76" s="437" customFormat="1" ht="21.75" customHeight="1">
      <c r="A66" s="754" t="s">
        <v>283</v>
      </c>
      <c r="B66" s="799">
        <v>2715927.1299999994</v>
      </c>
      <c r="C66" s="799"/>
      <c r="D66" s="827">
        <v>0</v>
      </c>
      <c r="E66" s="827">
        <v>0</v>
      </c>
      <c r="F66" s="828">
        <v>0</v>
      </c>
      <c r="G66" s="800">
        <v>0</v>
      </c>
      <c r="H66" s="429" t="s">
        <v>4</v>
      </c>
      <c r="I66" s="755"/>
      <c r="J66" s="399"/>
      <c r="K66" s="896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399"/>
      <c r="Y66" s="399"/>
      <c r="Z66" s="399"/>
      <c r="AA66" s="399"/>
      <c r="AB66" s="399"/>
      <c r="AC66" s="399"/>
      <c r="AD66" s="399"/>
      <c r="AE66" s="399"/>
      <c r="AF66" s="399"/>
      <c r="AG66" s="399"/>
      <c r="AH66" s="399"/>
      <c r="AI66" s="399"/>
      <c r="AJ66" s="399"/>
      <c r="AK66" s="399"/>
      <c r="AL66" s="399"/>
      <c r="AM66" s="399"/>
      <c r="AN66" s="399"/>
      <c r="AO66" s="399"/>
      <c r="AP66" s="399"/>
      <c r="AQ66" s="399"/>
      <c r="AR66" s="399"/>
      <c r="AS66" s="399"/>
      <c r="AT66" s="399"/>
      <c r="AU66" s="399"/>
      <c r="AV66" s="399"/>
      <c r="AW66" s="399"/>
      <c r="AX66" s="399"/>
      <c r="AY66" s="399"/>
      <c r="AZ66" s="399"/>
      <c r="BA66" s="399"/>
      <c r="BB66" s="399"/>
      <c r="BC66" s="399"/>
      <c r="BD66" s="399"/>
      <c r="BE66" s="399"/>
      <c r="BF66" s="399"/>
      <c r="BG66" s="399"/>
      <c r="BH66" s="399"/>
      <c r="BI66" s="399"/>
      <c r="BJ66" s="399"/>
      <c r="BK66" s="399"/>
      <c r="BL66" s="399"/>
      <c r="BM66" s="399"/>
      <c r="BN66" s="399"/>
      <c r="BO66" s="399"/>
      <c r="BP66" s="399"/>
      <c r="BQ66" s="399"/>
      <c r="BR66" s="399"/>
      <c r="BS66" s="399"/>
      <c r="BT66" s="399"/>
      <c r="BU66" s="399"/>
      <c r="BV66" s="399"/>
    </row>
    <row r="67" spans="1:76" s="437" customFormat="1" ht="21.95" customHeight="1">
      <c r="A67" s="754" t="s">
        <v>284</v>
      </c>
      <c r="B67" s="799">
        <v>6486599.3900000015</v>
      </c>
      <c r="C67" s="799"/>
      <c r="D67" s="827">
        <v>0</v>
      </c>
      <c r="E67" s="827">
        <v>0</v>
      </c>
      <c r="F67" s="828">
        <v>0</v>
      </c>
      <c r="G67" s="800">
        <v>0</v>
      </c>
      <c r="H67" s="429" t="s">
        <v>4</v>
      </c>
      <c r="I67" s="755"/>
      <c r="J67" s="399"/>
      <c r="K67" s="896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399"/>
      <c r="Y67" s="399"/>
      <c r="Z67" s="399"/>
      <c r="AA67" s="399"/>
      <c r="AB67" s="399"/>
      <c r="AC67" s="399"/>
      <c r="AD67" s="399"/>
      <c r="AE67" s="399"/>
      <c r="AF67" s="399"/>
      <c r="AG67" s="399"/>
      <c r="AH67" s="399"/>
      <c r="AI67" s="399"/>
      <c r="AJ67" s="399"/>
      <c r="AK67" s="399"/>
      <c r="AL67" s="399"/>
      <c r="AM67" s="399"/>
      <c r="AN67" s="399"/>
      <c r="AO67" s="399"/>
      <c r="AP67" s="399"/>
      <c r="AQ67" s="399"/>
      <c r="AR67" s="399"/>
      <c r="AS67" s="399"/>
      <c r="AT67" s="399"/>
      <c r="AU67" s="399"/>
      <c r="AV67" s="399"/>
      <c r="AW67" s="399"/>
      <c r="AX67" s="399"/>
      <c r="AY67" s="399"/>
      <c r="AZ67" s="399"/>
      <c r="BA67" s="399"/>
      <c r="BB67" s="399"/>
      <c r="BC67" s="399"/>
      <c r="BD67" s="399"/>
      <c r="BE67" s="399"/>
      <c r="BF67" s="399"/>
      <c r="BG67" s="399"/>
      <c r="BH67" s="399"/>
      <c r="BI67" s="399"/>
      <c r="BJ67" s="399"/>
      <c r="BK67" s="399"/>
      <c r="BL67" s="399"/>
      <c r="BM67" s="399"/>
      <c r="BN67" s="399"/>
      <c r="BO67" s="399"/>
      <c r="BP67" s="399"/>
      <c r="BQ67" s="399"/>
      <c r="BR67" s="399"/>
      <c r="BS67" s="399"/>
      <c r="BT67" s="399"/>
      <c r="BU67" s="399"/>
      <c r="BV67" s="399"/>
    </row>
    <row r="68" spans="1:76" s="437" customFormat="1" ht="21.95" customHeight="1">
      <c r="A68" s="754" t="s">
        <v>285</v>
      </c>
      <c r="B68" s="799">
        <v>2221014.6899999995</v>
      </c>
      <c r="C68" s="799"/>
      <c r="D68" s="827">
        <v>0</v>
      </c>
      <c r="E68" s="827">
        <v>0</v>
      </c>
      <c r="F68" s="828">
        <v>0</v>
      </c>
      <c r="G68" s="800">
        <v>0</v>
      </c>
      <c r="H68" s="429" t="s">
        <v>4</v>
      </c>
      <c r="I68" s="755"/>
      <c r="J68" s="399"/>
      <c r="K68" s="896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399"/>
      <c r="Y68" s="399"/>
      <c r="Z68" s="399"/>
      <c r="AA68" s="399"/>
      <c r="AB68" s="399"/>
      <c r="AC68" s="399"/>
      <c r="AD68" s="399"/>
      <c r="AE68" s="399"/>
      <c r="AF68" s="399"/>
      <c r="AG68" s="399"/>
      <c r="AH68" s="399"/>
      <c r="AI68" s="399"/>
      <c r="AJ68" s="399"/>
      <c r="AK68" s="399"/>
      <c r="AL68" s="399"/>
      <c r="AM68" s="399"/>
      <c r="AN68" s="399"/>
      <c r="AO68" s="399"/>
      <c r="AP68" s="399"/>
      <c r="AQ68" s="399"/>
      <c r="AR68" s="399"/>
      <c r="AS68" s="399"/>
      <c r="AT68" s="399"/>
      <c r="AU68" s="399"/>
      <c r="AV68" s="399"/>
      <c r="AW68" s="399"/>
      <c r="AX68" s="399"/>
      <c r="AY68" s="399"/>
      <c r="AZ68" s="399"/>
      <c r="BA68" s="399"/>
      <c r="BB68" s="399"/>
      <c r="BC68" s="399"/>
      <c r="BD68" s="399"/>
      <c r="BE68" s="399"/>
      <c r="BF68" s="399"/>
      <c r="BG68" s="399"/>
      <c r="BH68" s="399"/>
      <c r="BI68" s="399"/>
      <c r="BJ68" s="399"/>
      <c r="BK68" s="399"/>
      <c r="BL68" s="399"/>
      <c r="BM68" s="399"/>
      <c r="BN68" s="399"/>
      <c r="BO68" s="399"/>
      <c r="BP68" s="399"/>
      <c r="BQ68" s="399"/>
      <c r="BR68" s="399"/>
      <c r="BS68" s="399"/>
      <c r="BT68" s="399"/>
      <c r="BU68" s="399"/>
      <c r="BV68" s="399"/>
    </row>
    <row r="69" spans="1:76" s="437" customFormat="1" ht="21.95" customHeight="1">
      <c r="A69" s="754" t="s">
        <v>286</v>
      </c>
      <c r="B69" s="799">
        <v>63700.2</v>
      </c>
      <c r="C69" s="799"/>
      <c r="D69" s="827">
        <v>0</v>
      </c>
      <c r="E69" s="827">
        <v>0</v>
      </c>
      <c r="F69" s="828">
        <v>0</v>
      </c>
      <c r="G69" s="800">
        <v>0</v>
      </c>
      <c r="H69" s="429" t="s">
        <v>4</v>
      </c>
      <c r="I69" s="755"/>
      <c r="J69" s="399"/>
      <c r="K69" s="896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399"/>
      <c r="Y69" s="399"/>
      <c r="Z69" s="399"/>
      <c r="AA69" s="399"/>
      <c r="AB69" s="399"/>
      <c r="AC69" s="399"/>
      <c r="AD69" s="399"/>
      <c r="AE69" s="399"/>
      <c r="AF69" s="399"/>
      <c r="AG69" s="399"/>
      <c r="AH69" s="399"/>
      <c r="AI69" s="399"/>
      <c r="AJ69" s="399"/>
      <c r="AK69" s="399"/>
      <c r="AL69" s="399"/>
      <c r="AM69" s="399"/>
      <c r="AN69" s="399"/>
      <c r="AO69" s="399"/>
      <c r="AP69" s="399"/>
      <c r="AQ69" s="399"/>
      <c r="AR69" s="399"/>
      <c r="AS69" s="399"/>
      <c r="AT69" s="399"/>
      <c r="AU69" s="399"/>
      <c r="AV69" s="399"/>
      <c r="AW69" s="399"/>
      <c r="AX69" s="399"/>
      <c r="AY69" s="399"/>
      <c r="AZ69" s="399"/>
      <c r="BA69" s="399"/>
      <c r="BB69" s="399"/>
      <c r="BC69" s="399"/>
      <c r="BD69" s="399"/>
      <c r="BE69" s="399"/>
      <c r="BF69" s="399"/>
      <c r="BG69" s="399"/>
      <c r="BH69" s="399"/>
      <c r="BI69" s="399"/>
      <c r="BJ69" s="399"/>
      <c r="BK69" s="399"/>
      <c r="BL69" s="399"/>
      <c r="BM69" s="399"/>
      <c r="BN69" s="399"/>
      <c r="BO69" s="399"/>
      <c r="BP69" s="399"/>
      <c r="BQ69" s="399"/>
      <c r="BR69" s="399"/>
      <c r="BS69" s="399"/>
      <c r="BT69" s="399"/>
      <c r="BU69" s="399"/>
      <c r="BV69" s="399"/>
    </row>
    <row r="70" spans="1:76" s="437" customFormat="1" ht="21.95" customHeight="1">
      <c r="A70" s="754" t="s">
        <v>287</v>
      </c>
      <c r="B70" s="799">
        <v>10247.75</v>
      </c>
      <c r="C70" s="799"/>
      <c r="D70" s="827">
        <v>0</v>
      </c>
      <c r="E70" s="827">
        <v>0</v>
      </c>
      <c r="F70" s="828">
        <v>0</v>
      </c>
      <c r="G70" s="800">
        <v>0</v>
      </c>
      <c r="H70" s="429" t="s">
        <v>4</v>
      </c>
      <c r="I70" s="755"/>
      <c r="J70" s="399"/>
      <c r="K70" s="896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399"/>
      <c r="Y70" s="399"/>
      <c r="Z70" s="399"/>
      <c r="AA70" s="399"/>
      <c r="AB70" s="399"/>
      <c r="AC70" s="399"/>
      <c r="AD70" s="399"/>
      <c r="AE70" s="399"/>
      <c r="AF70" s="399"/>
      <c r="AG70" s="399"/>
      <c r="AH70" s="399"/>
      <c r="AI70" s="399"/>
      <c r="AJ70" s="399"/>
      <c r="AK70" s="399"/>
      <c r="AL70" s="399"/>
      <c r="AM70" s="399"/>
      <c r="AN70" s="399"/>
      <c r="AO70" s="399"/>
      <c r="AP70" s="399"/>
      <c r="AQ70" s="399"/>
      <c r="AR70" s="399"/>
      <c r="AS70" s="399"/>
      <c r="AT70" s="399"/>
      <c r="AU70" s="399"/>
      <c r="AV70" s="399"/>
      <c r="AW70" s="399"/>
      <c r="AX70" s="399"/>
      <c r="AY70" s="399"/>
      <c r="AZ70" s="399"/>
      <c r="BA70" s="399"/>
      <c r="BB70" s="399"/>
      <c r="BC70" s="399"/>
      <c r="BD70" s="399"/>
      <c r="BE70" s="399"/>
      <c r="BF70" s="399"/>
      <c r="BG70" s="399"/>
      <c r="BH70" s="399"/>
      <c r="BI70" s="399"/>
      <c r="BJ70" s="399"/>
      <c r="BK70" s="399"/>
      <c r="BL70" s="399"/>
      <c r="BM70" s="399"/>
      <c r="BN70" s="399"/>
      <c r="BO70" s="399"/>
      <c r="BP70" s="399"/>
      <c r="BQ70" s="399"/>
      <c r="BR70" s="399"/>
      <c r="BS70" s="399"/>
      <c r="BT70" s="399"/>
      <c r="BU70" s="399"/>
      <c r="BV70" s="399"/>
    </row>
    <row r="71" spans="1:76" s="437" customFormat="1" ht="21.95" customHeight="1">
      <c r="A71" s="754" t="s">
        <v>288</v>
      </c>
      <c r="B71" s="799">
        <v>638761.63</v>
      </c>
      <c r="C71" s="799"/>
      <c r="D71" s="827">
        <v>0</v>
      </c>
      <c r="E71" s="827">
        <v>0</v>
      </c>
      <c r="F71" s="828">
        <v>0</v>
      </c>
      <c r="G71" s="800">
        <v>0</v>
      </c>
      <c r="H71" s="429" t="s">
        <v>4</v>
      </c>
      <c r="I71" s="755"/>
      <c r="J71" s="399"/>
      <c r="K71" s="896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399"/>
      <c r="Y71" s="399"/>
      <c r="Z71" s="399"/>
      <c r="AA71" s="399"/>
      <c r="AB71" s="399"/>
      <c r="AC71" s="399"/>
      <c r="AD71" s="399"/>
      <c r="AE71" s="399"/>
      <c r="AF71" s="399"/>
      <c r="AG71" s="399"/>
      <c r="AH71" s="399"/>
      <c r="AI71" s="399"/>
      <c r="AJ71" s="399"/>
      <c r="AK71" s="399"/>
      <c r="AL71" s="399"/>
      <c r="AM71" s="399"/>
      <c r="AN71" s="399"/>
      <c r="AO71" s="399"/>
      <c r="AP71" s="399"/>
      <c r="AQ71" s="399"/>
      <c r="AR71" s="399"/>
      <c r="AS71" s="399"/>
      <c r="AT71" s="399"/>
      <c r="AU71" s="399"/>
      <c r="AV71" s="399"/>
      <c r="AW71" s="399"/>
      <c r="AX71" s="399"/>
      <c r="AY71" s="399"/>
      <c r="AZ71" s="399"/>
      <c r="BA71" s="399"/>
      <c r="BB71" s="399"/>
      <c r="BC71" s="399"/>
      <c r="BD71" s="399"/>
      <c r="BE71" s="399"/>
      <c r="BF71" s="399"/>
      <c r="BG71" s="399"/>
      <c r="BH71" s="399"/>
      <c r="BI71" s="399"/>
      <c r="BJ71" s="399"/>
      <c r="BK71" s="399"/>
      <c r="BL71" s="399"/>
      <c r="BM71" s="399"/>
      <c r="BN71" s="399"/>
      <c r="BO71" s="399"/>
      <c r="BP71" s="399"/>
      <c r="BQ71" s="399"/>
      <c r="BR71" s="399"/>
      <c r="BS71" s="399"/>
      <c r="BT71" s="399"/>
      <c r="BU71" s="399"/>
      <c r="BV71" s="399"/>
    </row>
    <row r="72" spans="1:76" s="437" customFormat="1" ht="21.95" customHeight="1">
      <c r="A72" s="909" t="s">
        <v>289</v>
      </c>
      <c r="B72" s="799">
        <v>638461.20000000007</v>
      </c>
      <c r="C72" s="799"/>
      <c r="D72" s="827">
        <v>0</v>
      </c>
      <c r="E72" s="827">
        <v>0</v>
      </c>
      <c r="F72" s="828">
        <v>0</v>
      </c>
      <c r="G72" s="800">
        <v>0</v>
      </c>
      <c r="H72" s="429" t="s">
        <v>4</v>
      </c>
      <c r="I72" s="755"/>
      <c r="J72" s="399"/>
      <c r="K72" s="896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399"/>
      <c r="Y72" s="399"/>
      <c r="Z72" s="399"/>
      <c r="AA72" s="399"/>
      <c r="AB72" s="399"/>
      <c r="AC72" s="399"/>
      <c r="AD72" s="399"/>
      <c r="AE72" s="399"/>
      <c r="AF72" s="399"/>
      <c r="AG72" s="399"/>
      <c r="AH72" s="399"/>
      <c r="AI72" s="399"/>
      <c r="AJ72" s="399"/>
      <c r="AK72" s="399"/>
      <c r="AL72" s="399"/>
      <c r="AM72" s="399"/>
      <c r="AN72" s="399"/>
      <c r="AO72" s="399"/>
      <c r="AP72" s="399"/>
      <c r="AQ72" s="399"/>
      <c r="AR72" s="399"/>
      <c r="AS72" s="399"/>
      <c r="AT72" s="399"/>
      <c r="AU72" s="399"/>
      <c r="AV72" s="399"/>
      <c r="AW72" s="399"/>
      <c r="AX72" s="399"/>
      <c r="AY72" s="399"/>
      <c r="AZ72" s="399"/>
      <c r="BA72" s="399"/>
      <c r="BB72" s="399"/>
      <c r="BC72" s="399"/>
      <c r="BD72" s="399"/>
      <c r="BE72" s="399"/>
      <c r="BF72" s="399"/>
      <c r="BG72" s="399"/>
      <c r="BH72" s="399"/>
      <c r="BI72" s="399"/>
      <c r="BJ72" s="399"/>
      <c r="BK72" s="399"/>
      <c r="BL72" s="399"/>
      <c r="BM72" s="399"/>
      <c r="BN72" s="399"/>
      <c r="BO72" s="399"/>
      <c r="BP72" s="399"/>
      <c r="BQ72" s="399"/>
      <c r="BR72" s="399"/>
      <c r="BS72" s="399"/>
      <c r="BT72" s="399"/>
      <c r="BU72" s="399"/>
      <c r="BV72" s="399"/>
    </row>
    <row r="73" spans="1:76" s="437" customFormat="1" ht="21.95" customHeight="1">
      <c r="A73" s="909" t="s">
        <v>290</v>
      </c>
      <c r="B73" s="799">
        <v>271869.13</v>
      </c>
      <c r="C73" s="799"/>
      <c r="D73" s="827">
        <v>0</v>
      </c>
      <c r="E73" s="827">
        <v>0</v>
      </c>
      <c r="F73" s="828">
        <v>0</v>
      </c>
      <c r="G73" s="800">
        <v>0</v>
      </c>
      <c r="H73" s="429" t="s">
        <v>4</v>
      </c>
      <c r="I73" s="755"/>
      <c r="J73" s="399"/>
      <c r="K73" s="896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  <c r="W73" s="399"/>
      <c r="X73" s="399"/>
      <c r="Y73" s="399"/>
      <c r="Z73" s="399"/>
      <c r="AA73" s="399"/>
      <c r="AB73" s="399"/>
      <c r="AC73" s="399"/>
      <c r="AD73" s="399"/>
      <c r="AE73" s="399"/>
      <c r="AF73" s="399"/>
      <c r="AG73" s="399"/>
      <c r="AH73" s="399"/>
      <c r="AI73" s="399"/>
      <c r="AJ73" s="399"/>
      <c r="AK73" s="399"/>
      <c r="AL73" s="399"/>
      <c r="AM73" s="399"/>
      <c r="AN73" s="399"/>
      <c r="AO73" s="399"/>
      <c r="AP73" s="399"/>
      <c r="AQ73" s="399"/>
      <c r="AR73" s="399"/>
      <c r="AS73" s="399"/>
      <c r="AT73" s="399"/>
      <c r="AU73" s="399"/>
      <c r="AV73" s="399"/>
      <c r="AW73" s="399"/>
      <c r="AX73" s="399"/>
      <c r="AY73" s="399"/>
      <c r="AZ73" s="399"/>
      <c r="BA73" s="399"/>
      <c r="BB73" s="399"/>
      <c r="BC73" s="399"/>
      <c r="BD73" s="399"/>
      <c r="BE73" s="399"/>
      <c r="BF73" s="399"/>
      <c r="BG73" s="399"/>
      <c r="BH73" s="399"/>
      <c r="BI73" s="399"/>
      <c r="BJ73" s="399"/>
      <c r="BK73" s="399"/>
      <c r="BL73" s="399"/>
      <c r="BM73" s="399"/>
      <c r="BN73" s="399"/>
      <c r="BO73" s="399"/>
      <c r="BP73" s="399"/>
      <c r="BQ73" s="399"/>
      <c r="BR73" s="399"/>
      <c r="BS73" s="399"/>
      <c r="BT73" s="399"/>
      <c r="BU73" s="399"/>
      <c r="BV73" s="399"/>
    </row>
    <row r="74" spans="1:76" s="437" customFormat="1" ht="21.95" customHeight="1">
      <c r="A74" s="909" t="s">
        <v>291</v>
      </c>
      <c r="B74" s="799">
        <v>888501.00000000023</v>
      </c>
      <c r="C74" s="799"/>
      <c r="D74" s="827">
        <v>0</v>
      </c>
      <c r="E74" s="827">
        <v>0</v>
      </c>
      <c r="F74" s="828">
        <v>0</v>
      </c>
      <c r="G74" s="800">
        <v>0</v>
      </c>
      <c r="H74" s="429" t="s">
        <v>4</v>
      </c>
      <c r="I74" s="755"/>
      <c r="J74" s="399"/>
      <c r="K74" s="896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399"/>
      <c r="W74" s="399"/>
      <c r="X74" s="399"/>
      <c r="Y74" s="399"/>
      <c r="Z74" s="399"/>
      <c r="AA74" s="399"/>
      <c r="AB74" s="399"/>
      <c r="AC74" s="399"/>
      <c r="AD74" s="399"/>
      <c r="AE74" s="399"/>
      <c r="AF74" s="399"/>
      <c r="AG74" s="399"/>
      <c r="AH74" s="399"/>
      <c r="AI74" s="399"/>
      <c r="AJ74" s="399"/>
      <c r="AK74" s="399"/>
      <c r="AL74" s="399"/>
      <c r="AM74" s="399"/>
      <c r="AN74" s="399"/>
      <c r="AO74" s="399"/>
      <c r="AP74" s="399"/>
      <c r="AQ74" s="399"/>
      <c r="AR74" s="399"/>
      <c r="AS74" s="399"/>
      <c r="AT74" s="399"/>
      <c r="AU74" s="399"/>
      <c r="AV74" s="399"/>
      <c r="AW74" s="399"/>
      <c r="AX74" s="399"/>
      <c r="AY74" s="399"/>
      <c r="AZ74" s="399"/>
      <c r="BA74" s="399"/>
      <c r="BB74" s="399"/>
      <c r="BC74" s="399"/>
      <c r="BD74" s="399"/>
      <c r="BE74" s="399"/>
      <c r="BF74" s="399"/>
      <c r="BG74" s="399"/>
      <c r="BH74" s="399"/>
      <c r="BI74" s="399"/>
      <c r="BJ74" s="399"/>
      <c r="BK74" s="399"/>
      <c r="BL74" s="399"/>
      <c r="BM74" s="399"/>
      <c r="BN74" s="399"/>
      <c r="BO74" s="399"/>
      <c r="BP74" s="399"/>
      <c r="BQ74" s="399"/>
      <c r="BR74" s="399"/>
      <c r="BS74" s="399"/>
      <c r="BT74" s="399"/>
      <c r="BU74" s="399"/>
      <c r="BV74" s="399"/>
    </row>
    <row r="75" spans="1:76" s="437" customFormat="1" ht="21.95" customHeight="1">
      <c r="A75" s="909" t="s">
        <v>292</v>
      </c>
      <c r="B75" s="799">
        <v>1613100.3699999999</v>
      </c>
      <c r="C75" s="799"/>
      <c r="D75" s="827">
        <v>0</v>
      </c>
      <c r="E75" s="827">
        <v>0</v>
      </c>
      <c r="F75" s="828">
        <v>0</v>
      </c>
      <c r="G75" s="800">
        <v>0</v>
      </c>
      <c r="H75" s="429" t="s">
        <v>4</v>
      </c>
      <c r="I75" s="755"/>
      <c r="J75" s="399"/>
      <c r="K75" s="896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399"/>
      <c r="W75" s="399"/>
      <c r="X75" s="399"/>
      <c r="Y75" s="399"/>
      <c r="Z75" s="399"/>
      <c r="AA75" s="399"/>
      <c r="AB75" s="399"/>
      <c r="AC75" s="399"/>
      <c r="AD75" s="399"/>
      <c r="AE75" s="399"/>
      <c r="AF75" s="399"/>
      <c r="AG75" s="399"/>
      <c r="AH75" s="399"/>
      <c r="AI75" s="399"/>
      <c r="AJ75" s="399"/>
      <c r="AK75" s="399"/>
      <c r="AL75" s="399"/>
      <c r="AM75" s="399"/>
      <c r="AN75" s="399"/>
      <c r="AO75" s="399"/>
      <c r="AP75" s="399"/>
      <c r="AQ75" s="399"/>
      <c r="AR75" s="399"/>
      <c r="AS75" s="399"/>
      <c r="AT75" s="399"/>
      <c r="AU75" s="399"/>
      <c r="AV75" s="399"/>
      <c r="AW75" s="399"/>
      <c r="AX75" s="399"/>
      <c r="AY75" s="399"/>
      <c r="AZ75" s="399"/>
      <c r="BA75" s="399"/>
      <c r="BB75" s="399"/>
      <c r="BC75" s="399"/>
      <c r="BD75" s="399"/>
      <c r="BE75" s="399"/>
      <c r="BF75" s="399"/>
      <c r="BG75" s="399"/>
      <c r="BH75" s="399"/>
      <c r="BI75" s="399"/>
      <c r="BJ75" s="399"/>
      <c r="BK75" s="399"/>
      <c r="BL75" s="399"/>
      <c r="BM75" s="399"/>
      <c r="BN75" s="399"/>
      <c r="BO75" s="399"/>
      <c r="BP75" s="399"/>
      <c r="BQ75" s="399"/>
      <c r="BR75" s="399"/>
      <c r="BS75" s="399"/>
      <c r="BT75" s="399"/>
      <c r="BU75" s="399"/>
      <c r="BV75" s="399"/>
    </row>
    <row r="76" spans="1:76" s="437" customFormat="1" ht="21.95" customHeight="1">
      <c r="A76" s="909" t="s">
        <v>293</v>
      </c>
      <c r="B76" s="799">
        <v>116336.67</v>
      </c>
      <c r="C76" s="799"/>
      <c r="D76" s="827">
        <v>0</v>
      </c>
      <c r="E76" s="827">
        <v>0</v>
      </c>
      <c r="F76" s="828">
        <v>0</v>
      </c>
      <c r="G76" s="800">
        <v>0</v>
      </c>
      <c r="H76" s="429" t="s">
        <v>4</v>
      </c>
      <c r="I76" s="755"/>
      <c r="J76" s="399"/>
      <c r="K76" s="896"/>
      <c r="L76" s="399"/>
      <c r="M76" s="399"/>
      <c r="N76" s="399"/>
      <c r="O76" s="399"/>
      <c r="P76" s="399"/>
      <c r="Q76" s="399"/>
      <c r="R76" s="399"/>
      <c r="S76" s="399"/>
      <c r="T76" s="399"/>
      <c r="U76" s="399"/>
      <c r="V76" s="399"/>
      <c r="W76" s="399"/>
      <c r="X76" s="399"/>
      <c r="Y76" s="399"/>
      <c r="Z76" s="399"/>
      <c r="AA76" s="399"/>
      <c r="AB76" s="399"/>
      <c r="AC76" s="399"/>
      <c r="AD76" s="399"/>
      <c r="AE76" s="399"/>
      <c r="AF76" s="399"/>
      <c r="AG76" s="399"/>
      <c r="AH76" s="399"/>
      <c r="AI76" s="399"/>
      <c r="AJ76" s="399"/>
      <c r="AK76" s="399"/>
      <c r="AL76" s="399"/>
      <c r="AM76" s="399"/>
      <c r="AN76" s="399"/>
      <c r="AO76" s="399"/>
      <c r="AP76" s="399"/>
      <c r="AQ76" s="399"/>
      <c r="AR76" s="399"/>
      <c r="AS76" s="399"/>
      <c r="AT76" s="399"/>
      <c r="AU76" s="399"/>
      <c r="AV76" s="399"/>
      <c r="AW76" s="399"/>
      <c r="AX76" s="399"/>
      <c r="AY76" s="399"/>
      <c r="AZ76" s="399"/>
      <c r="BA76" s="399"/>
      <c r="BB76" s="399"/>
      <c r="BC76" s="399"/>
      <c r="BD76" s="399"/>
      <c r="BE76" s="399"/>
      <c r="BF76" s="399"/>
      <c r="BG76" s="399"/>
      <c r="BH76" s="399"/>
      <c r="BI76" s="399"/>
      <c r="BJ76" s="399"/>
      <c r="BK76" s="399"/>
      <c r="BL76" s="399"/>
      <c r="BM76" s="399"/>
      <c r="BN76" s="399"/>
      <c r="BO76" s="399"/>
      <c r="BP76" s="399"/>
      <c r="BQ76" s="399"/>
      <c r="BR76" s="399"/>
      <c r="BS76" s="399"/>
      <c r="BT76" s="399"/>
      <c r="BU76" s="399"/>
      <c r="BV76" s="399"/>
    </row>
    <row r="77" spans="1:76" s="437" customFormat="1" ht="21.95" hidden="1" customHeight="1">
      <c r="A77" s="754" t="s">
        <v>294</v>
      </c>
      <c r="B77" s="799">
        <v>0</v>
      </c>
      <c r="C77" s="799"/>
      <c r="D77" s="827">
        <v>0</v>
      </c>
      <c r="E77" s="827">
        <v>0</v>
      </c>
      <c r="F77" s="828">
        <v>0</v>
      </c>
      <c r="G77" s="800">
        <v>0</v>
      </c>
      <c r="H77" s="429"/>
      <c r="I77" s="755"/>
      <c r="J77" s="399"/>
      <c r="K77" s="896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399"/>
      <c r="W77" s="399"/>
      <c r="X77" s="399"/>
      <c r="Y77" s="399"/>
      <c r="Z77" s="399"/>
      <c r="AA77" s="399"/>
      <c r="AB77" s="399"/>
      <c r="AC77" s="399"/>
      <c r="AD77" s="399"/>
      <c r="AE77" s="399"/>
      <c r="AF77" s="399"/>
      <c r="AG77" s="399"/>
      <c r="AH77" s="399"/>
      <c r="AI77" s="399"/>
      <c r="AJ77" s="399"/>
      <c r="AK77" s="399"/>
      <c r="AL77" s="399"/>
      <c r="AM77" s="399"/>
      <c r="AN77" s="399"/>
      <c r="AO77" s="399"/>
      <c r="AP77" s="399"/>
      <c r="AQ77" s="399"/>
      <c r="AR77" s="399"/>
      <c r="AS77" s="399"/>
      <c r="AT77" s="399"/>
      <c r="AU77" s="399"/>
      <c r="AV77" s="399"/>
      <c r="AW77" s="399"/>
      <c r="AX77" s="399"/>
      <c r="AY77" s="399"/>
      <c r="AZ77" s="399"/>
      <c r="BA77" s="399"/>
      <c r="BB77" s="399"/>
      <c r="BC77" s="399"/>
      <c r="BD77" s="399"/>
      <c r="BE77" s="399"/>
      <c r="BF77" s="399"/>
      <c r="BG77" s="399"/>
      <c r="BH77" s="399"/>
      <c r="BI77" s="399"/>
      <c r="BJ77" s="399"/>
      <c r="BK77" s="399"/>
      <c r="BL77" s="399"/>
      <c r="BM77" s="399"/>
      <c r="BN77" s="399"/>
      <c r="BO77" s="399"/>
      <c r="BP77" s="399"/>
      <c r="BQ77" s="399"/>
      <c r="BR77" s="399"/>
      <c r="BS77" s="399"/>
      <c r="BT77" s="399"/>
      <c r="BU77" s="399"/>
      <c r="BV77" s="399"/>
    </row>
    <row r="78" spans="1:76" s="437" customFormat="1" ht="21.95" customHeight="1">
      <c r="A78" s="754" t="s">
        <v>295</v>
      </c>
      <c r="B78" s="799">
        <v>439359.19999999995</v>
      </c>
      <c r="C78" s="799"/>
      <c r="D78" s="827">
        <v>0</v>
      </c>
      <c r="E78" s="827">
        <v>0</v>
      </c>
      <c r="F78" s="828">
        <v>0</v>
      </c>
      <c r="G78" s="800">
        <v>0</v>
      </c>
      <c r="H78" s="429" t="s">
        <v>4</v>
      </c>
      <c r="I78" s="755"/>
      <c r="J78" s="399"/>
      <c r="K78" s="896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399"/>
      <c r="W78" s="399"/>
      <c r="X78" s="399"/>
      <c r="Y78" s="399"/>
      <c r="Z78" s="399"/>
      <c r="AA78" s="399"/>
      <c r="AB78" s="399"/>
      <c r="AC78" s="399"/>
      <c r="AD78" s="399"/>
      <c r="AE78" s="399"/>
      <c r="AF78" s="399"/>
      <c r="AG78" s="399"/>
      <c r="AH78" s="399"/>
      <c r="AI78" s="399"/>
      <c r="AJ78" s="399"/>
      <c r="AK78" s="399"/>
      <c r="AL78" s="399"/>
      <c r="AM78" s="399"/>
      <c r="AN78" s="399"/>
      <c r="AO78" s="399"/>
      <c r="AP78" s="399"/>
      <c r="AQ78" s="399"/>
      <c r="AR78" s="399"/>
      <c r="AS78" s="399"/>
      <c r="AT78" s="399"/>
      <c r="AU78" s="399"/>
      <c r="AV78" s="399"/>
      <c r="AW78" s="399"/>
      <c r="AX78" s="399"/>
      <c r="AY78" s="399"/>
      <c r="AZ78" s="399"/>
      <c r="BA78" s="399"/>
      <c r="BB78" s="399"/>
      <c r="BC78" s="399"/>
      <c r="BD78" s="399"/>
      <c r="BE78" s="399"/>
      <c r="BF78" s="399"/>
      <c r="BG78" s="399"/>
      <c r="BH78" s="399"/>
      <c r="BI78" s="399"/>
      <c r="BJ78" s="399"/>
      <c r="BK78" s="399"/>
      <c r="BL78" s="399"/>
      <c r="BM78" s="399"/>
      <c r="BN78" s="399"/>
      <c r="BO78" s="399"/>
      <c r="BP78" s="399"/>
      <c r="BQ78" s="399"/>
      <c r="BR78" s="399"/>
      <c r="BS78" s="399"/>
      <c r="BT78" s="399"/>
      <c r="BU78" s="399"/>
      <c r="BV78" s="399"/>
    </row>
    <row r="79" spans="1:76" s="437" customFormat="1" ht="21.95" customHeight="1">
      <c r="A79" s="756" t="s">
        <v>296</v>
      </c>
      <c r="B79" s="799">
        <v>428276.18000000017</v>
      </c>
      <c r="C79" s="799"/>
      <c r="D79" s="827">
        <v>0</v>
      </c>
      <c r="E79" s="827">
        <v>0</v>
      </c>
      <c r="F79" s="828">
        <v>0</v>
      </c>
      <c r="G79" s="800">
        <v>0</v>
      </c>
      <c r="H79" s="429" t="s">
        <v>4</v>
      </c>
      <c r="I79" s="755"/>
      <c r="J79" s="399"/>
      <c r="K79" s="896"/>
      <c r="L79" s="755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399"/>
      <c r="Y79" s="399"/>
      <c r="Z79" s="399"/>
      <c r="AA79" s="399"/>
      <c r="AB79" s="399"/>
      <c r="AC79" s="399"/>
      <c r="AD79" s="399"/>
      <c r="AE79" s="399"/>
      <c r="AF79" s="399"/>
      <c r="AG79" s="399"/>
      <c r="AH79" s="399"/>
      <c r="AI79" s="399"/>
      <c r="AJ79" s="399"/>
      <c r="AK79" s="399"/>
      <c r="AL79" s="399"/>
      <c r="AM79" s="399"/>
      <c r="AN79" s="399"/>
      <c r="AO79" s="399"/>
      <c r="AP79" s="399"/>
      <c r="AQ79" s="399"/>
      <c r="AR79" s="399"/>
      <c r="AS79" s="399"/>
      <c r="AT79" s="399"/>
      <c r="AU79" s="399"/>
      <c r="AV79" s="399"/>
      <c r="AW79" s="399"/>
      <c r="AX79" s="399"/>
      <c r="AY79" s="399"/>
      <c r="AZ79" s="399"/>
      <c r="BA79" s="399"/>
      <c r="BB79" s="399"/>
      <c r="BC79" s="399"/>
      <c r="BD79" s="399"/>
      <c r="BE79" s="399"/>
      <c r="BF79" s="399"/>
      <c r="BG79" s="399"/>
      <c r="BH79" s="399"/>
      <c r="BI79" s="399"/>
      <c r="BJ79" s="399"/>
      <c r="BK79" s="399"/>
      <c r="BL79" s="399"/>
      <c r="BM79" s="399"/>
      <c r="BN79" s="399"/>
      <c r="BO79" s="399"/>
      <c r="BP79" s="399"/>
      <c r="BQ79" s="399"/>
      <c r="BR79" s="399"/>
      <c r="BS79" s="399"/>
      <c r="BT79" s="399"/>
      <c r="BU79" s="399"/>
      <c r="BV79" s="399"/>
      <c r="BW79" s="399"/>
      <c r="BX79" s="399"/>
    </row>
    <row r="80" spans="1:76" s="437" customFormat="1" ht="21.95" customHeight="1">
      <c r="A80" s="754" t="s">
        <v>297</v>
      </c>
      <c r="B80" s="799">
        <v>29048.66</v>
      </c>
      <c r="C80" s="799"/>
      <c r="D80" s="827">
        <v>0</v>
      </c>
      <c r="E80" s="827">
        <v>0</v>
      </c>
      <c r="F80" s="828">
        <v>0</v>
      </c>
      <c r="G80" s="800">
        <v>0</v>
      </c>
      <c r="H80" s="429"/>
      <c r="I80" s="755"/>
      <c r="J80" s="399"/>
      <c r="K80" s="896"/>
      <c r="L80" s="755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399"/>
      <c r="X80" s="399"/>
      <c r="Y80" s="399"/>
      <c r="Z80" s="399"/>
      <c r="AA80" s="399"/>
      <c r="AB80" s="399"/>
      <c r="AC80" s="399"/>
      <c r="AD80" s="399"/>
      <c r="AE80" s="399"/>
      <c r="AF80" s="399"/>
      <c r="AG80" s="399"/>
      <c r="AH80" s="399"/>
      <c r="AI80" s="399"/>
      <c r="AJ80" s="399"/>
      <c r="AK80" s="399"/>
      <c r="AL80" s="399"/>
      <c r="AM80" s="399"/>
      <c r="AN80" s="399"/>
      <c r="AO80" s="399"/>
      <c r="AP80" s="399"/>
      <c r="AQ80" s="399"/>
      <c r="AR80" s="399"/>
      <c r="AS80" s="399"/>
      <c r="AT80" s="399"/>
      <c r="AU80" s="399"/>
      <c r="AV80" s="399"/>
      <c r="AW80" s="399"/>
      <c r="AX80" s="399"/>
      <c r="AY80" s="399"/>
      <c r="AZ80" s="399"/>
      <c r="BA80" s="399"/>
      <c r="BB80" s="399"/>
      <c r="BC80" s="399"/>
      <c r="BD80" s="399"/>
      <c r="BE80" s="399"/>
      <c r="BF80" s="399"/>
      <c r="BG80" s="399"/>
      <c r="BH80" s="399"/>
      <c r="BI80" s="399"/>
      <c r="BJ80" s="399"/>
      <c r="BK80" s="399"/>
      <c r="BL80" s="399"/>
      <c r="BM80" s="399"/>
      <c r="BN80" s="399"/>
      <c r="BO80" s="399"/>
      <c r="BP80" s="399"/>
      <c r="BQ80" s="399"/>
      <c r="BR80" s="399"/>
      <c r="BS80" s="399"/>
      <c r="BT80" s="399"/>
      <c r="BU80" s="399"/>
      <c r="BV80" s="399"/>
      <c r="BW80" s="399"/>
      <c r="BX80" s="399"/>
    </row>
    <row r="81" spans="1:252" s="437" customFormat="1" ht="21.95" customHeight="1">
      <c r="A81" s="754" t="s">
        <v>298</v>
      </c>
      <c r="B81" s="799">
        <v>949256.89</v>
      </c>
      <c r="C81" s="799"/>
      <c r="D81" s="827">
        <v>0</v>
      </c>
      <c r="E81" s="827">
        <v>0</v>
      </c>
      <c r="F81" s="828">
        <v>0</v>
      </c>
      <c r="G81" s="800">
        <v>0</v>
      </c>
      <c r="H81" s="429" t="s">
        <v>4</v>
      </c>
      <c r="I81" s="755"/>
      <c r="J81" s="399"/>
      <c r="K81" s="896"/>
      <c r="L81" s="755"/>
      <c r="M81" s="399"/>
      <c r="N81" s="399"/>
      <c r="O81" s="399"/>
      <c r="P81" s="399"/>
      <c r="Q81" s="399"/>
      <c r="R81" s="399"/>
      <c r="S81" s="399"/>
      <c r="T81" s="399"/>
      <c r="U81" s="399"/>
      <c r="V81" s="399"/>
      <c r="W81" s="399"/>
      <c r="X81" s="399"/>
      <c r="Y81" s="399"/>
      <c r="Z81" s="399"/>
      <c r="AA81" s="399"/>
      <c r="AB81" s="399"/>
      <c r="AC81" s="399"/>
      <c r="AD81" s="399"/>
      <c r="AE81" s="399"/>
      <c r="AF81" s="399"/>
      <c r="AG81" s="399"/>
      <c r="AH81" s="399"/>
      <c r="AI81" s="399"/>
      <c r="AJ81" s="399"/>
      <c r="AK81" s="399"/>
      <c r="AL81" s="399"/>
      <c r="AM81" s="399"/>
      <c r="AN81" s="399"/>
      <c r="AO81" s="399"/>
      <c r="AP81" s="399"/>
      <c r="AQ81" s="399"/>
      <c r="AR81" s="399"/>
      <c r="AS81" s="399"/>
      <c r="AT81" s="399"/>
      <c r="AU81" s="399"/>
      <c r="AV81" s="399"/>
      <c r="AW81" s="399"/>
      <c r="AX81" s="399"/>
      <c r="AY81" s="399"/>
      <c r="AZ81" s="399"/>
      <c r="BA81" s="399"/>
      <c r="BB81" s="399"/>
      <c r="BC81" s="399"/>
      <c r="BD81" s="399"/>
      <c r="BE81" s="399"/>
      <c r="BF81" s="399"/>
      <c r="BG81" s="399"/>
      <c r="BH81" s="399"/>
      <c r="BI81" s="399"/>
      <c r="BJ81" s="399"/>
      <c r="BK81" s="399"/>
      <c r="BL81" s="399"/>
      <c r="BM81" s="399"/>
      <c r="BN81" s="399"/>
      <c r="BO81" s="399"/>
      <c r="BP81" s="399"/>
      <c r="BQ81" s="399"/>
      <c r="BR81" s="399"/>
      <c r="BS81" s="399"/>
      <c r="BT81" s="399"/>
      <c r="BU81" s="399"/>
      <c r="BV81" s="399"/>
      <c r="BW81" s="399"/>
      <c r="BX81" s="399"/>
    </row>
    <row r="82" spans="1:252" s="437" customFormat="1" ht="21.95" hidden="1" customHeight="1">
      <c r="A82" s="754" t="s">
        <v>299</v>
      </c>
      <c r="B82" s="799">
        <v>0</v>
      </c>
      <c r="C82" s="799"/>
      <c r="D82" s="827">
        <v>0</v>
      </c>
      <c r="E82" s="827">
        <v>0</v>
      </c>
      <c r="F82" s="828">
        <v>0</v>
      </c>
      <c r="G82" s="800">
        <v>0</v>
      </c>
      <c r="H82" s="429" t="s">
        <v>4</v>
      </c>
      <c r="I82" s="755"/>
      <c r="J82" s="399"/>
      <c r="K82" s="896"/>
      <c r="L82" s="755"/>
      <c r="M82" s="399"/>
      <c r="N82" s="399"/>
      <c r="O82" s="399"/>
      <c r="P82" s="399"/>
      <c r="Q82" s="399"/>
      <c r="R82" s="399"/>
      <c r="S82" s="399"/>
      <c r="T82" s="399"/>
      <c r="U82" s="399"/>
      <c r="V82" s="399"/>
      <c r="W82" s="399"/>
      <c r="X82" s="399"/>
      <c r="Y82" s="399"/>
      <c r="Z82" s="399"/>
      <c r="AA82" s="399"/>
      <c r="AB82" s="399"/>
      <c r="AC82" s="399"/>
      <c r="AD82" s="399"/>
      <c r="AE82" s="399"/>
      <c r="AF82" s="399"/>
      <c r="AG82" s="399"/>
      <c r="AH82" s="399"/>
      <c r="AI82" s="399"/>
      <c r="AJ82" s="399"/>
      <c r="AK82" s="399"/>
      <c r="AL82" s="399"/>
      <c r="AM82" s="399"/>
      <c r="AN82" s="399"/>
      <c r="AO82" s="399"/>
      <c r="AP82" s="399"/>
      <c r="AQ82" s="399"/>
      <c r="AR82" s="399"/>
      <c r="AS82" s="399"/>
      <c r="AT82" s="399"/>
      <c r="AU82" s="399"/>
      <c r="AV82" s="399"/>
      <c r="AW82" s="399"/>
      <c r="AX82" s="399"/>
      <c r="AY82" s="399"/>
      <c r="AZ82" s="399"/>
      <c r="BA82" s="399"/>
      <c r="BB82" s="399"/>
      <c r="BC82" s="399"/>
      <c r="BD82" s="399"/>
      <c r="BE82" s="399"/>
      <c r="BF82" s="399"/>
      <c r="BG82" s="399"/>
      <c r="BH82" s="399"/>
      <c r="BI82" s="399"/>
      <c r="BJ82" s="399"/>
      <c r="BK82" s="399"/>
      <c r="BL82" s="399"/>
      <c r="BM82" s="399"/>
      <c r="BN82" s="399"/>
      <c r="BO82" s="399"/>
      <c r="BP82" s="399"/>
      <c r="BQ82" s="399"/>
      <c r="BR82" s="399"/>
      <c r="BS82" s="399"/>
      <c r="BT82" s="399"/>
      <c r="BU82" s="399"/>
      <c r="BV82" s="399"/>
      <c r="BW82" s="399"/>
      <c r="BX82" s="399"/>
    </row>
    <row r="83" spans="1:252" s="437" customFormat="1" ht="21.95" customHeight="1">
      <c r="A83" s="754" t="s">
        <v>347</v>
      </c>
      <c r="B83" s="799">
        <v>1620422.83</v>
      </c>
      <c r="C83" s="799"/>
      <c r="D83" s="827">
        <v>0</v>
      </c>
      <c r="E83" s="827">
        <v>0</v>
      </c>
      <c r="F83" s="828">
        <v>0</v>
      </c>
      <c r="G83" s="800">
        <v>0</v>
      </c>
      <c r="H83" s="429" t="s">
        <v>4</v>
      </c>
      <c r="I83" s="755"/>
      <c r="J83" s="399"/>
      <c r="K83" s="896"/>
      <c r="L83" s="755"/>
      <c r="M83" s="399"/>
      <c r="N83" s="399"/>
      <c r="O83" s="399"/>
      <c r="P83" s="399"/>
      <c r="Q83" s="399"/>
      <c r="R83" s="399"/>
      <c r="S83" s="399"/>
      <c r="T83" s="399"/>
      <c r="U83" s="399"/>
      <c r="V83" s="399"/>
      <c r="W83" s="399"/>
      <c r="X83" s="399"/>
      <c r="Y83" s="399"/>
      <c r="Z83" s="399"/>
      <c r="AA83" s="399"/>
      <c r="AB83" s="399"/>
      <c r="AC83" s="399"/>
      <c r="AD83" s="399"/>
      <c r="AE83" s="399"/>
      <c r="AF83" s="399"/>
      <c r="AG83" s="399"/>
      <c r="AH83" s="399"/>
      <c r="AI83" s="399"/>
      <c r="AJ83" s="399"/>
      <c r="AK83" s="399"/>
      <c r="AL83" s="399"/>
      <c r="AM83" s="399"/>
      <c r="AN83" s="399"/>
      <c r="AO83" s="399"/>
      <c r="AP83" s="399"/>
      <c r="AQ83" s="399"/>
      <c r="AR83" s="399"/>
      <c r="AS83" s="399"/>
      <c r="AT83" s="399"/>
      <c r="AU83" s="399"/>
      <c r="AV83" s="399"/>
      <c r="AW83" s="399"/>
      <c r="AX83" s="399"/>
      <c r="AY83" s="399"/>
      <c r="AZ83" s="399"/>
      <c r="BA83" s="399"/>
      <c r="BB83" s="399"/>
      <c r="BC83" s="399"/>
      <c r="BD83" s="399"/>
      <c r="BE83" s="399"/>
      <c r="BF83" s="399"/>
      <c r="BG83" s="399"/>
      <c r="BH83" s="399"/>
      <c r="BI83" s="399"/>
      <c r="BJ83" s="399"/>
      <c r="BK83" s="399"/>
      <c r="BL83" s="399"/>
      <c r="BM83" s="399"/>
      <c r="BN83" s="399"/>
      <c r="BO83" s="399"/>
      <c r="BP83" s="399"/>
      <c r="BQ83" s="399"/>
      <c r="BR83" s="399"/>
      <c r="BS83" s="399"/>
      <c r="BT83" s="399"/>
      <c r="BU83" s="399"/>
      <c r="BV83" s="399"/>
      <c r="BW83" s="399"/>
      <c r="BX83" s="399"/>
    </row>
    <row r="84" spans="1:252" s="437" customFormat="1" ht="21.95" customHeight="1">
      <c r="A84" s="754" t="s">
        <v>300</v>
      </c>
      <c r="B84" s="799">
        <v>444084.36999999994</v>
      </c>
      <c r="C84" s="799"/>
      <c r="D84" s="827">
        <v>0</v>
      </c>
      <c r="E84" s="827">
        <v>0</v>
      </c>
      <c r="F84" s="828">
        <v>0</v>
      </c>
      <c r="G84" s="800">
        <v>0</v>
      </c>
      <c r="H84" s="429" t="s">
        <v>4</v>
      </c>
      <c r="I84" s="755"/>
      <c r="J84" s="399"/>
      <c r="K84" s="896"/>
      <c r="L84" s="755"/>
      <c r="M84" s="399"/>
      <c r="N84" s="399"/>
      <c r="O84" s="399"/>
      <c r="P84" s="399"/>
      <c r="Q84" s="399"/>
      <c r="R84" s="399"/>
      <c r="S84" s="399"/>
      <c r="T84" s="399"/>
      <c r="U84" s="399"/>
      <c r="V84" s="399"/>
      <c r="W84" s="399"/>
      <c r="X84" s="399"/>
      <c r="Y84" s="399"/>
      <c r="Z84" s="399"/>
      <c r="AA84" s="399"/>
      <c r="AB84" s="399"/>
      <c r="AC84" s="399"/>
      <c r="AD84" s="399"/>
      <c r="AE84" s="399"/>
      <c r="AF84" s="399"/>
      <c r="AG84" s="399"/>
      <c r="AH84" s="399"/>
      <c r="AI84" s="399"/>
      <c r="AJ84" s="399"/>
      <c r="AK84" s="399"/>
      <c r="AL84" s="399"/>
      <c r="AM84" s="399"/>
      <c r="AN84" s="399"/>
      <c r="AO84" s="399"/>
      <c r="AP84" s="399"/>
      <c r="AQ84" s="399"/>
      <c r="AR84" s="399"/>
      <c r="AS84" s="399"/>
      <c r="AT84" s="399"/>
      <c r="AU84" s="399"/>
      <c r="AV84" s="399"/>
      <c r="AW84" s="399"/>
      <c r="AX84" s="399"/>
      <c r="AY84" s="399"/>
      <c r="AZ84" s="399"/>
      <c r="BA84" s="399"/>
      <c r="BB84" s="399"/>
      <c r="BC84" s="399"/>
      <c r="BD84" s="399"/>
      <c r="BE84" s="399"/>
      <c r="BF84" s="399"/>
      <c r="BG84" s="399"/>
      <c r="BH84" s="399"/>
      <c r="BI84" s="399"/>
      <c r="BJ84" s="399"/>
      <c r="BK84" s="399"/>
      <c r="BL84" s="399"/>
      <c r="BM84" s="399"/>
      <c r="BN84" s="399"/>
      <c r="BO84" s="399"/>
      <c r="BP84" s="399"/>
      <c r="BQ84" s="399"/>
      <c r="BR84" s="399"/>
      <c r="BS84" s="399"/>
      <c r="BT84" s="399"/>
      <c r="BU84" s="399"/>
      <c r="BV84" s="399"/>
      <c r="BW84" s="399"/>
      <c r="BX84" s="399"/>
    </row>
    <row r="85" spans="1:252" s="437" customFormat="1" ht="21.95" customHeight="1">
      <c r="A85" s="758" t="s">
        <v>301</v>
      </c>
      <c r="B85" s="799">
        <v>1840370.72</v>
      </c>
      <c r="C85" s="799"/>
      <c r="D85" s="827">
        <v>0</v>
      </c>
      <c r="E85" s="827">
        <v>0</v>
      </c>
      <c r="F85" s="828">
        <v>0</v>
      </c>
      <c r="G85" s="800">
        <v>0</v>
      </c>
      <c r="H85" s="429" t="s">
        <v>4</v>
      </c>
      <c r="I85" s="755"/>
      <c r="J85" s="399"/>
      <c r="K85" s="896"/>
      <c r="L85" s="755"/>
      <c r="M85" s="399"/>
      <c r="N85" s="399"/>
      <c r="O85" s="399"/>
      <c r="P85" s="399"/>
      <c r="Q85" s="399"/>
      <c r="R85" s="399"/>
      <c r="S85" s="399"/>
      <c r="T85" s="399"/>
      <c r="U85" s="399"/>
      <c r="V85" s="399"/>
      <c r="W85" s="399"/>
      <c r="X85" s="399"/>
      <c r="Y85" s="399"/>
      <c r="Z85" s="399"/>
      <c r="AA85" s="399"/>
      <c r="AB85" s="399"/>
      <c r="AC85" s="399"/>
      <c r="AD85" s="399"/>
      <c r="AE85" s="399"/>
      <c r="AF85" s="399"/>
      <c r="AG85" s="399"/>
      <c r="AH85" s="399"/>
      <c r="AI85" s="399"/>
      <c r="AJ85" s="399"/>
      <c r="AK85" s="399"/>
      <c r="AL85" s="399"/>
      <c r="AM85" s="399"/>
      <c r="AN85" s="399"/>
      <c r="AO85" s="399"/>
      <c r="AP85" s="399"/>
      <c r="AQ85" s="399"/>
      <c r="AR85" s="399"/>
      <c r="AS85" s="399"/>
      <c r="AT85" s="399"/>
      <c r="AU85" s="399"/>
      <c r="AV85" s="399"/>
      <c r="AW85" s="399"/>
      <c r="AX85" s="399"/>
      <c r="AY85" s="399"/>
      <c r="AZ85" s="399"/>
      <c r="BA85" s="399"/>
      <c r="BB85" s="399"/>
      <c r="BC85" s="399"/>
      <c r="BD85" s="399"/>
      <c r="BE85" s="399"/>
      <c r="BF85" s="399"/>
      <c r="BG85" s="399"/>
      <c r="BH85" s="399"/>
      <c r="BI85" s="399"/>
      <c r="BJ85" s="399"/>
      <c r="BK85" s="399"/>
      <c r="BL85" s="399"/>
      <c r="BM85" s="399"/>
      <c r="BN85" s="399"/>
      <c r="BO85" s="399"/>
      <c r="BP85" s="399"/>
      <c r="BQ85" s="399"/>
      <c r="BR85" s="399"/>
      <c r="BS85" s="399"/>
      <c r="BT85" s="399"/>
      <c r="BU85" s="399"/>
      <c r="BV85" s="399"/>
      <c r="BW85" s="399"/>
      <c r="BX85" s="399"/>
    </row>
    <row r="86" spans="1:252" s="437" customFormat="1" ht="21.95" customHeight="1">
      <c r="A86" s="754" t="s">
        <v>304</v>
      </c>
      <c r="B86" s="799">
        <v>353960.52999999997</v>
      </c>
      <c r="C86" s="799"/>
      <c r="D86" s="827">
        <v>0</v>
      </c>
      <c r="E86" s="827">
        <v>0</v>
      </c>
      <c r="F86" s="828">
        <v>0</v>
      </c>
      <c r="G86" s="800">
        <v>0</v>
      </c>
      <c r="H86" s="429" t="s">
        <v>4</v>
      </c>
      <c r="I86" s="755"/>
      <c r="J86" s="399"/>
      <c r="K86" s="896"/>
      <c r="L86" s="755"/>
      <c r="M86" s="399"/>
      <c r="N86" s="399"/>
      <c r="O86" s="399"/>
      <c r="P86" s="399"/>
      <c r="Q86" s="399"/>
      <c r="R86" s="399"/>
      <c r="S86" s="399"/>
      <c r="T86" s="399"/>
      <c r="U86" s="399"/>
      <c r="V86" s="399"/>
      <c r="W86" s="399"/>
      <c r="X86" s="399"/>
      <c r="Y86" s="399"/>
      <c r="Z86" s="399"/>
      <c r="AA86" s="399"/>
      <c r="AB86" s="399"/>
      <c r="AC86" s="399"/>
      <c r="AD86" s="399"/>
      <c r="AE86" s="399"/>
      <c r="AF86" s="399"/>
      <c r="AG86" s="399"/>
      <c r="AH86" s="399"/>
      <c r="AI86" s="399"/>
      <c r="AJ86" s="399"/>
      <c r="AK86" s="399"/>
      <c r="AL86" s="399"/>
      <c r="AM86" s="399"/>
      <c r="AN86" s="399"/>
      <c r="AO86" s="399"/>
      <c r="AP86" s="399"/>
      <c r="AQ86" s="399"/>
      <c r="AR86" s="399"/>
      <c r="AS86" s="399"/>
      <c r="AT86" s="399"/>
      <c r="AU86" s="399"/>
      <c r="AV86" s="399"/>
      <c r="AW86" s="399"/>
      <c r="AX86" s="399"/>
      <c r="AY86" s="399"/>
      <c r="AZ86" s="399"/>
      <c r="BA86" s="399"/>
      <c r="BB86" s="399"/>
      <c r="BC86" s="399"/>
      <c r="BD86" s="399"/>
      <c r="BE86" s="399"/>
      <c r="BF86" s="399"/>
      <c r="BG86" s="399"/>
      <c r="BH86" s="399"/>
      <c r="BI86" s="399"/>
      <c r="BJ86" s="399"/>
      <c r="BK86" s="399"/>
      <c r="BL86" s="399"/>
      <c r="BM86" s="399"/>
      <c r="BN86" s="399"/>
      <c r="BO86" s="399"/>
      <c r="BP86" s="399"/>
      <c r="BQ86" s="399"/>
      <c r="BR86" s="399"/>
      <c r="BS86" s="399"/>
      <c r="BT86" s="399"/>
      <c r="BU86" s="399"/>
      <c r="BV86" s="399"/>
      <c r="BW86" s="399"/>
      <c r="BX86" s="399"/>
    </row>
    <row r="87" spans="1:252" s="437" customFormat="1" ht="21.95" hidden="1" customHeight="1">
      <c r="A87" s="754" t="s">
        <v>306</v>
      </c>
      <c r="B87" s="799">
        <v>0</v>
      </c>
      <c r="C87" s="799"/>
      <c r="D87" s="827">
        <v>0</v>
      </c>
      <c r="E87" s="827">
        <v>0</v>
      </c>
      <c r="F87" s="828">
        <v>0</v>
      </c>
      <c r="G87" s="800">
        <v>0</v>
      </c>
      <c r="H87" s="429" t="s">
        <v>4</v>
      </c>
      <c r="I87" s="755"/>
      <c r="J87" s="399"/>
      <c r="K87" s="896"/>
      <c r="L87" s="755"/>
      <c r="M87" s="399"/>
      <c r="N87" s="399"/>
      <c r="O87" s="399"/>
      <c r="P87" s="399"/>
      <c r="Q87" s="399"/>
      <c r="R87" s="399"/>
      <c r="S87" s="399"/>
      <c r="T87" s="399"/>
      <c r="U87" s="399"/>
      <c r="V87" s="399"/>
      <c r="W87" s="399"/>
      <c r="X87" s="399"/>
      <c r="Y87" s="399"/>
      <c r="Z87" s="399"/>
      <c r="AA87" s="399"/>
      <c r="AB87" s="399"/>
      <c r="AC87" s="399"/>
      <c r="AD87" s="399"/>
      <c r="AE87" s="399"/>
      <c r="AF87" s="399"/>
      <c r="AG87" s="399"/>
      <c r="AH87" s="399"/>
      <c r="AI87" s="399"/>
      <c r="AJ87" s="399"/>
      <c r="AK87" s="399"/>
      <c r="AL87" s="399"/>
      <c r="AM87" s="399"/>
      <c r="AN87" s="399"/>
      <c r="AO87" s="399"/>
      <c r="AP87" s="399"/>
      <c r="AQ87" s="399"/>
      <c r="AR87" s="399"/>
      <c r="AS87" s="399"/>
      <c r="AT87" s="399"/>
      <c r="AU87" s="399"/>
      <c r="AV87" s="399"/>
      <c r="AW87" s="399"/>
      <c r="AX87" s="399"/>
      <c r="AY87" s="399"/>
      <c r="AZ87" s="399"/>
      <c r="BA87" s="399"/>
      <c r="BB87" s="399"/>
      <c r="BC87" s="399"/>
      <c r="BD87" s="399"/>
      <c r="BE87" s="399"/>
      <c r="BF87" s="399"/>
      <c r="BG87" s="399"/>
      <c r="BH87" s="399"/>
      <c r="BI87" s="399"/>
      <c r="BJ87" s="399"/>
      <c r="BK87" s="399"/>
      <c r="BL87" s="399"/>
      <c r="BM87" s="399"/>
      <c r="BN87" s="399"/>
      <c r="BO87" s="399"/>
      <c r="BP87" s="399"/>
      <c r="BQ87" s="399"/>
      <c r="BR87" s="399"/>
      <c r="BS87" s="399"/>
      <c r="BT87" s="399"/>
      <c r="BU87" s="399"/>
      <c r="BV87" s="399"/>
      <c r="BW87" s="399"/>
      <c r="BX87" s="399"/>
    </row>
    <row r="88" spans="1:252" ht="21.95" customHeight="1">
      <c r="A88" s="754" t="s">
        <v>307</v>
      </c>
      <c r="B88" s="799">
        <v>120070133.46000016</v>
      </c>
      <c r="C88" s="799"/>
      <c r="D88" s="827">
        <v>79534.509999999995</v>
      </c>
      <c r="E88" s="827">
        <v>1056.48</v>
      </c>
      <c r="F88" s="828">
        <v>74146.84</v>
      </c>
      <c r="G88" s="800">
        <v>5387.67</v>
      </c>
      <c r="H88" s="429" t="s">
        <v>4</v>
      </c>
      <c r="I88" s="755"/>
      <c r="K88" s="896"/>
      <c r="L88" s="755"/>
    </row>
    <row r="89" spans="1:252" ht="21.95" customHeight="1">
      <c r="A89" s="754" t="s">
        <v>308</v>
      </c>
      <c r="B89" s="799">
        <v>680516.44999999984</v>
      </c>
      <c r="C89" s="799"/>
      <c r="D89" s="827">
        <v>37611.46</v>
      </c>
      <c r="E89" s="827">
        <v>3294</v>
      </c>
      <c r="F89" s="828">
        <v>37611.46</v>
      </c>
      <c r="G89" s="800">
        <v>0</v>
      </c>
      <c r="H89" s="429" t="s">
        <v>4</v>
      </c>
      <c r="I89" s="755"/>
      <c r="K89" s="896"/>
      <c r="L89" s="755"/>
    </row>
    <row r="90" spans="1:252" s="437" customFormat="1" ht="21.95" customHeight="1" thickBot="1">
      <c r="A90" s="754" t="s">
        <v>309</v>
      </c>
      <c r="B90" s="799">
        <v>31763995.109999999</v>
      </c>
      <c r="C90" s="830"/>
      <c r="D90" s="827">
        <v>0</v>
      </c>
      <c r="E90" s="831">
        <v>0</v>
      </c>
      <c r="F90" s="828">
        <v>0</v>
      </c>
      <c r="G90" s="800">
        <v>0</v>
      </c>
      <c r="H90" s="429" t="s">
        <v>4</v>
      </c>
      <c r="I90" s="755"/>
      <c r="J90" s="399"/>
      <c r="K90" s="896"/>
      <c r="L90" s="755"/>
      <c r="M90" s="399"/>
      <c r="N90" s="399"/>
      <c r="O90" s="399"/>
      <c r="P90" s="399"/>
      <c r="Q90" s="399"/>
      <c r="R90" s="399"/>
      <c r="S90" s="399"/>
      <c r="T90" s="399"/>
      <c r="U90" s="399"/>
      <c r="V90" s="399"/>
      <c r="W90" s="399"/>
      <c r="X90" s="399"/>
      <c r="Y90" s="399"/>
      <c r="Z90" s="399"/>
      <c r="AA90" s="399"/>
      <c r="AB90" s="399"/>
      <c r="AC90" s="399"/>
      <c r="AD90" s="399"/>
      <c r="AE90" s="399"/>
      <c r="AF90" s="399"/>
      <c r="AG90" s="399"/>
      <c r="AH90" s="399"/>
      <c r="AI90" s="399"/>
      <c r="AJ90" s="399"/>
      <c r="AK90" s="399"/>
      <c r="AL90" s="399"/>
      <c r="AM90" s="399"/>
      <c r="AN90" s="399"/>
      <c r="AO90" s="399"/>
      <c r="AP90" s="399"/>
      <c r="AQ90" s="399"/>
      <c r="AR90" s="399"/>
      <c r="AS90" s="399"/>
      <c r="AT90" s="399"/>
      <c r="AU90" s="399"/>
      <c r="AV90" s="399"/>
      <c r="AW90" s="399"/>
      <c r="AX90" s="399"/>
      <c r="AY90" s="399"/>
      <c r="AZ90" s="399"/>
      <c r="BA90" s="399"/>
      <c r="BB90" s="399"/>
      <c r="BC90" s="399"/>
      <c r="BD90" s="399"/>
      <c r="BE90" s="399"/>
      <c r="BF90" s="399"/>
      <c r="BG90" s="399"/>
      <c r="BH90" s="399"/>
      <c r="BI90" s="399"/>
      <c r="BJ90" s="399"/>
      <c r="BK90" s="399"/>
      <c r="BL90" s="399"/>
      <c r="BM90" s="399"/>
      <c r="BN90" s="399"/>
      <c r="BO90" s="399"/>
      <c r="BP90" s="399"/>
      <c r="BQ90" s="399"/>
      <c r="BR90" s="399"/>
      <c r="BS90" s="399"/>
      <c r="BT90" s="399"/>
      <c r="BU90" s="399"/>
      <c r="BV90" s="399"/>
      <c r="BW90" s="399"/>
      <c r="BX90" s="399"/>
    </row>
    <row r="91" spans="1:252" s="437" customFormat="1" ht="21.95" customHeight="1" thickTop="1">
      <c r="A91" s="759" t="s">
        <v>587</v>
      </c>
      <c r="B91" s="832"/>
      <c r="C91" s="833"/>
      <c r="D91" s="834"/>
      <c r="E91" s="835"/>
      <c r="F91" s="836"/>
      <c r="G91" s="805"/>
      <c r="H91" s="429" t="s">
        <v>4</v>
      </c>
      <c r="I91" s="755"/>
      <c r="J91" s="399"/>
      <c r="K91" s="896"/>
      <c r="L91" s="755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399"/>
      <c r="Y91" s="399"/>
      <c r="Z91" s="399"/>
      <c r="AA91" s="399"/>
      <c r="AB91" s="399"/>
      <c r="AC91" s="399"/>
      <c r="AD91" s="399"/>
      <c r="AE91" s="399"/>
      <c r="AF91" s="399"/>
      <c r="AG91" s="399"/>
      <c r="AH91" s="399"/>
      <c r="AI91" s="399"/>
      <c r="AJ91" s="399"/>
      <c r="AK91" s="399"/>
      <c r="AL91" s="399"/>
      <c r="AM91" s="399"/>
      <c r="AN91" s="399"/>
      <c r="AO91" s="399"/>
      <c r="AP91" s="399"/>
      <c r="AQ91" s="399"/>
      <c r="AR91" s="399"/>
      <c r="AS91" s="399"/>
      <c r="AT91" s="399"/>
      <c r="AU91" s="399"/>
      <c r="AV91" s="399"/>
      <c r="AW91" s="399"/>
      <c r="AX91" s="399"/>
      <c r="AY91" s="399"/>
      <c r="AZ91" s="399"/>
      <c r="BA91" s="399"/>
      <c r="BB91" s="399"/>
      <c r="BC91" s="399"/>
      <c r="BD91" s="399"/>
      <c r="BE91" s="399"/>
      <c r="BF91" s="399"/>
      <c r="BG91" s="399"/>
      <c r="BH91" s="399"/>
      <c r="BI91" s="399"/>
      <c r="BJ91" s="399"/>
      <c r="BK91" s="399"/>
      <c r="BL91" s="399"/>
      <c r="BM91" s="399"/>
      <c r="BN91" s="399"/>
      <c r="BO91" s="399"/>
      <c r="BP91" s="399"/>
      <c r="BQ91" s="399"/>
      <c r="BR91" s="399"/>
      <c r="BS91" s="399"/>
      <c r="BT91" s="399"/>
      <c r="BU91" s="399"/>
      <c r="BV91" s="399"/>
      <c r="BW91" s="399"/>
      <c r="BX91" s="399"/>
    </row>
    <row r="92" spans="1:252" s="437" customFormat="1" ht="21.95" customHeight="1">
      <c r="A92" s="441" t="s">
        <v>597</v>
      </c>
      <c r="B92" s="837">
        <v>18730138488.540001</v>
      </c>
      <c r="C92" s="806" t="s">
        <v>711</v>
      </c>
      <c r="D92" s="838">
        <v>0</v>
      </c>
      <c r="E92" s="839">
        <v>0</v>
      </c>
      <c r="F92" s="1136">
        <v>0</v>
      </c>
      <c r="G92" s="840">
        <v>0</v>
      </c>
      <c r="H92" s="429" t="s">
        <v>4</v>
      </c>
      <c r="I92" s="755"/>
      <c r="J92" s="399"/>
      <c r="K92" s="896"/>
      <c r="L92" s="755"/>
      <c r="M92" s="399"/>
      <c r="N92" s="399"/>
      <c r="O92" s="399"/>
      <c r="P92" s="399"/>
      <c r="Q92" s="399"/>
      <c r="R92" s="399"/>
      <c r="S92" s="399"/>
      <c r="T92" s="399"/>
      <c r="U92" s="399"/>
      <c r="V92" s="399"/>
      <c r="W92" s="399"/>
      <c r="X92" s="399"/>
      <c r="Y92" s="399"/>
      <c r="Z92" s="399"/>
      <c r="AA92" s="399"/>
      <c r="AB92" s="399"/>
      <c r="AC92" s="399"/>
      <c r="AD92" s="399"/>
      <c r="AE92" s="399"/>
      <c r="AF92" s="399"/>
      <c r="AG92" s="399"/>
      <c r="AH92" s="399"/>
      <c r="AI92" s="399"/>
      <c r="AJ92" s="399"/>
      <c r="AK92" s="399"/>
      <c r="AL92" s="399"/>
      <c r="AM92" s="399"/>
      <c r="AN92" s="399"/>
      <c r="AO92" s="399"/>
      <c r="AP92" s="399"/>
      <c r="AQ92" s="399"/>
      <c r="AR92" s="399"/>
      <c r="AS92" s="399"/>
      <c r="AT92" s="399"/>
      <c r="AU92" s="399"/>
      <c r="AV92" s="399"/>
      <c r="AW92" s="399"/>
      <c r="AX92" s="399"/>
      <c r="AY92" s="399"/>
      <c r="AZ92" s="399"/>
      <c r="BA92" s="399"/>
      <c r="BB92" s="399"/>
      <c r="BC92" s="399"/>
      <c r="BD92" s="399"/>
      <c r="BE92" s="399"/>
      <c r="BF92" s="399"/>
      <c r="BG92" s="399"/>
      <c r="BH92" s="399"/>
      <c r="BI92" s="399"/>
      <c r="BJ92" s="399"/>
      <c r="BK92" s="399"/>
      <c r="BL92" s="399"/>
      <c r="BM92" s="399"/>
      <c r="BN92" s="399"/>
      <c r="BO92" s="399"/>
      <c r="BP92" s="399"/>
      <c r="BQ92" s="399"/>
      <c r="BR92" s="399"/>
      <c r="BS92" s="399"/>
      <c r="BT92" s="399"/>
      <c r="BU92" s="399"/>
      <c r="BV92" s="399"/>
      <c r="BW92" s="399"/>
      <c r="BX92" s="399"/>
    </row>
    <row r="93" spans="1:252" s="440" customFormat="1" ht="19.5" customHeight="1">
      <c r="H93" s="429" t="s">
        <v>4</v>
      </c>
      <c r="I93" s="755"/>
      <c r="J93" s="755"/>
      <c r="K93" s="895"/>
      <c r="L93" s="755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399"/>
      <c r="Y93" s="399"/>
      <c r="Z93" s="399"/>
      <c r="AA93" s="399"/>
      <c r="AB93" s="399"/>
      <c r="AC93" s="399"/>
      <c r="AD93" s="399"/>
      <c r="AE93" s="399"/>
      <c r="AF93" s="399"/>
      <c r="AG93" s="399"/>
      <c r="AH93" s="399"/>
      <c r="AI93" s="399"/>
      <c r="AJ93" s="399"/>
      <c r="AK93" s="399"/>
      <c r="AL93" s="399"/>
      <c r="AM93" s="399"/>
      <c r="AN93" s="399"/>
      <c r="AO93" s="399"/>
      <c r="AP93" s="399"/>
      <c r="AQ93" s="399"/>
      <c r="AR93" s="399"/>
      <c r="AS93" s="399"/>
      <c r="AT93" s="399"/>
    </row>
    <row r="94" spans="1:252" s="440" customFormat="1" ht="18" customHeight="1">
      <c r="A94" s="1140" t="s">
        <v>714</v>
      </c>
      <c r="B94" s="760"/>
      <c r="C94" s="760"/>
      <c r="D94" s="760"/>
      <c r="E94" s="760"/>
      <c r="H94" s="429" t="s">
        <v>4</v>
      </c>
      <c r="I94" s="755"/>
      <c r="J94" s="755"/>
      <c r="K94" s="895"/>
      <c r="L94" s="755"/>
      <c r="M94" s="399"/>
      <c r="N94" s="399"/>
      <c r="O94" s="399"/>
      <c r="P94" s="399"/>
      <c r="Q94" s="399"/>
      <c r="R94" s="399"/>
      <c r="S94" s="399"/>
      <c r="T94" s="399"/>
      <c r="U94" s="399"/>
      <c r="V94" s="399"/>
      <c r="W94" s="399"/>
      <c r="X94" s="399"/>
      <c r="Y94" s="399"/>
      <c r="Z94" s="399"/>
      <c r="AA94" s="399"/>
      <c r="AB94" s="399"/>
      <c r="AC94" s="399"/>
      <c r="AD94" s="399"/>
      <c r="AE94" s="399"/>
      <c r="AF94" s="399"/>
      <c r="AG94" s="399"/>
      <c r="AH94" s="399"/>
      <c r="AI94" s="399"/>
      <c r="AJ94" s="399"/>
      <c r="AK94" s="399"/>
      <c r="AL94" s="399"/>
      <c r="AM94" s="399"/>
      <c r="AN94" s="399"/>
      <c r="AO94" s="399"/>
      <c r="AP94" s="399"/>
      <c r="AQ94" s="399"/>
      <c r="AR94" s="399"/>
      <c r="AS94" s="399"/>
      <c r="AT94" s="399"/>
    </row>
    <row r="95" spans="1:252" s="440" customFormat="1" ht="16.5" customHeight="1">
      <c r="A95" s="1141" t="s">
        <v>883</v>
      </c>
      <c r="B95" s="760"/>
      <c r="C95" s="760"/>
      <c r="D95" s="760"/>
      <c r="E95" s="760"/>
      <c r="H95" s="429" t="s">
        <v>4</v>
      </c>
      <c r="I95" s="399"/>
      <c r="J95" s="399"/>
      <c r="K95" s="895"/>
      <c r="L95" s="399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399"/>
      <c r="Y95" s="399"/>
      <c r="Z95" s="399"/>
      <c r="AA95" s="399"/>
      <c r="AB95" s="399"/>
      <c r="AC95" s="399"/>
      <c r="AD95" s="399"/>
      <c r="AE95" s="399"/>
      <c r="AF95" s="399"/>
      <c r="AG95" s="399"/>
      <c r="AH95" s="399"/>
      <c r="AI95" s="399"/>
      <c r="AJ95" s="399"/>
      <c r="AK95" s="399"/>
      <c r="AL95" s="399"/>
      <c r="AM95" s="399"/>
      <c r="AN95" s="399"/>
      <c r="AO95" s="399"/>
      <c r="AP95" s="399"/>
      <c r="AQ95" s="399"/>
      <c r="AR95" s="399"/>
      <c r="AS95" s="399"/>
      <c r="AT95" s="399"/>
    </row>
    <row r="96" spans="1:252" s="760" customFormat="1" ht="18" customHeight="1">
      <c r="A96" s="442"/>
      <c r="B96" s="442"/>
      <c r="C96" s="442"/>
      <c r="D96" s="442"/>
      <c r="E96" s="442"/>
      <c r="F96" s="442"/>
      <c r="G96" s="442"/>
      <c r="H96" s="442"/>
      <c r="I96" s="399"/>
      <c r="J96" s="399"/>
      <c r="K96" s="895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399"/>
      <c r="Y96" s="399"/>
      <c r="Z96" s="399"/>
      <c r="AA96" s="399"/>
      <c r="AB96" s="399"/>
      <c r="AC96" s="399"/>
      <c r="AD96" s="399"/>
      <c r="AE96" s="399"/>
      <c r="AF96" s="399"/>
      <c r="AG96" s="399"/>
      <c r="AH96" s="399"/>
      <c r="AI96" s="399"/>
      <c r="AJ96" s="399"/>
      <c r="AK96" s="399"/>
      <c r="AL96" s="399"/>
      <c r="AM96" s="399"/>
      <c r="AN96" s="399"/>
      <c r="AO96" s="399"/>
      <c r="AP96" s="399"/>
      <c r="AQ96" s="399"/>
      <c r="AR96" s="399"/>
      <c r="AS96" s="399"/>
      <c r="AT96" s="399"/>
      <c r="AU96" s="399"/>
      <c r="AV96" s="399"/>
      <c r="AW96" s="399"/>
      <c r="AX96" s="399"/>
      <c r="AY96" s="399"/>
      <c r="AZ96" s="399"/>
      <c r="BA96" s="399"/>
      <c r="BB96" s="399"/>
      <c r="BC96" s="399"/>
      <c r="BD96" s="399"/>
      <c r="BE96" s="399"/>
      <c r="BF96" s="399"/>
      <c r="BG96" s="399"/>
      <c r="BH96" s="399"/>
      <c r="BI96" s="399"/>
      <c r="BJ96" s="399"/>
      <c r="BK96" s="399"/>
      <c r="BL96" s="399"/>
      <c r="BM96" s="399"/>
      <c r="BN96" s="399"/>
      <c r="BO96" s="399"/>
      <c r="BP96" s="399"/>
      <c r="BQ96" s="399"/>
      <c r="BR96" s="399"/>
      <c r="BS96" s="399"/>
      <c r="BT96" s="399"/>
      <c r="BU96" s="399"/>
      <c r="BV96" s="399"/>
      <c r="BW96" s="399"/>
      <c r="BX96" s="399"/>
      <c r="BY96" s="399"/>
      <c r="BZ96" s="399"/>
      <c r="CA96" s="399"/>
      <c r="CB96" s="399"/>
      <c r="CC96" s="399"/>
      <c r="CD96" s="399"/>
      <c r="CE96" s="399"/>
      <c r="CF96" s="399"/>
      <c r="CG96" s="399"/>
      <c r="CH96" s="399"/>
      <c r="CI96" s="399"/>
      <c r="CJ96" s="399"/>
      <c r="CK96" s="399"/>
      <c r="CL96" s="399"/>
      <c r="CM96" s="399"/>
      <c r="CN96" s="399"/>
      <c r="CO96" s="399"/>
      <c r="CP96" s="399"/>
      <c r="CQ96" s="399"/>
      <c r="CR96" s="399"/>
      <c r="CS96" s="399"/>
      <c r="CT96" s="399"/>
      <c r="CU96" s="399"/>
      <c r="CV96" s="399"/>
      <c r="CW96" s="399"/>
      <c r="CX96" s="399"/>
      <c r="CY96" s="399"/>
      <c r="CZ96" s="399"/>
      <c r="DA96" s="399"/>
      <c r="DB96" s="399"/>
      <c r="DC96" s="399"/>
      <c r="DD96" s="399"/>
      <c r="DE96" s="399"/>
      <c r="DF96" s="399"/>
      <c r="DG96" s="399"/>
      <c r="DH96" s="399"/>
      <c r="DI96" s="399"/>
      <c r="DJ96" s="399"/>
      <c r="DK96" s="399"/>
      <c r="DL96" s="399"/>
      <c r="DM96" s="399"/>
      <c r="DN96" s="399"/>
      <c r="DO96" s="399"/>
      <c r="DP96" s="399"/>
      <c r="DQ96" s="399"/>
      <c r="DR96" s="399"/>
      <c r="DS96" s="399"/>
      <c r="DT96" s="399"/>
      <c r="DU96" s="399"/>
      <c r="DV96" s="399"/>
      <c r="DW96" s="399"/>
      <c r="DX96" s="399"/>
      <c r="DY96" s="399"/>
      <c r="DZ96" s="399"/>
      <c r="EA96" s="399"/>
      <c r="EB96" s="399"/>
      <c r="EC96" s="399"/>
      <c r="ED96" s="399"/>
      <c r="EE96" s="399"/>
      <c r="EF96" s="399"/>
      <c r="EG96" s="399"/>
      <c r="EH96" s="399"/>
      <c r="EI96" s="399"/>
      <c r="EJ96" s="399"/>
      <c r="EK96" s="399"/>
      <c r="EL96" s="399"/>
      <c r="EM96" s="399"/>
      <c r="EN96" s="399"/>
      <c r="EO96" s="399"/>
      <c r="EP96" s="399"/>
      <c r="EQ96" s="399"/>
      <c r="ER96" s="399"/>
      <c r="ES96" s="399"/>
      <c r="ET96" s="399"/>
      <c r="EU96" s="399"/>
      <c r="EV96" s="399"/>
      <c r="EW96" s="399"/>
      <c r="EX96" s="399"/>
      <c r="EY96" s="399"/>
      <c r="EZ96" s="399"/>
      <c r="FA96" s="399"/>
      <c r="FB96" s="399"/>
      <c r="FC96" s="399"/>
      <c r="FD96" s="399"/>
      <c r="FE96" s="399"/>
      <c r="FF96" s="399"/>
      <c r="FG96" s="399"/>
      <c r="FH96" s="399"/>
      <c r="FI96" s="399"/>
      <c r="FJ96" s="399"/>
      <c r="FK96" s="399"/>
      <c r="FL96" s="399"/>
      <c r="FM96" s="399"/>
      <c r="FN96" s="399"/>
      <c r="FO96" s="399"/>
      <c r="FP96" s="399"/>
      <c r="FQ96" s="399"/>
      <c r="FR96" s="399"/>
      <c r="FS96" s="399"/>
      <c r="FT96" s="399"/>
      <c r="FU96" s="399"/>
      <c r="FV96" s="399"/>
      <c r="FW96" s="399"/>
      <c r="FX96" s="399"/>
      <c r="FY96" s="399"/>
      <c r="FZ96" s="399"/>
      <c r="GA96" s="399"/>
      <c r="GB96" s="399"/>
      <c r="GC96" s="399"/>
      <c r="GD96" s="399"/>
      <c r="GE96" s="399"/>
      <c r="GF96" s="399"/>
      <c r="GG96" s="399"/>
      <c r="GH96" s="399"/>
      <c r="GI96" s="399"/>
      <c r="GJ96" s="399"/>
      <c r="GK96" s="399"/>
      <c r="GL96" s="399"/>
      <c r="GM96" s="399"/>
      <c r="GN96" s="399"/>
      <c r="GO96" s="399"/>
      <c r="GP96" s="399"/>
      <c r="GQ96" s="399"/>
      <c r="GR96" s="399"/>
      <c r="GS96" s="399"/>
      <c r="GT96" s="399"/>
      <c r="GU96" s="399"/>
      <c r="GV96" s="399"/>
      <c r="GW96" s="399"/>
      <c r="GX96" s="399"/>
      <c r="GY96" s="399"/>
      <c r="GZ96" s="399"/>
      <c r="HA96" s="399"/>
      <c r="HB96" s="399"/>
      <c r="HC96" s="399"/>
      <c r="HD96" s="399"/>
      <c r="HE96" s="399"/>
      <c r="HF96" s="399"/>
      <c r="HG96" s="399"/>
      <c r="HH96" s="399"/>
      <c r="HI96" s="399"/>
      <c r="HJ96" s="399"/>
      <c r="HK96" s="399"/>
      <c r="HL96" s="399"/>
      <c r="HM96" s="399"/>
      <c r="HN96" s="399"/>
      <c r="HO96" s="399"/>
      <c r="HP96" s="399"/>
      <c r="HQ96" s="399"/>
      <c r="HR96" s="399"/>
      <c r="HS96" s="399"/>
      <c r="HT96" s="399"/>
      <c r="HU96" s="399"/>
      <c r="HV96" s="399"/>
      <c r="HW96" s="399"/>
      <c r="HX96" s="399"/>
      <c r="HY96" s="399"/>
      <c r="HZ96" s="399"/>
      <c r="IA96" s="399"/>
      <c r="IB96" s="399"/>
      <c r="IC96" s="399"/>
      <c r="ID96" s="399"/>
      <c r="IE96" s="399"/>
      <c r="IF96" s="399"/>
      <c r="IG96" s="399"/>
      <c r="IH96" s="399"/>
      <c r="II96" s="399"/>
      <c r="IJ96" s="399"/>
      <c r="IK96" s="399"/>
      <c r="IL96" s="399"/>
      <c r="IM96" s="399"/>
      <c r="IN96" s="399"/>
      <c r="IO96" s="399"/>
      <c r="IP96" s="399"/>
      <c r="IQ96" s="399"/>
      <c r="IR96" s="399"/>
    </row>
    <row r="97" spans="1:8">
      <c r="A97" s="443"/>
      <c r="B97" s="443"/>
      <c r="C97" s="443"/>
      <c r="D97" s="443"/>
      <c r="E97" s="443"/>
      <c r="F97" s="443"/>
      <c r="G97" s="443"/>
      <c r="H97" s="443"/>
    </row>
    <row r="98" spans="1:8">
      <c r="A98" s="761" t="s">
        <v>4</v>
      </c>
      <c r="H98" s="429" t="s">
        <v>4</v>
      </c>
    </row>
    <row r="99" spans="1:8">
      <c r="H99" s="429" t="s">
        <v>4</v>
      </c>
    </row>
    <row r="100" spans="1:8">
      <c r="H100" s="429" t="s">
        <v>4</v>
      </c>
    </row>
    <row r="101" spans="1:8">
      <c r="H101" s="429" t="s">
        <v>4</v>
      </c>
    </row>
    <row r="102" spans="1:8">
      <c r="H102" s="429" t="s">
        <v>4</v>
      </c>
    </row>
    <row r="103" spans="1:8">
      <c r="H103" s="429" t="s">
        <v>4</v>
      </c>
    </row>
    <row r="104" spans="1:8">
      <c r="H104" s="429" t="s">
        <v>4</v>
      </c>
    </row>
    <row r="105" spans="1:8">
      <c r="H105" s="429" t="s">
        <v>4</v>
      </c>
    </row>
    <row r="106" spans="1:8">
      <c r="H106" s="429" t="s">
        <v>4</v>
      </c>
    </row>
    <row r="107" spans="1:8">
      <c r="H107" s="429" t="s">
        <v>4</v>
      </c>
    </row>
    <row r="108" spans="1:8">
      <c r="B108" s="444" t="s">
        <v>4</v>
      </c>
      <c r="C108" s="444"/>
      <c r="H108" s="429" t="s">
        <v>4</v>
      </c>
    </row>
    <row r="109" spans="1:8">
      <c r="H109" s="429" t="s">
        <v>4</v>
      </c>
    </row>
    <row r="110" spans="1:8">
      <c r="H110" s="429" t="s">
        <v>4</v>
      </c>
    </row>
    <row r="111" spans="1:8">
      <c r="H111" s="429" t="s">
        <v>4</v>
      </c>
    </row>
    <row r="112" spans="1:8">
      <c r="H112" s="429" t="s">
        <v>4</v>
      </c>
    </row>
    <row r="113" spans="8:8">
      <c r="H113" s="429" t="s">
        <v>4</v>
      </c>
    </row>
    <row r="114" spans="8:8">
      <c r="H114" s="429" t="s">
        <v>4</v>
      </c>
    </row>
    <row r="115" spans="8:8">
      <c r="H115" s="429" t="s">
        <v>4</v>
      </c>
    </row>
    <row r="116" spans="8:8">
      <c r="H116" s="429" t="s">
        <v>4</v>
      </c>
    </row>
    <row r="117" spans="8:8">
      <c r="H117" s="429" t="s">
        <v>4</v>
      </c>
    </row>
    <row r="118" spans="8:8">
      <c r="H118" s="429" t="s">
        <v>4</v>
      </c>
    </row>
    <row r="119" spans="8:8">
      <c r="H119" s="429" t="s">
        <v>4</v>
      </c>
    </row>
    <row r="120" spans="8:8">
      <c r="H120" s="429" t="s">
        <v>4</v>
      </c>
    </row>
    <row r="121" spans="8:8">
      <c r="H121" s="429" t="s">
        <v>4</v>
      </c>
    </row>
    <row r="122" spans="8:8">
      <c r="H122" s="429" t="s">
        <v>4</v>
      </c>
    </row>
    <row r="123" spans="8:8">
      <c r="H123" s="429" t="s">
        <v>4</v>
      </c>
    </row>
    <row r="124" spans="8:8">
      <c r="H124" s="429" t="s">
        <v>4</v>
      </c>
    </row>
    <row r="125" spans="8:8">
      <c r="H125" s="429" t="s">
        <v>4</v>
      </c>
    </row>
    <row r="126" spans="8:8">
      <c r="H126" s="429" t="s">
        <v>4</v>
      </c>
    </row>
    <row r="127" spans="8:8">
      <c r="H127" s="429" t="s">
        <v>4</v>
      </c>
    </row>
    <row r="128" spans="8:8">
      <c r="H128" s="429" t="s">
        <v>4</v>
      </c>
    </row>
    <row r="129" spans="8:8">
      <c r="H129" s="429" t="s">
        <v>4</v>
      </c>
    </row>
    <row r="130" spans="8:8">
      <c r="H130" s="429" t="s">
        <v>4</v>
      </c>
    </row>
    <row r="131" spans="8:8">
      <c r="H131" s="429" t="s">
        <v>4</v>
      </c>
    </row>
    <row r="132" spans="8:8">
      <c r="H132" s="429" t="s">
        <v>4</v>
      </c>
    </row>
    <row r="133" spans="8:8">
      <c r="H133" s="429" t="s">
        <v>4</v>
      </c>
    </row>
    <row r="134" spans="8:8">
      <c r="H134" s="429" t="s">
        <v>4</v>
      </c>
    </row>
    <row r="135" spans="8:8">
      <c r="H135" s="429" t="s">
        <v>4</v>
      </c>
    </row>
    <row r="136" spans="8:8">
      <c r="H136" s="429" t="s">
        <v>4</v>
      </c>
    </row>
    <row r="137" spans="8:8">
      <c r="H137" s="429" t="s">
        <v>4</v>
      </c>
    </row>
    <row r="138" spans="8:8">
      <c r="H138" s="429" t="s">
        <v>4</v>
      </c>
    </row>
    <row r="139" spans="8:8">
      <c r="H139" s="429" t="s">
        <v>4</v>
      </c>
    </row>
    <row r="140" spans="8:8">
      <c r="H140" s="429" t="s">
        <v>4</v>
      </c>
    </row>
    <row r="141" spans="8:8">
      <c r="H141" s="429" t="s">
        <v>4</v>
      </c>
    </row>
    <row r="142" spans="8:8">
      <c r="H142" s="429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2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4"/>
  <sheetViews>
    <sheetView showGridLines="0" zoomScale="75" zoomScaleNormal="75" workbookViewId="0">
      <selection activeCell="M48" sqref="M48"/>
    </sheetView>
  </sheetViews>
  <sheetFormatPr defaultColWidth="12.5703125" defaultRowHeight="15"/>
  <cols>
    <col min="1" max="1" width="6" style="447" bestFit="1" customWidth="1"/>
    <col min="2" max="2" width="2" style="447" customWidth="1"/>
    <col min="3" max="3" width="57.140625" style="447" customWidth="1"/>
    <col min="4" max="4" width="20.140625" style="447" customWidth="1"/>
    <col min="5" max="8" width="21.42578125" style="447" customWidth="1"/>
    <col min="9" max="9" width="16.7109375" style="447" customWidth="1"/>
    <col min="10" max="10" width="12.5703125" style="447"/>
    <col min="11" max="11" width="16.7109375" style="447" customWidth="1"/>
    <col min="12" max="12" width="22.85546875" style="447" customWidth="1"/>
    <col min="13" max="256" width="12.5703125" style="447"/>
    <col min="257" max="257" width="5" style="447" customWidth="1"/>
    <col min="258" max="258" width="2" style="447" customWidth="1"/>
    <col min="259" max="259" width="57.140625" style="447" customWidth="1"/>
    <col min="260" max="260" width="20.140625" style="447" customWidth="1"/>
    <col min="261" max="264" width="21.42578125" style="447" customWidth="1"/>
    <col min="265" max="265" width="16.7109375" style="447" customWidth="1"/>
    <col min="266" max="266" width="12.5703125" style="447"/>
    <col min="267" max="267" width="16.7109375" style="447" customWidth="1"/>
    <col min="268" max="268" width="22.85546875" style="447" customWidth="1"/>
    <col min="269" max="512" width="12.5703125" style="447"/>
    <col min="513" max="513" width="5" style="447" customWidth="1"/>
    <col min="514" max="514" width="2" style="447" customWidth="1"/>
    <col min="515" max="515" width="57.140625" style="447" customWidth="1"/>
    <col min="516" max="516" width="20.140625" style="447" customWidth="1"/>
    <col min="517" max="520" width="21.42578125" style="447" customWidth="1"/>
    <col min="521" max="521" width="16.7109375" style="447" customWidth="1"/>
    <col min="522" max="522" width="12.5703125" style="447"/>
    <col min="523" max="523" width="16.7109375" style="447" customWidth="1"/>
    <col min="524" max="524" width="22.85546875" style="447" customWidth="1"/>
    <col min="525" max="768" width="12.5703125" style="447"/>
    <col min="769" max="769" width="5" style="447" customWidth="1"/>
    <col min="770" max="770" width="2" style="447" customWidth="1"/>
    <col min="771" max="771" width="57.140625" style="447" customWidth="1"/>
    <col min="772" max="772" width="20.140625" style="447" customWidth="1"/>
    <col min="773" max="776" width="21.42578125" style="447" customWidth="1"/>
    <col min="777" max="777" width="16.7109375" style="447" customWidth="1"/>
    <col min="778" max="778" width="12.5703125" style="447"/>
    <col min="779" max="779" width="16.7109375" style="447" customWidth="1"/>
    <col min="780" max="780" width="22.85546875" style="447" customWidth="1"/>
    <col min="781" max="1024" width="12.5703125" style="447"/>
    <col min="1025" max="1025" width="5" style="447" customWidth="1"/>
    <col min="1026" max="1026" width="2" style="447" customWidth="1"/>
    <col min="1027" max="1027" width="57.140625" style="447" customWidth="1"/>
    <col min="1028" max="1028" width="20.140625" style="447" customWidth="1"/>
    <col min="1029" max="1032" width="21.42578125" style="447" customWidth="1"/>
    <col min="1033" max="1033" width="16.7109375" style="447" customWidth="1"/>
    <col min="1034" max="1034" width="12.5703125" style="447"/>
    <col min="1035" max="1035" width="16.7109375" style="447" customWidth="1"/>
    <col min="1036" max="1036" width="22.85546875" style="447" customWidth="1"/>
    <col min="1037" max="1280" width="12.5703125" style="447"/>
    <col min="1281" max="1281" width="5" style="447" customWidth="1"/>
    <col min="1282" max="1282" width="2" style="447" customWidth="1"/>
    <col min="1283" max="1283" width="57.140625" style="447" customWidth="1"/>
    <col min="1284" max="1284" width="20.140625" style="447" customWidth="1"/>
    <col min="1285" max="1288" width="21.42578125" style="447" customWidth="1"/>
    <col min="1289" max="1289" width="16.7109375" style="447" customWidth="1"/>
    <col min="1290" max="1290" width="12.5703125" style="447"/>
    <col min="1291" max="1291" width="16.7109375" style="447" customWidth="1"/>
    <col min="1292" max="1292" width="22.85546875" style="447" customWidth="1"/>
    <col min="1293" max="1536" width="12.5703125" style="447"/>
    <col min="1537" max="1537" width="5" style="447" customWidth="1"/>
    <col min="1538" max="1538" width="2" style="447" customWidth="1"/>
    <col min="1539" max="1539" width="57.140625" style="447" customWidth="1"/>
    <col min="1540" max="1540" width="20.140625" style="447" customWidth="1"/>
    <col min="1541" max="1544" width="21.42578125" style="447" customWidth="1"/>
    <col min="1545" max="1545" width="16.7109375" style="447" customWidth="1"/>
    <col min="1546" max="1546" width="12.5703125" style="447"/>
    <col min="1547" max="1547" width="16.7109375" style="447" customWidth="1"/>
    <col min="1548" max="1548" width="22.85546875" style="447" customWidth="1"/>
    <col min="1549" max="1792" width="12.5703125" style="447"/>
    <col min="1793" max="1793" width="5" style="447" customWidth="1"/>
    <col min="1794" max="1794" width="2" style="447" customWidth="1"/>
    <col min="1795" max="1795" width="57.140625" style="447" customWidth="1"/>
    <col min="1796" max="1796" width="20.140625" style="447" customWidth="1"/>
    <col min="1797" max="1800" width="21.42578125" style="447" customWidth="1"/>
    <col min="1801" max="1801" width="16.7109375" style="447" customWidth="1"/>
    <col min="1802" max="1802" width="12.5703125" style="447"/>
    <col min="1803" max="1803" width="16.7109375" style="447" customWidth="1"/>
    <col min="1804" max="1804" width="22.85546875" style="447" customWidth="1"/>
    <col min="1805" max="2048" width="12.5703125" style="447"/>
    <col min="2049" max="2049" width="5" style="447" customWidth="1"/>
    <col min="2050" max="2050" width="2" style="447" customWidth="1"/>
    <col min="2051" max="2051" width="57.140625" style="447" customWidth="1"/>
    <col min="2052" max="2052" width="20.140625" style="447" customWidth="1"/>
    <col min="2053" max="2056" width="21.42578125" style="447" customWidth="1"/>
    <col min="2057" max="2057" width="16.7109375" style="447" customWidth="1"/>
    <col min="2058" max="2058" width="12.5703125" style="447"/>
    <col min="2059" max="2059" width="16.7109375" style="447" customWidth="1"/>
    <col min="2060" max="2060" width="22.85546875" style="447" customWidth="1"/>
    <col min="2061" max="2304" width="12.5703125" style="447"/>
    <col min="2305" max="2305" width="5" style="447" customWidth="1"/>
    <col min="2306" max="2306" width="2" style="447" customWidth="1"/>
    <col min="2307" max="2307" width="57.140625" style="447" customWidth="1"/>
    <col min="2308" max="2308" width="20.140625" style="447" customWidth="1"/>
    <col min="2309" max="2312" width="21.42578125" style="447" customWidth="1"/>
    <col min="2313" max="2313" width="16.7109375" style="447" customWidth="1"/>
    <col min="2314" max="2314" width="12.5703125" style="447"/>
    <col min="2315" max="2315" width="16.7109375" style="447" customWidth="1"/>
    <col min="2316" max="2316" width="22.85546875" style="447" customWidth="1"/>
    <col min="2317" max="2560" width="12.5703125" style="447"/>
    <col min="2561" max="2561" width="5" style="447" customWidth="1"/>
    <col min="2562" max="2562" width="2" style="447" customWidth="1"/>
    <col min="2563" max="2563" width="57.140625" style="447" customWidth="1"/>
    <col min="2564" max="2564" width="20.140625" style="447" customWidth="1"/>
    <col min="2565" max="2568" width="21.42578125" style="447" customWidth="1"/>
    <col min="2569" max="2569" width="16.7109375" style="447" customWidth="1"/>
    <col min="2570" max="2570" width="12.5703125" style="447"/>
    <col min="2571" max="2571" width="16.7109375" style="447" customWidth="1"/>
    <col min="2572" max="2572" width="22.85546875" style="447" customWidth="1"/>
    <col min="2573" max="2816" width="12.5703125" style="447"/>
    <col min="2817" max="2817" width="5" style="447" customWidth="1"/>
    <col min="2818" max="2818" width="2" style="447" customWidth="1"/>
    <col min="2819" max="2819" width="57.140625" style="447" customWidth="1"/>
    <col min="2820" max="2820" width="20.140625" style="447" customWidth="1"/>
    <col min="2821" max="2824" width="21.42578125" style="447" customWidth="1"/>
    <col min="2825" max="2825" width="16.7109375" style="447" customWidth="1"/>
    <col min="2826" max="2826" width="12.5703125" style="447"/>
    <col min="2827" max="2827" width="16.7109375" style="447" customWidth="1"/>
    <col min="2828" max="2828" width="22.85546875" style="447" customWidth="1"/>
    <col min="2829" max="3072" width="12.5703125" style="447"/>
    <col min="3073" max="3073" width="5" style="447" customWidth="1"/>
    <col min="3074" max="3074" width="2" style="447" customWidth="1"/>
    <col min="3075" max="3075" width="57.140625" style="447" customWidth="1"/>
    <col min="3076" max="3076" width="20.140625" style="447" customWidth="1"/>
    <col min="3077" max="3080" width="21.42578125" style="447" customWidth="1"/>
    <col min="3081" max="3081" width="16.7109375" style="447" customWidth="1"/>
    <col min="3082" max="3082" width="12.5703125" style="447"/>
    <col min="3083" max="3083" width="16.7109375" style="447" customWidth="1"/>
    <col min="3084" max="3084" width="22.85546875" style="447" customWidth="1"/>
    <col min="3085" max="3328" width="12.5703125" style="447"/>
    <col min="3329" max="3329" width="5" style="447" customWidth="1"/>
    <col min="3330" max="3330" width="2" style="447" customWidth="1"/>
    <col min="3331" max="3331" width="57.140625" style="447" customWidth="1"/>
    <col min="3332" max="3332" width="20.140625" style="447" customWidth="1"/>
    <col min="3333" max="3336" width="21.42578125" style="447" customWidth="1"/>
    <col min="3337" max="3337" width="16.7109375" style="447" customWidth="1"/>
    <col min="3338" max="3338" width="12.5703125" style="447"/>
    <col min="3339" max="3339" width="16.7109375" style="447" customWidth="1"/>
    <col min="3340" max="3340" width="22.85546875" style="447" customWidth="1"/>
    <col min="3341" max="3584" width="12.5703125" style="447"/>
    <col min="3585" max="3585" width="5" style="447" customWidth="1"/>
    <col min="3586" max="3586" width="2" style="447" customWidth="1"/>
    <col min="3587" max="3587" width="57.140625" style="447" customWidth="1"/>
    <col min="3588" max="3588" width="20.140625" style="447" customWidth="1"/>
    <col min="3589" max="3592" width="21.42578125" style="447" customWidth="1"/>
    <col min="3593" max="3593" width="16.7109375" style="447" customWidth="1"/>
    <col min="3594" max="3594" width="12.5703125" style="447"/>
    <col min="3595" max="3595" width="16.7109375" style="447" customWidth="1"/>
    <col min="3596" max="3596" width="22.85546875" style="447" customWidth="1"/>
    <col min="3597" max="3840" width="12.5703125" style="447"/>
    <col min="3841" max="3841" width="5" style="447" customWidth="1"/>
    <col min="3842" max="3842" width="2" style="447" customWidth="1"/>
    <col min="3843" max="3843" width="57.140625" style="447" customWidth="1"/>
    <col min="3844" max="3844" width="20.140625" style="447" customWidth="1"/>
    <col min="3845" max="3848" width="21.42578125" style="447" customWidth="1"/>
    <col min="3849" max="3849" width="16.7109375" style="447" customWidth="1"/>
    <col min="3850" max="3850" width="12.5703125" style="447"/>
    <col min="3851" max="3851" width="16.7109375" style="447" customWidth="1"/>
    <col min="3852" max="3852" width="22.85546875" style="447" customWidth="1"/>
    <col min="3853" max="4096" width="12.5703125" style="447"/>
    <col min="4097" max="4097" width="5" style="447" customWidth="1"/>
    <col min="4098" max="4098" width="2" style="447" customWidth="1"/>
    <col min="4099" max="4099" width="57.140625" style="447" customWidth="1"/>
    <col min="4100" max="4100" width="20.140625" style="447" customWidth="1"/>
    <col min="4101" max="4104" width="21.42578125" style="447" customWidth="1"/>
    <col min="4105" max="4105" width="16.7109375" style="447" customWidth="1"/>
    <col min="4106" max="4106" width="12.5703125" style="447"/>
    <col min="4107" max="4107" width="16.7109375" style="447" customWidth="1"/>
    <col min="4108" max="4108" width="22.85546875" style="447" customWidth="1"/>
    <col min="4109" max="4352" width="12.5703125" style="447"/>
    <col min="4353" max="4353" width="5" style="447" customWidth="1"/>
    <col min="4354" max="4354" width="2" style="447" customWidth="1"/>
    <col min="4355" max="4355" width="57.140625" style="447" customWidth="1"/>
    <col min="4356" max="4356" width="20.140625" style="447" customWidth="1"/>
    <col min="4357" max="4360" width="21.42578125" style="447" customWidth="1"/>
    <col min="4361" max="4361" width="16.7109375" style="447" customWidth="1"/>
    <col min="4362" max="4362" width="12.5703125" style="447"/>
    <col min="4363" max="4363" width="16.7109375" style="447" customWidth="1"/>
    <col min="4364" max="4364" width="22.85546875" style="447" customWidth="1"/>
    <col min="4365" max="4608" width="12.5703125" style="447"/>
    <col min="4609" max="4609" width="5" style="447" customWidth="1"/>
    <col min="4610" max="4610" width="2" style="447" customWidth="1"/>
    <col min="4611" max="4611" width="57.140625" style="447" customWidth="1"/>
    <col min="4612" max="4612" width="20.140625" style="447" customWidth="1"/>
    <col min="4613" max="4616" width="21.42578125" style="447" customWidth="1"/>
    <col min="4617" max="4617" width="16.7109375" style="447" customWidth="1"/>
    <col min="4618" max="4618" width="12.5703125" style="447"/>
    <col min="4619" max="4619" width="16.7109375" style="447" customWidth="1"/>
    <col min="4620" max="4620" width="22.85546875" style="447" customWidth="1"/>
    <col min="4621" max="4864" width="12.5703125" style="447"/>
    <col min="4865" max="4865" width="5" style="447" customWidth="1"/>
    <col min="4866" max="4866" width="2" style="447" customWidth="1"/>
    <col min="4867" max="4867" width="57.140625" style="447" customWidth="1"/>
    <col min="4868" max="4868" width="20.140625" style="447" customWidth="1"/>
    <col min="4869" max="4872" width="21.42578125" style="447" customWidth="1"/>
    <col min="4873" max="4873" width="16.7109375" style="447" customWidth="1"/>
    <col min="4874" max="4874" width="12.5703125" style="447"/>
    <col min="4875" max="4875" width="16.7109375" style="447" customWidth="1"/>
    <col min="4876" max="4876" width="22.85546875" style="447" customWidth="1"/>
    <col min="4877" max="5120" width="12.5703125" style="447"/>
    <col min="5121" max="5121" width="5" style="447" customWidth="1"/>
    <col min="5122" max="5122" width="2" style="447" customWidth="1"/>
    <col min="5123" max="5123" width="57.140625" style="447" customWidth="1"/>
    <col min="5124" max="5124" width="20.140625" style="447" customWidth="1"/>
    <col min="5125" max="5128" width="21.42578125" style="447" customWidth="1"/>
    <col min="5129" max="5129" width="16.7109375" style="447" customWidth="1"/>
    <col min="5130" max="5130" width="12.5703125" style="447"/>
    <col min="5131" max="5131" width="16.7109375" style="447" customWidth="1"/>
    <col min="5132" max="5132" width="22.85546875" style="447" customWidth="1"/>
    <col min="5133" max="5376" width="12.5703125" style="447"/>
    <col min="5377" max="5377" width="5" style="447" customWidth="1"/>
    <col min="5378" max="5378" width="2" style="447" customWidth="1"/>
    <col min="5379" max="5379" width="57.140625" style="447" customWidth="1"/>
    <col min="5380" max="5380" width="20.140625" style="447" customWidth="1"/>
    <col min="5381" max="5384" width="21.42578125" style="447" customWidth="1"/>
    <col min="5385" max="5385" width="16.7109375" style="447" customWidth="1"/>
    <col min="5386" max="5386" width="12.5703125" style="447"/>
    <col min="5387" max="5387" width="16.7109375" style="447" customWidth="1"/>
    <col min="5388" max="5388" width="22.85546875" style="447" customWidth="1"/>
    <col min="5389" max="5632" width="12.5703125" style="447"/>
    <col min="5633" max="5633" width="5" style="447" customWidth="1"/>
    <col min="5634" max="5634" width="2" style="447" customWidth="1"/>
    <col min="5635" max="5635" width="57.140625" style="447" customWidth="1"/>
    <col min="5636" max="5636" width="20.140625" style="447" customWidth="1"/>
    <col min="5637" max="5640" width="21.42578125" style="447" customWidth="1"/>
    <col min="5641" max="5641" width="16.7109375" style="447" customWidth="1"/>
    <col min="5642" max="5642" width="12.5703125" style="447"/>
    <col min="5643" max="5643" width="16.7109375" style="447" customWidth="1"/>
    <col min="5644" max="5644" width="22.85546875" style="447" customWidth="1"/>
    <col min="5645" max="5888" width="12.5703125" style="447"/>
    <col min="5889" max="5889" width="5" style="447" customWidth="1"/>
    <col min="5890" max="5890" width="2" style="447" customWidth="1"/>
    <col min="5891" max="5891" width="57.140625" style="447" customWidth="1"/>
    <col min="5892" max="5892" width="20.140625" style="447" customWidth="1"/>
    <col min="5893" max="5896" width="21.42578125" style="447" customWidth="1"/>
    <col min="5897" max="5897" width="16.7109375" style="447" customWidth="1"/>
    <col min="5898" max="5898" width="12.5703125" style="447"/>
    <col min="5899" max="5899" width="16.7109375" style="447" customWidth="1"/>
    <col min="5900" max="5900" width="22.85546875" style="447" customWidth="1"/>
    <col min="5901" max="6144" width="12.5703125" style="447"/>
    <col min="6145" max="6145" width="5" style="447" customWidth="1"/>
    <col min="6146" max="6146" width="2" style="447" customWidth="1"/>
    <col min="6147" max="6147" width="57.140625" style="447" customWidth="1"/>
    <col min="6148" max="6148" width="20.140625" style="447" customWidth="1"/>
    <col min="6149" max="6152" width="21.42578125" style="447" customWidth="1"/>
    <col min="6153" max="6153" width="16.7109375" style="447" customWidth="1"/>
    <col min="6154" max="6154" width="12.5703125" style="447"/>
    <col min="6155" max="6155" width="16.7109375" style="447" customWidth="1"/>
    <col min="6156" max="6156" width="22.85546875" style="447" customWidth="1"/>
    <col min="6157" max="6400" width="12.5703125" style="447"/>
    <col min="6401" max="6401" width="5" style="447" customWidth="1"/>
    <col min="6402" max="6402" width="2" style="447" customWidth="1"/>
    <col min="6403" max="6403" width="57.140625" style="447" customWidth="1"/>
    <col min="6404" max="6404" width="20.140625" style="447" customWidth="1"/>
    <col min="6405" max="6408" width="21.42578125" style="447" customWidth="1"/>
    <col min="6409" max="6409" width="16.7109375" style="447" customWidth="1"/>
    <col min="6410" max="6410" width="12.5703125" style="447"/>
    <col min="6411" max="6411" width="16.7109375" style="447" customWidth="1"/>
    <col min="6412" max="6412" width="22.85546875" style="447" customWidth="1"/>
    <col min="6413" max="6656" width="12.5703125" style="447"/>
    <col min="6657" max="6657" width="5" style="447" customWidth="1"/>
    <col min="6658" max="6658" width="2" style="447" customWidth="1"/>
    <col min="6659" max="6659" width="57.140625" style="447" customWidth="1"/>
    <col min="6660" max="6660" width="20.140625" style="447" customWidth="1"/>
    <col min="6661" max="6664" width="21.42578125" style="447" customWidth="1"/>
    <col min="6665" max="6665" width="16.7109375" style="447" customWidth="1"/>
    <col min="6666" max="6666" width="12.5703125" style="447"/>
    <col min="6667" max="6667" width="16.7109375" style="447" customWidth="1"/>
    <col min="6668" max="6668" width="22.85546875" style="447" customWidth="1"/>
    <col min="6669" max="6912" width="12.5703125" style="447"/>
    <col min="6913" max="6913" width="5" style="447" customWidth="1"/>
    <col min="6914" max="6914" width="2" style="447" customWidth="1"/>
    <col min="6915" max="6915" width="57.140625" style="447" customWidth="1"/>
    <col min="6916" max="6916" width="20.140625" style="447" customWidth="1"/>
    <col min="6917" max="6920" width="21.42578125" style="447" customWidth="1"/>
    <col min="6921" max="6921" width="16.7109375" style="447" customWidth="1"/>
    <col min="6922" max="6922" width="12.5703125" style="447"/>
    <col min="6923" max="6923" width="16.7109375" style="447" customWidth="1"/>
    <col min="6924" max="6924" width="22.85546875" style="447" customWidth="1"/>
    <col min="6925" max="7168" width="12.5703125" style="447"/>
    <col min="7169" max="7169" width="5" style="447" customWidth="1"/>
    <col min="7170" max="7170" width="2" style="447" customWidth="1"/>
    <col min="7171" max="7171" width="57.140625" style="447" customWidth="1"/>
    <col min="7172" max="7172" width="20.140625" style="447" customWidth="1"/>
    <col min="7173" max="7176" width="21.42578125" style="447" customWidth="1"/>
    <col min="7177" max="7177" width="16.7109375" style="447" customWidth="1"/>
    <col min="7178" max="7178" width="12.5703125" style="447"/>
    <col min="7179" max="7179" width="16.7109375" style="447" customWidth="1"/>
    <col min="7180" max="7180" width="22.85546875" style="447" customWidth="1"/>
    <col min="7181" max="7424" width="12.5703125" style="447"/>
    <col min="7425" max="7425" width="5" style="447" customWidth="1"/>
    <col min="7426" max="7426" width="2" style="447" customWidth="1"/>
    <col min="7427" max="7427" width="57.140625" style="447" customWidth="1"/>
    <col min="7428" max="7428" width="20.140625" style="447" customWidth="1"/>
    <col min="7429" max="7432" width="21.42578125" style="447" customWidth="1"/>
    <col min="7433" max="7433" width="16.7109375" style="447" customWidth="1"/>
    <col min="7434" max="7434" width="12.5703125" style="447"/>
    <col min="7435" max="7435" width="16.7109375" style="447" customWidth="1"/>
    <col min="7436" max="7436" width="22.85546875" style="447" customWidth="1"/>
    <col min="7437" max="7680" width="12.5703125" style="447"/>
    <col min="7681" max="7681" width="5" style="447" customWidth="1"/>
    <col min="7682" max="7682" width="2" style="447" customWidth="1"/>
    <col min="7683" max="7683" width="57.140625" style="447" customWidth="1"/>
    <col min="7684" max="7684" width="20.140625" style="447" customWidth="1"/>
    <col min="7685" max="7688" width="21.42578125" style="447" customWidth="1"/>
    <col min="7689" max="7689" width="16.7109375" style="447" customWidth="1"/>
    <col min="7690" max="7690" width="12.5703125" style="447"/>
    <col min="7691" max="7691" width="16.7109375" style="447" customWidth="1"/>
    <col min="7692" max="7692" width="22.85546875" style="447" customWidth="1"/>
    <col min="7693" max="7936" width="12.5703125" style="447"/>
    <col min="7937" max="7937" width="5" style="447" customWidth="1"/>
    <col min="7938" max="7938" width="2" style="447" customWidth="1"/>
    <col min="7939" max="7939" width="57.140625" style="447" customWidth="1"/>
    <col min="7940" max="7940" width="20.140625" style="447" customWidth="1"/>
    <col min="7941" max="7944" width="21.42578125" style="447" customWidth="1"/>
    <col min="7945" max="7945" width="16.7109375" style="447" customWidth="1"/>
    <col min="7946" max="7946" width="12.5703125" style="447"/>
    <col min="7947" max="7947" width="16.7109375" style="447" customWidth="1"/>
    <col min="7948" max="7948" width="22.85546875" style="447" customWidth="1"/>
    <col min="7949" max="8192" width="12.5703125" style="447"/>
    <col min="8193" max="8193" width="5" style="447" customWidth="1"/>
    <col min="8194" max="8194" width="2" style="447" customWidth="1"/>
    <col min="8195" max="8195" width="57.140625" style="447" customWidth="1"/>
    <col min="8196" max="8196" width="20.140625" style="447" customWidth="1"/>
    <col min="8197" max="8200" width="21.42578125" style="447" customWidth="1"/>
    <col min="8201" max="8201" width="16.7109375" style="447" customWidth="1"/>
    <col min="8202" max="8202" width="12.5703125" style="447"/>
    <col min="8203" max="8203" width="16.7109375" style="447" customWidth="1"/>
    <col min="8204" max="8204" width="22.85546875" style="447" customWidth="1"/>
    <col min="8205" max="8448" width="12.5703125" style="447"/>
    <col min="8449" max="8449" width="5" style="447" customWidth="1"/>
    <col min="8450" max="8450" width="2" style="447" customWidth="1"/>
    <col min="8451" max="8451" width="57.140625" style="447" customWidth="1"/>
    <col min="8452" max="8452" width="20.140625" style="447" customWidth="1"/>
    <col min="8453" max="8456" width="21.42578125" style="447" customWidth="1"/>
    <col min="8457" max="8457" width="16.7109375" style="447" customWidth="1"/>
    <col min="8458" max="8458" width="12.5703125" style="447"/>
    <col min="8459" max="8459" width="16.7109375" style="447" customWidth="1"/>
    <col min="8460" max="8460" width="22.85546875" style="447" customWidth="1"/>
    <col min="8461" max="8704" width="12.5703125" style="447"/>
    <col min="8705" max="8705" width="5" style="447" customWidth="1"/>
    <col min="8706" max="8706" width="2" style="447" customWidth="1"/>
    <col min="8707" max="8707" width="57.140625" style="447" customWidth="1"/>
    <col min="8708" max="8708" width="20.140625" style="447" customWidth="1"/>
    <col min="8709" max="8712" width="21.42578125" style="447" customWidth="1"/>
    <col min="8713" max="8713" width="16.7109375" style="447" customWidth="1"/>
    <col min="8714" max="8714" width="12.5703125" style="447"/>
    <col min="8715" max="8715" width="16.7109375" style="447" customWidth="1"/>
    <col min="8716" max="8716" width="22.85546875" style="447" customWidth="1"/>
    <col min="8717" max="8960" width="12.5703125" style="447"/>
    <col min="8961" max="8961" width="5" style="447" customWidth="1"/>
    <col min="8962" max="8962" width="2" style="447" customWidth="1"/>
    <col min="8963" max="8963" width="57.140625" style="447" customWidth="1"/>
    <col min="8964" max="8964" width="20.140625" style="447" customWidth="1"/>
    <col min="8965" max="8968" width="21.42578125" style="447" customWidth="1"/>
    <col min="8969" max="8969" width="16.7109375" style="447" customWidth="1"/>
    <col min="8970" max="8970" width="12.5703125" style="447"/>
    <col min="8971" max="8971" width="16.7109375" style="447" customWidth="1"/>
    <col min="8972" max="8972" width="22.85546875" style="447" customWidth="1"/>
    <col min="8973" max="9216" width="12.5703125" style="447"/>
    <col min="9217" max="9217" width="5" style="447" customWidth="1"/>
    <col min="9218" max="9218" width="2" style="447" customWidth="1"/>
    <col min="9219" max="9219" width="57.140625" style="447" customWidth="1"/>
    <col min="9220" max="9220" width="20.140625" style="447" customWidth="1"/>
    <col min="9221" max="9224" width="21.42578125" style="447" customWidth="1"/>
    <col min="9225" max="9225" width="16.7109375" style="447" customWidth="1"/>
    <col min="9226" max="9226" width="12.5703125" style="447"/>
    <col min="9227" max="9227" width="16.7109375" style="447" customWidth="1"/>
    <col min="9228" max="9228" width="22.85546875" style="447" customWidth="1"/>
    <col min="9229" max="9472" width="12.5703125" style="447"/>
    <col min="9473" max="9473" width="5" style="447" customWidth="1"/>
    <col min="9474" max="9474" width="2" style="447" customWidth="1"/>
    <col min="9475" max="9475" width="57.140625" style="447" customWidth="1"/>
    <col min="9476" max="9476" width="20.140625" style="447" customWidth="1"/>
    <col min="9477" max="9480" width="21.42578125" style="447" customWidth="1"/>
    <col min="9481" max="9481" width="16.7109375" style="447" customWidth="1"/>
    <col min="9482" max="9482" width="12.5703125" style="447"/>
    <col min="9483" max="9483" width="16.7109375" style="447" customWidth="1"/>
    <col min="9484" max="9484" width="22.85546875" style="447" customWidth="1"/>
    <col min="9485" max="9728" width="12.5703125" style="447"/>
    <col min="9729" max="9729" width="5" style="447" customWidth="1"/>
    <col min="9730" max="9730" width="2" style="447" customWidth="1"/>
    <col min="9731" max="9731" width="57.140625" style="447" customWidth="1"/>
    <col min="9732" max="9732" width="20.140625" style="447" customWidth="1"/>
    <col min="9733" max="9736" width="21.42578125" style="447" customWidth="1"/>
    <col min="9737" max="9737" width="16.7109375" style="447" customWidth="1"/>
    <col min="9738" max="9738" width="12.5703125" style="447"/>
    <col min="9739" max="9739" width="16.7109375" style="447" customWidth="1"/>
    <col min="9740" max="9740" width="22.85546875" style="447" customWidth="1"/>
    <col min="9741" max="9984" width="12.5703125" style="447"/>
    <col min="9985" max="9985" width="5" style="447" customWidth="1"/>
    <col min="9986" max="9986" width="2" style="447" customWidth="1"/>
    <col min="9987" max="9987" width="57.140625" style="447" customWidth="1"/>
    <col min="9988" max="9988" width="20.140625" style="447" customWidth="1"/>
    <col min="9989" max="9992" width="21.42578125" style="447" customWidth="1"/>
    <col min="9993" max="9993" width="16.7109375" style="447" customWidth="1"/>
    <col min="9994" max="9994" width="12.5703125" style="447"/>
    <col min="9995" max="9995" width="16.7109375" style="447" customWidth="1"/>
    <col min="9996" max="9996" width="22.85546875" style="447" customWidth="1"/>
    <col min="9997" max="10240" width="12.5703125" style="447"/>
    <col min="10241" max="10241" width="5" style="447" customWidth="1"/>
    <col min="10242" max="10242" width="2" style="447" customWidth="1"/>
    <col min="10243" max="10243" width="57.140625" style="447" customWidth="1"/>
    <col min="10244" max="10244" width="20.140625" style="447" customWidth="1"/>
    <col min="10245" max="10248" width="21.42578125" style="447" customWidth="1"/>
    <col min="10249" max="10249" width="16.7109375" style="447" customWidth="1"/>
    <col min="10250" max="10250" width="12.5703125" style="447"/>
    <col min="10251" max="10251" width="16.7109375" style="447" customWidth="1"/>
    <col min="10252" max="10252" width="22.85546875" style="447" customWidth="1"/>
    <col min="10253" max="10496" width="12.5703125" style="447"/>
    <col min="10497" max="10497" width="5" style="447" customWidth="1"/>
    <col min="10498" max="10498" width="2" style="447" customWidth="1"/>
    <col min="10499" max="10499" width="57.140625" style="447" customWidth="1"/>
    <col min="10500" max="10500" width="20.140625" style="447" customWidth="1"/>
    <col min="10501" max="10504" width="21.42578125" style="447" customWidth="1"/>
    <col min="10505" max="10505" width="16.7109375" style="447" customWidth="1"/>
    <col min="10506" max="10506" width="12.5703125" style="447"/>
    <col min="10507" max="10507" width="16.7109375" style="447" customWidth="1"/>
    <col min="10508" max="10508" width="22.85546875" style="447" customWidth="1"/>
    <col min="10509" max="10752" width="12.5703125" style="447"/>
    <col min="10753" max="10753" width="5" style="447" customWidth="1"/>
    <col min="10754" max="10754" width="2" style="447" customWidth="1"/>
    <col min="10755" max="10755" width="57.140625" style="447" customWidth="1"/>
    <col min="10756" max="10756" width="20.140625" style="447" customWidth="1"/>
    <col min="10757" max="10760" width="21.42578125" style="447" customWidth="1"/>
    <col min="10761" max="10761" width="16.7109375" style="447" customWidth="1"/>
    <col min="10762" max="10762" width="12.5703125" style="447"/>
    <col min="10763" max="10763" width="16.7109375" style="447" customWidth="1"/>
    <col min="10764" max="10764" width="22.85546875" style="447" customWidth="1"/>
    <col min="10765" max="11008" width="12.5703125" style="447"/>
    <col min="11009" max="11009" width="5" style="447" customWidth="1"/>
    <col min="11010" max="11010" width="2" style="447" customWidth="1"/>
    <col min="11011" max="11011" width="57.140625" style="447" customWidth="1"/>
    <col min="11012" max="11012" width="20.140625" style="447" customWidth="1"/>
    <col min="11013" max="11016" width="21.42578125" style="447" customWidth="1"/>
    <col min="11017" max="11017" width="16.7109375" style="447" customWidth="1"/>
    <col min="11018" max="11018" width="12.5703125" style="447"/>
    <col min="11019" max="11019" width="16.7109375" style="447" customWidth="1"/>
    <col min="11020" max="11020" width="22.85546875" style="447" customWidth="1"/>
    <col min="11021" max="11264" width="12.5703125" style="447"/>
    <col min="11265" max="11265" width="5" style="447" customWidth="1"/>
    <col min="11266" max="11266" width="2" style="447" customWidth="1"/>
    <col min="11267" max="11267" width="57.140625" style="447" customWidth="1"/>
    <col min="11268" max="11268" width="20.140625" style="447" customWidth="1"/>
    <col min="11269" max="11272" width="21.42578125" style="447" customWidth="1"/>
    <col min="11273" max="11273" width="16.7109375" style="447" customWidth="1"/>
    <col min="11274" max="11274" width="12.5703125" style="447"/>
    <col min="11275" max="11275" width="16.7109375" style="447" customWidth="1"/>
    <col min="11276" max="11276" width="22.85546875" style="447" customWidth="1"/>
    <col min="11277" max="11520" width="12.5703125" style="447"/>
    <col min="11521" max="11521" width="5" style="447" customWidth="1"/>
    <col min="11522" max="11522" width="2" style="447" customWidth="1"/>
    <col min="11523" max="11523" width="57.140625" style="447" customWidth="1"/>
    <col min="11524" max="11524" width="20.140625" style="447" customWidth="1"/>
    <col min="11525" max="11528" width="21.42578125" style="447" customWidth="1"/>
    <col min="11529" max="11529" width="16.7109375" style="447" customWidth="1"/>
    <col min="11530" max="11530" width="12.5703125" style="447"/>
    <col min="11531" max="11531" width="16.7109375" style="447" customWidth="1"/>
    <col min="11532" max="11532" width="22.85546875" style="447" customWidth="1"/>
    <col min="11533" max="11776" width="12.5703125" style="447"/>
    <col min="11777" max="11777" width="5" style="447" customWidth="1"/>
    <col min="11778" max="11778" width="2" style="447" customWidth="1"/>
    <col min="11779" max="11779" width="57.140625" style="447" customWidth="1"/>
    <col min="11780" max="11780" width="20.140625" style="447" customWidth="1"/>
    <col min="11781" max="11784" width="21.42578125" style="447" customWidth="1"/>
    <col min="11785" max="11785" width="16.7109375" style="447" customWidth="1"/>
    <col min="11786" max="11786" width="12.5703125" style="447"/>
    <col min="11787" max="11787" width="16.7109375" style="447" customWidth="1"/>
    <col min="11788" max="11788" width="22.85546875" style="447" customWidth="1"/>
    <col min="11789" max="12032" width="12.5703125" style="447"/>
    <col min="12033" max="12033" width="5" style="447" customWidth="1"/>
    <col min="12034" max="12034" width="2" style="447" customWidth="1"/>
    <col min="12035" max="12035" width="57.140625" style="447" customWidth="1"/>
    <col min="12036" max="12036" width="20.140625" style="447" customWidth="1"/>
    <col min="12037" max="12040" width="21.42578125" style="447" customWidth="1"/>
    <col min="12041" max="12041" width="16.7109375" style="447" customWidth="1"/>
    <col min="12042" max="12042" width="12.5703125" style="447"/>
    <col min="12043" max="12043" width="16.7109375" style="447" customWidth="1"/>
    <col min="12044" max="12044" width="22.85546875" style="447" customWidth="1"/>
    <col min="12045" max="12288" width="12.5703125" style="447"/>
    <col min="12289" max="12289" width="5" style="447" customWidth="1"/>
    <col min="12290" max="12290" width="2" style="447" customWidth="1"/>
    <col min="12291" max="12291" width="57.140625" style="447" customWidth="1"/>
    <col min="12292" max="12292" width="20.140625" style="447" customWidth="1"/>
    <col min="12293" max="12296" width="21.42578125" style="447" customWidth="1"/>
    <col min="12297" max="12297" width="16.7109375" style="447" customWidth="1"/>
    <col min="12298" max="12298" width="12.5703125" style="447"/>
    <col min="12299" max="12299" width="16.7109375" style="447" customWidth="1"/>
    <col min="12300" max="12300" width="22.85546875" style="447" customWidth="1"/>
    <col min="12301" max="12544" width="12.5703125" style="447"/>
    <col min="12545" max="12545" width="5" style="447" customWidth="1"/>
    <col min="12546" max="12546" width="2" style="447" customWidth="1"/>
    <col min="12547" max="12547" width="57.140625" style="447" customWidth="1"/>
    <col min="12548" max="12548" width="20.140625" style="447" customWidth="1"/>
    <col min="12549" max="12552" width="21.42578125" style="447" customWidth="1"/>
    <col min="12553" max="12553" width="16.7109375" style="447" customWidth="1"/>
    <col min="12554" max="12554" width="12.5703125" style="447"/>
    <col min="12555" max="12555" width="16.7109375" style="447" customWidth="1"/>
    <col min="12556" max="12556" width="22.85546875" style="447" customWidth="1"/>
    <col min="12557" max="12800" width="12.5703125" style="447"/>
    <col min="12801" max="12801" width="5" style="447" customWidth="1"/>
    <col min="12802" max="12802" width="2" style="447" customWidth="1"/>
    <col min="12803" max="12803" width="57.140625" style="447" customWidth="1"/>
    <col min="12804" max="12804" width="20.140625" style="447" customWidth="1"/>
    <col min="12805" max="12808" width="21.42578125" style="447" customWidth="1"/>
    <col min="12809" max="12809" width="16.7109375" style="447" customWidth="1"/>
    <col min="12810" max="12810" width="12.5703125" style="447"/>
    <col min="12811" max="12811" width="16.7109375" style="447" customWidth="1"/>
    <col min="12812" max="12812" width="22.85546875" style="447" customWidth="1"/>
    <col min="12813" max="13056" width="12.5703125" style="447"/>
    <col min="13057" max="13057" width="5" style="447" customWidth="1"/>
    <col min="13058" max="13058" width="2" style="447" customWidth="1"/>
    <col min="13059" max="13059" width="57.140625" style="447" customWidth="1"/>
    <col min="13060" max="13060" width="20.140625" style="447" customWidth="1"/>
    <col min="13061" max="13064" width="21.42578125" style="447" customWidth="1"/>
    <col min="13065" max="13065" width="16.7109375" style="447" customWidth="1"/>
    <col min="13066" max="13066" width="12.5703125" style="447"/>
    <col min="13067" max="13067" width="16.7109375" style="447" customWidth="1"/>
    <col min="13068" max="13068" width="22.85546875" style="447" customWidth="1"/>
    <col min="13069" max="13312" width="12.5703125" style="447"/>
    <col min="13313" max="13313" width="5" style="447" customWidth="1"/>
    <col min="13314" max="13314" width="2" style="447" customWidth="1"/>
    <col min="13315" max="13315" width="57.140625" style="447" customWidth="1"/>
    <col min="13316" max="13316" width="20.140625" style="447" customWidth="1"/>
    <col min="13317" max="13320" width="21.42578125" style="447" customWidth="1"/>
    <col min="13321" max="13321" width="16.7109375" style="447" customWidth="1"/>
    <col min="13322" max="13322" width="12.5703125" style="447"/>
    <col min="13323" max="13323" width="16.7109375" style="447" customWidth="1"/>
    <col min="13324" max="13324" width="22.85546875" style="447" customWidth="1"/>
    <col min="13325" max="13568" width="12.5703125" style="447"/>
    <col min="13569" max="13569" width="5" style="447" customWidth="1"/>
    <col min="13570" max="13570" width="2" style="447" customWidth="1"/>
    <col min="13571" max="13571" width="57.140625" style="447" customWidth="1"/>
    <col min="13572" max="13572" width="20.140625" style="447" customWidth="1"/>
    <col min="13573" max="13576" width="21.42578125" style="447" customWidth="1"/>
    <col min="13577" max="13577" width="16.7109375" style="447" customWidth="1"/>
    <col min="13578" max="13578" width="12.5703125" style="447"/>
    <col min="13579" max="13579" width="16.7109375" style="447" customWidth="1"/>
    <col min="13580" max="13580" width="22.85546875" style="447" customWidth="1"/>
    <col min="13581" max="13824" width="12.5703125" style="447"/>
    <col min="13825" max="13825" width="5" style="447" customWidth="1"/>
    <col min="13826" max="13826" width="2" style="447" customWidth="1"/>
    <col min="13827" max="13827" width="57.140625" style="447" customWidth="1"/>
    <col min="13828" max="13828" width="20.140625" style="447" customWidth="1"/>
    <col min="13829" max="13832" width="21.42578125" style="447" customWidth="1"/>
    <col min="13833" max="13833" width="16.7109375" style="447" customWidth="1"/>
    <col min="13834" max="13834" width="12.5703125" style="447"/>
    <col min="13835" max="13835" width="16.7109375" style="447" customWidth="1"/>
    <col min="13836" max="13836" width="22.85546875" style="447" customWidth="1"/>
    <col min="13837" max="14080" width="12.5703125" style="447"/>
    <col min="14081" max="14081" width="5" style="447" customWidth="1"/>
    <col min="14082" max="14082" width="2" style="447" customWidth="1"/>
    <col min="14083" max="14083" width="57.140625" style="447" customWidth="1"/>
    <col min="14084" max="14084" width="20.140625" style="447" customWidth="1"/>
    <col min="14085" max="14088" width="21.42578125" style="447" customWidth="1"/>
    <col min="14089" max="14089" width="16.7109375" style="447" customWidth="1"/>
    <col min="14090" max="14090" width="12.5703125" style="447"/>
    <col min="14091" max="14091" width="16.7109375" style="447" customWidth="1"/>
    <col min="14092" max="14092" width="22.85546875" style="447" customWidth="1"/>
    <col min="14093" max="14336" width="12.5703125" style="447"/>
    <col min="14337" max="14337" width="5" style="447" customWidth="1"/>
    <col min="14338" max="14338" width="2" style="447" customWidth="1"/>
    <col min="14339" max="14339" width="57.140625" style="447" customWidth="1"/>
    <col min="14340" max="14340" width="20.140625" style="447" customWidth="1"/>
    <col min="14341" max="14344" width="21.42578125" style="447" customWidth="1"/>
    <col min="14345" max="14345" width="16.7109375" style="447" customWidth="1"/>
    <col min="14346" max="14346" width="12.5703125" style="447"/>
    <col min="14347" max="14347" width="16.7109375" style="447" customWidth="1"/>
    <col min="14348" max="14348" width="22.85546875" style="447" customWidth="1"/>
    <col min="14349" max="14592" width="12.5703125" style="447"/>
    <col min="14593" max="14593" width="5" style="447" customWidth="1"/>
    <col min="14594" max="14594" width="2" style="447" customWidth="1"/>
    <col min="14595" max="14595" width="57.140625" style="447" customWidth="1"/>
    <col min="14596" max="14596" width="20.140625" style="447" customWidth="1"/>
    <col min="14597" max="14600" width="21.42578125" style="447" customWidth="1"/>
    <col min="14601" max="14601" width="16.7109375" style="447" customWidth="1"/>
    <col min="14602" max="14602" width="12.5703125" style="447"/>
    <col min="14603" max="14603" width="16.7109375" style="447" customWidth="1"/>
    <col min="14604" max="14604" width="22.85546875" style="447" customWidth="1"/>
    <col min="14605" max="14848" width="12.5703125" style="447"/>
    <col min="14849" max="14849" width="5" style="447" customWidth="1"/>
    <col min="14850" max="14850" width="2" style="447" customWidth="1"/>
    <col min="14851" max="14851" width="57.140625" style="447" customWidth="1"/>
    <col min="14852" max="14852" width="20.140625" style="447" customWidth="1"/>
    <col min="14853" max="14856" width="21.42578125" style="447" customWidth="1"/>
    <col min="14857" max="14857" width="16.7109375" style="447" customWidth="1"/>
    <col min="14858" max="14858" width="12.5703125" style="447"/>
    <col min="14859" max="14859" width="16.7109375" style="447" customWidth="1"/>
    <col min="14860" max="14860" width="22.85546875" style="447" customWidth="1"/>
    <col min="14861" max="15104" width="12.5703125" style="447"/>
    <col min="15105" max="15105" width="5" style="447" customWidth="1"/>
    <col min="15106" max="15106" width="2" style="447" customWidth="1"/>
    <col min="15107" max="15107" width="57.140625" style="447" customWidth="1"/>
    <col min="15108" max="15108" width="20.140625" style="447" customWidth="1"/>
    <col min="15109" max="15112" width="21.42578125" style="447" customWidth="1"/>
    <col min="15113" max="15113" width="16.7109375" style="447" customWidth="1"/>
    <col min="15114" max="15114" width="12.5703125" style="447"/>
    <col min="15115" max="15115" width="16.7109375" style="447" customWidth="1"/>
    <col min="15116" max="15116" width="22.85546875" style="447" customWidth="1"/>
    <col min="15117" max="15360" width="12.5703125" style="447"/>
    <col min="15361" max="15361" width="5" style="447" customWidth="1"/>
    <col min="15362" max="15362" width="2" style="447" customWidth="1"/>
    <col min="15363" max="15363" width="57.140625" style="447" customWidth="1"/>
    <col min="15364" max="15364" width="20.140625" style="447" customWidth="1"/>
    <col min="15365" max="15368" width="21.42578125" style="447" customWidth="1"/>
    <col min="15369" max="15369" width="16.7109375" style="447" customWidth="1"/>
    <col min="15370" max="15370" width="12.5703125" style="447"/>
    <col min="15371" max="15371" width="16.7109375" style="447" customWidth="1"/>
    <col min="15372" max="15372" width="22.85546875" style="447" customWidth="1"/>
    <col min="15373" max="15616" width="12.5703125" style="447"/>
    <col min="15617" max="15617" width="5" style="447" customWidth="1"/>
    <col min="15618" max="15618" width="2" style="447" customWidth="1"/>
    <col min="15619" max="15619" width="57.140625" style="447" customWidth="1"/>
    <col min="15620" max="15620" width="20.140625" style="447" customWidth="1"/>
    <col min="15621" max="15624" width="21.42578125" style="447" customWidth="1"/>
    <col min="15625" max="15625" width="16.7109375" style="447" customWidth="1"/>
    <col min="15626" max="15626" width="12.5703125" style="447"/>
    <col min="15627" max="15627" width="16.7109375" style="447" customWidth="1"/>
    <col min="15628" max="15628" width="22.85546875" style="447" customWidth="1"/>
    <col min="15629" max="15872" width="12.5703125" style="447"/>
    <col min="15873" max="15873" width="5" style="447" customWidth="1"/>
    <col min="15874" max="15874" width="2" style="447" customWidth="1"/>
    <col min="15875" max="15875" width="57.140625" style="447" customWidth="1"/>
    <col min="15876" max="15876" width="20.140625" style="447" customWidth="1"/>
    <col min="15877" max="15880" width="21.42578125" style="447" customWidth="1"/>
    <col min="15881" max="15881" width="16.7109375" style="447" customWidth="1"/>
    <col min="15882" max="15882" width="12.5703125" style="447"/>
    <col min="15883" max="15883" width="16.7109375" style="447" customWidth="1"/>
    <col min="15884" max="15884" width="22.85546875" style="447" customWidth="1"/>
    <col min="15885" max="16128" width="12.5703125" style="447"/>
    <col min="16129" max="16129" width="5" style="447" customWidth="1"/>
    <col min="16130" max="16130" width="2" style="447" customWidth="1"/>
    <col min="16131" max="16131" width="57.140625" style="447" customWidth="1"/>
    <col min="16132" max="16132" width="20.140625" style="447" customWidth="1"/>
    <col min="16133" max="16136" width="21.42578125" style="447" customWidth="1"/>
    <col min="16137" max="16137" width="16.7109375" style="447" customWidth="1"/>
    <col min="16138" max="16138" width="12.5703125" style="447"/>
    <col min="16139" max="16139" width="16.7109375" style="447" customWidth="1"/>
    <col min="16140" max="16140" width="22.85546875" style="447" customWidth="1"/>
    <col min="16141" max="16384" width="12.5703125" style="447"/>
  </cols>
  <sheetData>
    <row r="1" spans="1:65" ht="15.75" customHeight="1">
      <c r="A1" s="1669" t="s">
        <v>598</v>
      </c>
      <c r="B1" s="1669"/>
      <c r="C1" s="1669"/>
      <c r="D1" s="445"/>
      <c r="E1" s="445"/>
      <c r="F1" s="445"/>
      <c r="G1" s="446"/>
      <c r="H1" s="446"/>
    </row>
    <row r="2" spans="1:65" ht="26.25" customHeight="1">
      <c r="A2" s="1670" t="s">
        <v>599</v>
      </c>
      <c r="B2" s="1670"/>
      <c r="C2" s="1670"/>
      <c r="D2" s="1670"/>
      <c r="E2" s="1670"/>
      <c r="F2" s="1670"/>
      <c r="G2" s="1670"/>
      <c r="H2" s="1670"/>
    </row>
    <row r="3" spans="1:65" ht="12" customHeight="1">
      <c r="A3" s="445"/>
      <c r="B3" s="445"/>
      <c r="C3" s="448"/>
      <c r="D3" s="449"/>
      <c r="E3" s="449"/>
      <c r="F3" s="449"/>
      <c r="G3" s="450"/>
      <c r="H3" s="450"/>
    </row>
    <row r="4" spans="1:65" ht="15" customHeight="1">
      <c r="A4" s="451"/>
      <c r="B4" s="451"/>
      <c r="C4" s="448"/>
      <c r="D4" s="449"/>
      <c r="E4" s="449"/>
      <c r="F4" s="449"/>
      <c r="G4" s="450"/>
      <c r="H4" s="452" t="s">
        <v>2</v>
      </c>
    </row>
    <row r="5" spans="1:65" ht="16.5" customHeight="1">
      <c r="A5" s="453"/>
      <c r="B5" s="446"/>
      <c r="C5" s="454"/>
      <c r="D5" s="1671" t="s">
        <v>562</v>
      </c>
      <c r="E5" s="1672"/>
      <c r="F5" s="1673"/>
      <c r="G5" s="1674" t="s">
        <v>563</v>
      </c>
      <c r="H5" s="1675"/>
    </row>
    <row r="6" spans="1:65" ht="15" customHeight="1">
      <c r="A6" s="455"/>
      <c r="B6" s="446"/>
      <c r="C6" s="456"/>
      <c r="D6" s="1676" t="s">
        <v>767</v>
      </c>
      <c r="E6" s="1677"/>
      <c r="F6" s="1678"/>
      <c r="G6" s="1657" t="s">
        <v>767</v>
      </c>
      <c r="H6" s="1659"/>
    </row>
    <row r="7" spans="1:65" ht="15.75">
      <c r="A7" s="455"/>
      <c r="B7" s="446"/>
      <c r="C7" s="457" t="s">
        <v>3</v>
      </c>
      <c r="D7" s="458"/>
      <c r="E7" s="459" t="s">
        <v>564</v>
      </c>
      <c r="F7" s="460"/>
      <c r="G7" s="461" t="s">
        <v>4</v>
      </c>
      <c r="H7" s="462" t="s">
        <v>4</v>
      </c>
    </row>
    <row r="8" spans="1:65" ht="14.25" customHeight="1">
      <c r="A8" s="455"/>
      <c r="B8" s="446"/>
      <c r="C8" s="463"/>
      <c r="D8" s="464"/>
      <c r="E8" s="465"/>
      <c r="F8" s="466" t="s">
        <v>564</v>
      </c>
      <c r="G8" s="467" t="s">
        <v>565</v>
      </c>
      <c r="H8" s="462" t="s">
        <v>566</v>
      </c>
    </row>
    <row r="9" spans="1:65" ht="14.25" customHeight="1">
      <c r="A9" s="455"/>
      <c r="B9" s="446"/>
      <c r="C9" s="468"/>
      <c r="D9" s="469" t="s">
        <v>567</v>
      </c>
      <c r="E9" s="470" t="s">
        <v>568</v>
      </c>
      <c r="F9" s="471" t="s">
        <v>569</v>
      </c>
      <c r="G9" s="467" t="s">
        <v>570</v>
      </c>
      <c r="H9" s="462" t="s">
        <v>571</v>
      </c>
    </row>
    <row r="10" spans="1:65" ht="14.25" customHeight="1">
      <c r="A10" s="472"/>
      <c r="B10" s="451"/>
      <c r="C10" s="473"/>
      <c r="D10" s="474"/>
      <c r="E10" s="475"/>
      <c r="F10" s="471" t="s">
        <v>572</v>
      </c>
      <c r="G10" s="476" t="s">
        <v>573</v>
      </c>
      <c r="H10" s="477"/>
    </row>
    <row r="11" spans="1:65" ht="9.9499999999999993" customHeight="1">
      <c r="A11" s="478"/>
      <c r="B11" s="479"/>
      <c r="C11" s="480" t="s">
        <v>439</v>
      </c>
      <c r="D11" s="481">
        <v>2</v>
      </c>
      <c r="E11" s="482">
        <v>3</v>
      </c>
      <c r="F11" s="482">
        <v>4</v>
      </c>
      <c r="G11" s="483">
        <v>5</v>
      </c>
      <c r="H11" s="484">
        <v>6</v>
      </c>
    </row>
    <row r="12" spans="1:65" ht="15.75" customHeight="1">
      <c r="A12" s="453"/>
      <c r="B12" s="485"/>
      <c r="C12" s="486" t="s">
        <v>4</v>
      </c>
      <c r="D12" s="762" t="s">
        <v>4</v>
      </c>
      <c r="E12" s="763" t="s">
        <v>124</v>
      </c>
      <c r="F12" s="764"/>
      <c r="G12" s="765" t="s">
        <v>4</v>
      </c>
      <c r="H12" s="766" t="s">
        <v>124</v>
      </c>
    </row>
    <row r="13" spans="1:65" ht="15.75">
      <c r="A13" s="1665" t="s">
        <v>40</v>
      </c>
      <c r="B13" s="1666"/>
      <c r="C13" s="1667"/>
      <c r="D13" s="841">
        <v>120070133.46000001</v>
      </c>
      <c r="E13" s="842">
        <v>79534.509999999995</v>
      </c>
      <c r="F13" s="842">
        <v>1056.48</v>
      </c>
      <c r="G13" s="843">
        <v>74146.84</v>
      </c>
      <c r="H13" s="844">
        <v>5387.67</v>
      </c>
      <c r="K13" s="1142"/>
    </row>
    <row r="14" spans="1:65" s="487" customFormat="1" ht="24" customHeight="1">
      <c r="A14" s="767" t="s">
        <v>350</v>
      </c>
      <c r="B14" s="768" t="s">
        <v>47</v>
      </c>
      <c r="C14" s="769" t="s">
        <v>351</v>
      </c>
      <c r="D14" s="845">
        <v>50050245.929999985</v>
      </c>
      <c r="E14" s="846">
        <v>75993.009999999995</v>
      </c>
      <c r="F14" s="846">
        <v>0</v>
      </c>
      <c r="G14" s="847">
        <v>70605.34</v>
      </c>
      <c r="H14" s="848">
        <v>5387.67</v>
      </c>
      <c r="I14" s="447"/>
      <c r="J14" s="447"/>
      <c r="K14" s="447"/>
      <c r="L14" s="447"/>
      <c r="M14" s="447"/>
      <c r="N14" s="447"/>
      <c r="O14" s="447"/>
      <c r="P14" s="447"/>
      <c r="Q14" s="447"/>
      <c r="R14" s="447"/>
      <c r="S14" s="447"/>
      <c r="T14" s="447"/>
      <c r="U14" s="447"/>
      <c r="V14" s="447"/>
      <c r="W14" s="447"/>
      <c r="X14" s="447"/>
      <c r="Y14" s="447"/>
      <c r="Z14" s="447"/>
      <c r="AA14" s="447"/>
      <c r="AB14" s="447"/>
      <c r="AC14" s="447"/>
      <c r="AD14" s="447"/>
      <c r="AE14" s="447"/>
      <c r="AF14" s="447"/>
      <c r="AG14" s="447"/>
      <c r="AH14" s="447"/>
      <c r="AI14" s="447"/>
      <c r="AJ14" s="447"/>
      <c r="AK14" s="447"/>
      <c r="AL14" s="447"/>
      <c r="AM14" s="447"/>
      <c r="AN14" s="447"/>
      <c r="AO14" s="447"/>
      <c r="AP14" s="447"/>
      <c r="AQ14" s="447"/>
      <c r="AR14" s="447"/>
      <c r="AS14" s="447"/>
      <c r="AT14" s="447"/>
      <c r="AU14" s="447"/>
      <c r="AV14" s="447"/>
      <c r="AW14" s="447"/>
      <c r="AX14" s="447"/>
      <c r="AY14" s="447"/>
      <c r="AZ14" s="447"/>
      <c r="BA14" s="447"/>
      <c r="BB14" s="447"/>
      <c r="BC14" s="447"/>
      <c r="BD14" s="447"/>
      <c r="BE14" s="447"/>
      <c r="BF14" s="447"/>
      <c r="BG14" s="447"/>
      <c r="BH14" s="447"/>
      <c r="BI14" s="447"/>
      <c r="BJ14" s="447"/>
      <c r="BK14" s="447"/>
      <c r="BL14" s="447"/>
      <c r="BM14" s="447"/>
    </row>
    <row r="15" spans="1:65" s="487" customFormat="1" ht="24" hidden="1" customHeight="1">
      <c r="A15" s="767" t="s">
        <v>352</v>
      </c>
      <c r="B15" s="768" t="s">
        <v>47</v>
      </c>
      <c r="C15" s="769" t="s">
        <v>353</v>
      </c>
      <c r="D15" s="845">
        <v>0</v>
      </c>
      <c r="E15" s="846">
        <v>0</v>
      </c>
      <c r="F15" s="846">
        <v>0</v>
      </c>
      <c r="G15" s="849">
        <v>0</v>
      </c>
      <c r="H15" s="848">
        <v>0</v>
      </c>
      <c r="I15" s="447"/>
      <c r="J15" s="447"/>
      <c r="K15" s="919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  <c r="BB15" s="447"/>
      <c r="BC15" s="447"/>
      <c r="BD15" s="447"/>
      <c r="BE15" s="447"/>
      <c r="BF15" s="447"/>
      <c r="BG15" s="447"/>
      <c r="BH15" s="447"/>
      <c r="BI15" s="447"/>
      <c r="BJ15" s="447"/>
      <c r="BK15" s="447"/>
      <c r="BL15" s="447"/>
      <c r="BM15" s="447"/>
    </row>
    <row r="16" spans="1:65" s="487" customFormat="1" ht="24" customHeight="1">
      <c r="A16" s="767" t="s">
        <v>354</v>
      </c>
      <c r="B16" s="768" t="s">
        <v>47</v>
      </c>
      <c r="C16" s="769" t="s">
        <v>355</v>
      </c>
      <c r="D16" s="845">
        <v>340200.89999999997</v>
      </c>
      <c r="E16" s="846">
        <v>0</v>
      </c>
      <c r="F16" s="846">
        <v>0</v>
      </c>
      <c r="G16" s="849">
        <v>0</v>
      </c>
      <c r="H16" s="848">
        <v>0</v>
      </c>
      <c r="I16" s="447"/>
      <c r="J16" s="447"/>
      <c r="K16" s="919"/>
      <c r="L16" s="447"/>
      <c r="M16" s="447"/>
      <c r="N16" s="447"/>
      <c r="O16" s="447"/>
      <c r="P16" s="447"/>
      <c r="Q16" s="447"/>
      <c r="R16" s="447"/>
      <c r="S16" s="447"/>
      <c r="T16" s="447"/>
      <c r="U16" s="447"/>
      <c r="V16" s="447"/>
      <c r="W16" s="447"/>
      <c r="X16" s="447"/>
      <c r="Y16" s="447"/>
      <c r="Z16" s="447"/>
      <c r="AA16" s="447"/>
      <c r="AB16" s="447"/>
      <c r="AC16" s="447"/>
      <c r="AD16" s="447"/>
      <c r="AE16" s="447"/>
      <c r="AF16" s="447"/>
      <c r="AG16" s="447"/>
      <c r="AH16" s="447"/>
      <c r="AI16" s="447"/>
      <c r="AJ16" s="447"/>
      <c r="AK16" s="447"/>
      <c r="AL16" s="447"/>
      <c r="AM16" s="447"/>
      <c r="AN16" s="447"/>
      <c r="AO16" s="447"/>
      <c r="AP16" s="447"/>
      <c r="AQ16" s="447"/>
      <c r="AR16" s="447"/>
      <c r="AS16" s="447"/>
      <c r="AT16" s="447"/>
      <c r="AU16" s="447"/>
      <c r="AV16" s="447"/>
      <c r="AW16" s="447"/>
      <c r="AX16" s="447"/>
      <c r="AY16" s="447"/>
      <c r="AZ16" s="447"/>
      <c r="BA16" s="447"/>
      <c r="BB16" s="447"/>
      <c r="BC16" s="447"/>
      <c r="BD16" s="447"/>
      <c r="BE16" s="447"/>
      <c r="BF16" s="447"/>
      <c r="BG16" s="447"/>
      <c r="BH16" s="447"/>
      <c r="BI16" s="447"/>
      <c r="BJ16" s="447"/>
      <c r="BK16" s="447"/>
      <c r="BL16" s="447"/>
      <c r="BM16" s="447"/>
    </row>
    <row r="17" spans="1:65" s="920" customFormat="1" ht="37.5" hidden="1" customHeight="1">
      <c r="A17" s="914" t="s">
        <v>360</v>
      </c>
      <c r="B17" s="910" t="s">
        <v>47</v>
      </c>
      <c r="C17" s="912" t="s">
        <v>728</v>
      </c>
      <c r="D17" s="845">
        <v>0</v>
      </c>
      <c r="E17" s="846">
        <v>0</v>
      </c>
      <c r="F17" s="846">
        <v>0</v>
      </c>
      <c r="G17" s="849">
        <v>0</v>
      </c>
      <c r="H17" s="848">
        <v>0</v>
      </c>
      <c r="I17" s="919"/>
      <c r="J17" s="919"/>
      <c r="K17" s="919"/>
      <c r="L17" s="919"/>
      <c r="M17" s="919"/>
      <c r="N17" s="919"/>
      <c r="O17" s="919"/>
      <c r="P17" s="919"/>
      <c r="Q17" s="919"/>
      <c r="R17" s="919"/>
      <c r="S17" s="919"/>
      <c r="T17" s="919"/>
      <c r="U17" s="919"/>
      <c r="V17" s="919"/>
      <c r="W17" s="919"/>
      <c r="X17" s="919"/>
      <c r="Y17" s="919"/>
      <c r="Z17" s="919"/>
      <c r="AA17" s="919"/>
      <c r="AB17" s="919"/>
      <c r="AC17" s="919"/>
      <c r="AD17" s="919"/>
      <c r="AE17" s="919"/>
      <c r="AF17" s="919"/>
      <c r="AG17" s="919"/>
      <c r="AH17" s="919"/>
      <c r="AI17" s="919"/>
      <c r="AJ17" s="919"/>
      <c r="AK17" s="919"/>
      <c r="AL17" s="919"/>
      <c r="AM17" s="919"/>
      <c r="AN17" s="919"/>
      <c r="AO17" s="919"/>
      <c r="AP17" s="919"/>
      <c r="AQ17" s="919"/>
      <c r="AR17" s="919"/>
      <c r="AS17" s="919"/>
      <c r="AT17" s="919"/>
      <c r="AU17" s="919"/>
      <c r="AV17" s="919"/>
      <c r="AW17" s="919"/>
      <c r="AX17" s="919"/>
      <c r="AY17" s="919"/>
      <c r="AZ17" s="919"/>
      <c r="BA17" s="919"/>
      <c r="BB17" s="919"/>
      <c r="BC17" s="919"/>
      <c r="BD17" s="919"/>
      <c r="BE17" s="919"/>
      <c r="BF17" s="919"/>
      <c r="BG17" s="919"/>
      <c r="BH17" s="919"/>
      <c r="BI17" s="919"/>
      <c r="BJ17" s="919"/>
      <c r="BK17" s="919"/>
      <c r="BL17" s="919"/>
      <c r="BM17" s="919"/>
    </row>
    <row r="18" spans="1:65" s="487" customFormat="1" ht="24" customHeight="1">
      <c r="A18" s="767" t="s">
        <v>363</v>
      </c>
      <c r="B18" s="768" t="s">
        <v>47</v>
      </c>
      <c r="C18" s="769" t="s">
        <v>364</v>
      </c>
      <c r="D18" s="845">
        <v>596937.1399999999</v>
      </c>
      <c r="E18" s="846">
        <v>0</v>
      </c>
      <c r="F18" s="846">
        <v>0</v>
      </c>
      <c r="G18" s="849">
        <v>0</v>
      </c>
      <c r="H18" s="848">
        <v>0</v>
      </c>
      <c r="I18" s="447"/>
      <c r="J18" s="447"/>
      <c r="K18" s="919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7"/>
      <c r="AZ18" s="447"/>
      <c r="BA18" s="447"/>
      <c r="BB18" s="447"/>
      <c r="BC18" s="447"/>
      <c r="BD18" s="447"/>
      <c r="BE18" s="447"/>
      <c r="BF18" s="447"/>
      <c r="BG18" s="447"/>
      <c r="BH18" s="447"/>
      <c r="BI18" s="447"/>
      <c r="BJ18" s="447"/>
      <c r="BK18" s="447"/>
      <c r="BL18" s="447"/>
      <c r="BM18" s="447"/>
    </row>
    <row r="19" spans="1:65" s="487" customFormat="1" ht="24" customHeight="1">
      <c r="A19" s="767" t="s">
        <v>367</v>
      </c>
      <c r="B19" s="768" t="s">
        <v>47</v>
      </c>
      <c r="C19" s="769" t="s">
        <v>368</v>
      </c>
      <c r="D19" s="845">
        <v>5113885.9699999988</v>
      </c>
      <c r="E19" s="846">
        <v>0</v>
      </c>
      <c r="F19" s="846">
        <v>0</v>
      </c>
      <c r="G19" s="849">
        <v>0</v>
      </c>
      <c r="H19" s="848">
        <v>0</v>
      </c>
      <c r="I19" s="447"/>
      <c r="J19" s="447"/>
      <c r="K19" s="919"/>
      <c r="L19" s="447"/>
      <c r="M19" s="447"/>
      <c r="N19" s="447"/>
      <c r="O19" s="447"/>
      <c r="P19" s="447"/>
      <c r="Q19" s="447"/>
      <c r="R19" s="447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447"/>
      <c r="AD19" s="447"/>
      <c r="AE19" s="447"/>
      <c r="AF19" s="447"/>
      <c r="AG19" s="447"/>
      <c r="AH19" s="447"/>
      <c r="AI19" s="447"/>
      <c r="AJ19" s="447"/>
      <c r="AK19" s="447"/>
      <c r="AL19" s="447"/>
      <c r="AM19" s="447"/>
      <c r="AN19" s="447"/>
      <c r="AO19" s="447"/>
      <c r="AP19" s="447"/>
      <c r="AQ19" s="447"/>
      <c r="AR19" s="447"/>
      <c r="AS19" s="447"/>
      <c r="AT19" s="447"/>
      <c r="AU19" s="447"/>
      <c r="AV19" s="447"/>
      <c r="AW19" s="447"/>
      <c r="AX19" s="447"/>
      <c r="AY19" s="447"/>
      <c r="AZ19" s="447"/>
      <c r="BA19" s="447"/>
      <c r="BB19" s="447"/>
      <c r="BC19" s="447"/>
      <c r="BD19" s="447"/>
      <c r="BE19" s="447"/>
      <c r="BF19" s="447"/>
      <c r="BG19" s="447"/>
      <c r="BH19" s="447"/>
      <c r="BI19" s="447"/>
      <c r="BJ19" s="447"/>
      <c r="BK19" s="447"/>
      <c r="BL19" s="447"/>
      <c r="BM19" s="447"/>
    </row>
    <row r="20" spans="1:65" s="489" customFormat="1" ht="24" hidden="1" customHeight="1">
      <c r="A20" s="770" t="s">
        <v>369</v>
      </c>
      <c r="B20" s="771" t="s">
        <v>47</v>
      </c>
      <c r="C20" s="772" t="s">
        <v>132</v>
      </c>
      <c r="D20" s="845">
        <v>0</v>
      </c>
      <c r="E20" s="846">
        <v>0</v>
      </c>
      <c r="F20" s="846">
        <v>0</v>
      </c>
      <c r="G20" s="850">
        <v>0</v>
      </c>
      <c r="H20" s="848">
        <v>0</v>
      </c>
      <c r="I20" s="488"/>
      <c r="J20" s="488"/>
      <c r="K20" s="919"/>
      <c r="L20" s="488"/>
      <c r="M20" s="488"/>
      <c r="N20" s="488"/>
      <c r="O20" s="488"/>
      <c r="P20" s="488"/>
      <c r="Q20" s="488"/>
      <c r="R20" s="488"/>
      <c r="S20" s="488"/>
      <c r="T20" s="488"/>
      <c r="U20" s="488"/>
      <c r="V20" s="488"/>
      <c r="W20" s="488"/>
      <c r="X20" s="488"/>
      <c r="Y20" s="488"/>
      <c r="Z20" s="488"/>
      <c r="AA20" s="488"/>
      <c r="AB20" s="488"/>
      <c r="AC20" s="488"/>
      <c r="AD20" s="488"/>
      <c r="AE20" s="488"/>
      <c r="AF20" s="488"/>
      <c r="AG20" s="488"/>
      <c r="AH20" s="488"/>
      <c r="AI20" s="488"/>
      <c r="AJ20" s="488"/>
      <c r="AK20" s="488"/>
      <c r="AL20" s="488"/>
      <c r="AM20" s="488"/>
      <c r="AN20" s="488"/>
      <c r="AO20" s="488"/>
      <c r="AP20" s="488"/>
      <c r="AQ20" s="488"/>
      <c r="AR20" s="488"/>
      <c r="AS20" s="488"/>
      <c r="AT20" s="488"/>
      <c r="AU20" s="488"/>
      <c r="AV20" s="488"/>
      <c r="AW20" s="488"/>
      <c r="AX20" s="488"/>
      <c r="AY20" s="488"/>
      <c r="AZ20" s="488"/>
      <c r="BA20" s="488"/>
      <c r="BB20" s="488"/>
      <c r="BC20" s="488"/>
      <c r="BD20" s="488"/>
      <c r="BE20" s="488"/>
      <c r="BF20" s="488"/>
      <c r="BG20" s="488"/>
      <c r="BH20" s="488"/>
      <c r="BI20" s="488"/>
      <c r="BJ20" s="488"/>
      <c r="BK20" s="488"/>
      <c r="BL20" s="488"/>
      <c r="BM20" s="488"/>
    </row>
    <row r="21" spans="1:65" s="489" customFormat="1" ht="24" customHeight="1">
      <c r="A21" s="770" t="s">
        <v>370</v>
      </c>
      <c r="B21" s="773" t="s">
        <v>47</v>
      </c>
      <c r="C21" s="772" t="s">
        <v>371</v>
      </c>
      <c r="D21" s="845">
        <v>4634098.76</v>
      </c>
      <c r="E21" s="846">
        <v>0</v>
      </c>
      <c r="F21" s="846">
        <v>0</v>
      </c>
      <c r="G21" s="850">
        <v>0</v>
      </c>
      <c r="H21" s="848">
        <v>0</v>
      </c>
      <c r="I21" s="488"/>
      <c r="J21" s="488"/>
      <c r="K21" s="919"/>
      <c r="L21" s="488"/>
      <c r="M21" s="488"/>
      <c r="N21" s="488"/>
      <c r="O21" s="488"/>
      <c r="P21" s="488"/>
      <c r="Q21" s="488"/>
      <c r="R21" s="488"/>
      <c r="S21" s="488"/>
      <c r="T21" s="488"/>
      <c r="U21" s="488"/>
      <c r="V21" s="488"/>
      <c r="W21" s="488"/>
      <c r="X21" s="488"/>
      <c r="Y21" s="488"/>
      <c r="Z21" s="488"/>
      <c r="AA21" s="488"/>
      <c r="AB21" s="488"/>
      <c r="AC21" s="488"/>
      <c r="AD21" s="488"/>
      <c r="AE21" s="488"/>
      <c r="AF21" s="488"/>
      <c r="AG21" s="488"/>
      <c r="AH21" s="488"/>
      <c r="AI21" s="488"/>
      <c r="AJ21" s="488"/>
      <c r="AK21" s="488"/>
      <c r="AL21" s="488"/>
      <c r="AM21" s="488"/>
      <c r="AN21" s="488"/>
      <c r="AO21" s="488"/>
      <c r="AP21" s="488"/>
      <c r="AQ21" s="488"/>
      <c r="AR21" s="488"/>
      <c r="AS21" s="488"/>
      <c r="AT21" s="488"/>
      <c r="AU21" s="488"/>
      <c r="AV21" s="488"/>
      <c r="AW21" s="488"/>
      <c r="AX21" s="488"/>
      <c r="AY21" s="488"/>
      <c r="AZ21" s="488"/>
      <c r="BA21" s="488"/>
      <c r="BB21" s="488"/>
      <c r="BC21" s="488"/>
      <c r="BD21" s="488"/>
      <c r="BE21" s="488"/>
      <c r="BF21" s="488"/>
      <c r="BG21" s="488"/>
      <c r="BH21" s="488"/>
      <c r="BI21" s="488"/>
      <c r="BJ21" s="488"/>
      <c r="BK21" s="488"/>
      <c r="BL21" s="488"/>
      <c r="BM21" s="488"/>
    </row>
    <row r="22" spans="1:65" s="489" customFormat="1" ht="24" customHeight="1">
      <c r="A22" s="770" t="s">
        <v>372</v>
      </c>
      <c r="B22" s="773" t="s">
        <v>47</v>
      </c>
      <c r="C22" s="772" t="s">
        <v>373</v>
      </c>
      <c r="D22" s="845">
        <v>674230.37999999989</v>
      </c>
      <c r="E22" s="846">
        <v>0</v>
      </c>
      <c r="F22" s="846">
        <v>0</v>
      </c>
      <c r="G22" s="850">
        <v>0</v>
      </c>
      <c r="H22" s="848">
        <v>0</v>
      </c>
      <c r="I22" s="488"/>
      <c r="J22" s="488"/>
      <c r="K22" s="919"/>
      <c r="L22" s="488"/>
      <c r="M22" s="488"/>
      <c r="N22" s="488"/>
      <c r="O22" s="488"/>
      <c r="P22" s="488"/>
      <c r="Q22" s="488"/>
      <c r="R22" s="488"/>
      <c r="S22" s="488"/>
      <c r="T22" s="488"/>
      <c r="U22" s="488"/>
      <c r="V22" s="488"/>
      <c r="W22" s="488"/>
      <c r="X22" s="488"/>
      <c r="Y22" s="488"/>
      <c r="Z22" s="488"/>
      <c r="AA22" s="488"/>
      <c r="AB22" s="488"/>
      <c r="AC22" s="488"/>
      <c r="AD22" s="488"/>
      <c r="AE22" s="488"/>
      <c r="AF22" s="488"/>
      <c r="AG22" s="488"/>
      <c r="AH22" s="488"/>
      <c r="AI22" s="488"/>
      <c r="AJ22" s="488"/>
      <c r="AK22" s="488"/>
      <c r="AL22" s="488"/>
      <c r="AM22" s="488"/>
      <c r="AN22" s="488"/>
      <c r="AO22" s="488"/>
      <c r="AP22" s="488"/>
      <c r="AQ22" s="488"/>
      <c r="AR22" s="488"/>
      <c r="AS22" s="488"/>
      <c r="AT22" s="488"/>
      <c r="AU22" s="488"/>
      <c r="AV22" s="488"/>
      <c r="AW22" s="488"/>
      <c r="AX22" s="488"/>
      <c r="AY22" s="488"/>
      <c r="AZ22" s="488"/>
      <c r="BA22" s="488"/>
      <c r="BB22" s="488"/>
      <c r="BC22" s="488"/>
      <c r="BD22" s="488"/>
      <c r="BE22" s="488"/>
      <c r="BF22" s="488"/>
      <c r="BG22" s="488"/>
      <c r="BH22" s="488"/>
      <c r="BI22" s="488"/>
      <c r="BJ22" s="488"/>
      <c r="BK22" s="488"/>
      <c r="BL22" s="488"/>
      <c r="BM22" s="488"/>
    </row>
    <row r="23" spans="1:65" s="488" customFormat="1" ht="24" hidden="1" customHeight="1">
      <c r="A23" s="770" t="s">
        <v>374</v>
      </c>
      <c r="B23" s="773" t="s">
        <v>47</v>
      </c>
      <c r="C23" s="772" t="s">
        <v>375</v>
      </c>
      <c r="D23" s="845">
        <v>0</v>
      </c>
      <c r="E23" s="846">
        <v>0</v>
      </c>
      <c r="F23" s="846">
        <v>0</v>
      </c>
      <c r="G23" s="850">
        <v>0</v>
      </c>
      <c r="H23" s="848">
        <v>0</v>
      </c>
      <c r="K23" s="919"/>
    </row>
    <row r="24" spans="1:65" s="489" customFormat="1" ht="24" customHeight="1">
      <c r="A24" s="770" t="s">
        <v>377</v>
      </c>
      <c r="B24" s="773" t="s">
        <v>47</v>
      </c>
      <c r="C24" s="772" t="s">
        <v>83</v>
      </c>
      <c r="D24" s="845">
        <v>16831150.090000004</v>
      </c>
      <c r="E24" s="846">
        <v>3450.48</v>
      </c>
      <c r="F24" s="846">
        <v>1056.48</v>
      </c>
      <c r="G24" s="850">
        <v>3450.48</v>
      </c>
      <c r="H24" s="848">
        <v>0</v>
      </c>
      <c r="I24" s="488"/>
      <c r="J24" s="488"/>
      <c r="K24" s="919"/>
      <c r="L24" s="488"/>
      <c r="M24" s="488"/>
      <c r="N24" s="488"/>
      <c r="O24" s="488"/>
      <c r="P24" s="488"/>
      <c r="Q24" s="488"/>
      <c r="R24" s="488"/>
      <c r="S24" s="488"/>
      <c r="T24" s="488"/>
      <c r="U24" s="488"/>
      <c r="V24" s="488"/>
      <c r="W24" s="488"/>
      <c r="X24" s="488"/>
      <c r="Y24" s="488"/>
      <c r="Z24" s="488"/>
      <c r="AA24" s="488"/>
      <c r="AB24" s="488"/>
      <c r="AC24" s="488"/>
      <c r="AD24" s="488"/>
      <c r="AE24" s="488"/>
      <c r="AF24" s="488"/>
      <c r="AG24" s="488"/>
      <c r="AH24" s="488"/>
      <c r="AI24" s="488"/>
      <c r="AJ24" s="488"/>
      <c r="AK24" s="488"/>
      <c r="AL24" s="488"/>
      <c r="AM24" s="488"/>
      <c r="AN24" s="488"/>
      <c r="AO24" s="488"/>
      <c r="AP24" s="488"/>
      <c r="AQ24" s="488"/>
      <c r="AR24" s="488"/>
      <c r="AS24" s="488"/>
      <c r="AT24" s="488"/>
      <c r="AU24" s="488"/>
      <c r="AV24" s="488"/>
      <c r="AW24" s="488"/>
      <c r="AX24" s="488"/>
      <c r="AY24" s="488"/>
      <c r="AZ24" s="488"/>
      <c r="BA24" s="488"/>
      <c r="BB24" s="488"/>
      <c r="BC24" s="488"/>
      <c r="BD24" s="488"/>
      <c r="BE24" s="488"/>
      <c r="BF24" s="488"/>
      <c r="BG24" s="488"/>
      <c r="BH24" s="488"/>
      <c r="BI24" s="488"/>
      <c r="BJ24" s="488"/>
      <c r="BK24" s="488"/>
      <c r="BL24" s="488"/>
      <c r="BM24" s="488"/>
    </row>
    <row r="25" spans="1:65" s="490" customFormat="1" ht="24" customHeight="1">
      <c r="A25" s="770" t="s">
        <v>383</v>
      </c>
      <c r="B25" s="773" t="s">
        <v>47</v>
      </c>
      <c r="C25" s="772" t="s">
        <v>113</v>
      </c>
      <c r="D25" s="845">
        <v>65740.429999999993</v>
      </c>
      <c r="E25" s="846">
        <v>0</v>
      </c>
      <c r="F25" s="846">
        <v>0</v>
      </c>
      <c r="G25" s="850">
        <v>0</v>
      </c>
      <c r="H25" s="848">
        <v>0</v>
      </c>
      <c r="I25" s="488"/>
      <c r="J25" s="488"/>
      <c r="K25" s="919"/>
      <c r="L25" s="488"/>
      <c r="M25" s="488"/>
      <c r="N25" s="488"/>
      <c r="O25" s="488"/>
      <c r="P25" s="488"/>
      <c r="Q25" s="488"/>
      <c r="R25" s="488"/>
      <c r="S25" s="488"/>
      <c r="T25" s="488"/>
      <c r="U25" s="488"/>
      <c r="V25" s="488"/>
      <c r="W25" s="488"/>
      <c r="X25" s="488"/>
      <c r="Y25" s="488"/>
      <c r="Z25" s="488"/>
      <c r="AA25" s="488"/>
      <c r="AB25" s="488"/>
      <c r="AC25" s="488"/>
      <c r="AD25" s="488"/>
      <c r="AE25" s="488"/>
      <c r="AF25" s="488"/>
      <c r="AG25" s="488"/>
      <c r="AH25" s="488"/>
      <c r="AI25" s="488"/>
      <c r="AJ25" s="488"/>
      <c r="AK25" s="488"/>
      <c r="AL25" s="488"/>
      <c r="AM25" s="488"/>
      <c r="AN25" s="488"/>
      <c r="AO25" s="488"/>
      <c r="AP25" s="488"/>
      <c r="AQ25" s="488"/>
      <c r="AR25" s="488"/>
      <c r="AS25" s="488"/>
      <c r="AT25" s="488"/>
      <c r="AU25" s="488"/>
      <c r="AV25" s="488"/>
      <c r="AW25" s="488"/>
      <c r="AX25" s="488"/>
      <c r="AY25" s="488"/>
      <c r="AZ25" s="488"/>
      <c r="BA25" s="488"/>
      <c r="BB25" s="488"/>
      <c r="BC25" s="488"/>
      <c r="BD25" s="488"/>
      <c r="BE25" s="488"/>
      <c r="BF25" s="488"/>
      <c r="BG25" s="488"/>
      <c r="BH25" s="488"/>
      <c r="BI25" s="488"/>
      <c r="BJ25" s="488"/>
      <c r="BK25" s="488"/>
      <c r="BL25" s="488"/>
      <c r="BM25" s="488"/>
    </row>
    <row r="26" spans="1:65" s="491" customFormat="1" ht="24" customHeight="1">
      <c r="A26" s="770" t="s">
        <v>387</v>
      </c>
      <c r="B26" s="773" t="s">
        <v>47</v>
      </c>
      <c r="C26" s="772" t="s">
        <v>579</v>
      </c>
      <c r="D26" s="845">
        <v>4547722.959999999</v>
      </c>
      <c r="E26" s="846">
        <v>0</v>
      </c>
      <c r="F26" s="846">
        <v>0</v>
      </c>
      <c r="G26" s="850">
        <v>0</v>
      </c>
      <c r="H26" s="848">
        <v>0</v>
      </c>
      <c r="I26" s="488"/>
      <c r="J26" s="488"/>
      <c r="K26" s="919"/>
      <c r="L26" s="488"/>
      <c r="M26" s="488"/>
      <c r="N26" s="488"/>
      <c r="O26" s="488"/>
      <c r="P26" s="488"/>
      <c r="Q26" s="488"/>
      <c r="R26" s="488"/>
      <c r="S26" s="488"/>
      <c r="T26" s="488"/>
      <c r="U26" s="488"/>
      <c r="V26" s="488"/>
      <c r="W26" s="488"/>
      <c r="X26" s="488"/>
      <c r="Y26" s="488"/>
      <c r="Z26" s="488"/>
      <c r="AA26" s="488"/>
      <c r="AB26" s="488"/>
      <c r="AC26" s="488"/>
      <c r="AD26" s="488"/>
      <c r="AE26" s="488"/>
      <c r="AF26" s="488"/>
      <c r="AG26" s="488"/>
      <c r="AH26" s="488"/>
      <c r="AI26" s="488"/>
      <c r="AJ26" s="488"/>
      <c r="AK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8"/>
      <c r="AW26" s="488"/>
      <c r="AX26" s="488"/>
      <c r="AY26" s="488"/>
      <c r="AZ26" s="488"/>
      <c r="BA26" s="488"/>
      <c r="BB26" s="488"/>
      <c r="BC26" s="488"/>
      <c r="BD26" s="488"/>
      <c r="BE26" s="488"/>
      <c r="BF26" s="488"/>
      <c r="BG26" s="488"/>
      <c r="BH26" s="488"/>
      <c r="BI26" s="488"/>
      <c r="BJ26" s="488"/>
      <c r="BK26" s="488"/>
      <c r="BL26" s="488"/>
      <c r="BM26" s="488"/>
    </row>
    <row r="27" spans="1:65" s="492" customFormat="1" ht="24" hidden="1" customHeight="1">
      <c r="A27" s="767" t="s">
        <v>400</v>
      </c>
      <c r="B27" s="768" t="s">
        <v>47</v>
      </c>
      <c r="C27" s="769" t="s">
        <v>401</v>
      </c>
      <c r="D27" s="845">
        <v>0</v>
      </c>
      <c r="E27" s="846">
        <v>0</v>
      </c>
      <c r="F27" s="846">
        <v>0</v>
      </c>
      <c r="G27" s="849">
        <v>0</v>
      </c>
      <c r="H27" s="848">
        <v>0</v>
      </c>
      <c r="I27" s="447"/>
      <c r="J27" s="447"/>
      <c r="K27" s="919"/>
      <c r="L27" s="447"/>
      <c r="M27" s="447"/>
      <c r="N27" s="447"/>
      <c r="O27" s="447"/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447"/>
      <c r="AI27" s="447"/>
      <c r="AJ27" s="447"/>
      <c r="AK27" s="447"/>
      <c r="AL27" s="447"/>
      <c r="AM27" s="447"/>
      <c r="AN27" s="447"/>
      <c r="AO27" s="447"/>
      <c r="AP27" s="447"/>
      <c r="AQ27" s="447"/>
      <c r="AR27" s="447"/>
      <c r="AS27" s="447"/>
      <c r="AT27" s="447"/>
      <c r="AU27" s="447"/>
      <c r="AV27" s="447"/>
      <c r="AW27" s="447"/>
      <c r="AX27" s="447"/>
      <c r="AY27" s="447"/>
      <c r="AZ27" s="447"/>
      <c r="BA27" s="447"/>
      <c r="BB27" s="447"/>
      <c r="BC27" s="447"/>
      <c r="BD27" s="447"/>
      <c r="BE27" s="447"/>
      <c r="BF27" s="447"/>
      <c r="BG27" s="447"/>
      <c r="BH27" s="447"/>
      <c r="BI27" s="447"/>
      <c r="BJ27" s="447"/>
      <c r="BK27" s="447"/>
      <c r="BL27" s="447"/>
      <c r="BM27" s="447"/>
    </row>
    <row r="28" spans="1:65" s="492" customFormat="1" ht="24" customHeight="1">
      <c r="A28" s="767" t="s">
        <v>402</v>
      </c>
      <c r="B28" s="768" t="s">
        <v>47</v>
      </c>
      <c r="C28" s="769" t="s">
        <v>115</v>
      </c>
      <c r="D28" s="845">
        <v>2182890.2599999998</v>
      </c>
      <c r="E28" s="846">
        <v>91.02</v>
      </c>
      <c r="F28" s="846">
        <v>0</v>
      </c>
      <c r="G28" s="849">
        <v>91.02</v>
      </c>
      <c r="H28" s="848">
        <v>0</v>
      </c>
      <c r="I28" s="447"/>
      <c r="J28" s="447"/>
      <c r="K28" s="919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  <c r="BB28" s="447"/>
      <c r="BC28" s="447"/>
      <c r="BD28" s="447"/>
      <c r="BE28" s="447"/>
      <c r="BF28" s="447"/>
      <c r="BG28" s="447"/>
      <c r="BH28" s="447"/>
      <c r="BI28" s="447"/>
      <c r="BJ28" s="447"/>
      <c r="BK28" s="447"/>
      <c r="BL28" s="447"/>
      <c r="BM28" s="447"/>
    </row>
    <row r="29" spans="1:65" s="493" customFormat="1" ht="24" customHeight="1">
      <c r="A29" s="767" t="s">
        <v>403</v>
      </c>
      <c r="B29" s="768" t="s">
        <v>47</v>
      </c>
      <c r="C29" s="769" t="s">
        <v>404</v>
      </c>
      <c r="D29" s="845">
        <v>31382325.160000011</v>
      </c>
      <c r="E29" s="846">
        <v>0</v>
      </c>
      <c r="F29" s="846">
        <v>0</v>
      </c>
      <c r="G29" s="849">
        <v>0</v>
      </c>
      <c r="H29" s="848">
        <v>0</v>
      </c>
      <c r="I29" s="447"/>
      <c r="J29" s="447"/>
      <c r="K29" s="919"/>
      <c r="L29" s="447"/>
      <c r="M29" s="447"/>
      <c r="N29" s="447"/>
      <c r="O29" s="447"/>
      <c r="P29" s="447"/>
      <c r="Q29" s="447"/>
      <c r="R29" s="447"/>
      <c r="S29" s="447"/>
      <c r="T29" s="447"/>
      <c r="U29" s="447"/>
      <c r="V29" s="447"/>
      <c r="W29" s="447"/>
      <c r="X29" s="447"/>
      <c r="Y29" s="447"/>
      <c r="Z29" s="447"/>
      <c r="AA29" s="447"/>
      <c r="AB29" s="447"/>
      <c r="AC29" s="447"/>
      <c r="AD29" s="447"/>
      <c r="AE29" s="447"/>
      <c r="AF29" s="447"/>
      <c r="AG29" s="447"/>
      <c r="AH29" s="447"/>
      <c r="AI29" s="447"/>
      <c r="AJ29" s="447"/>
      <c r="AK29" s="447"/>
      <c r="AL29" s="447"/>
      <c r="AM29" s="447"/>
      <c r="AN29" s="447"/>
      <c r="AO29" s="447"/>
      <c r="AP29" s="447"/>
      <c r="AQ29" s="447"/>
      <c r="AR29" s="447"/>
      <c r="AS29" s="447"/>
      <c r="AT29" s="447"/>
      <c r="AU29" s="447"/>
      <c r="AV29" s="447"/>
      <c r="AW29" s="447"/>
      <c r="AX29" s="447"/>
      <c r="AY29" s="447"/>
      <c r="AZ29" s="447"/>
      <c r="BA29" s="447"/>
      <c r="BB29" s="447"/>
      <c r="BC29" s="447"/>
      <c r="BD29" s="447"/>
      <c r="BE29" s="447"/>
      <c r="BF29" s="447"/>
      <c r="BG29" s="447"/>
      <c r="BH29" s="447"/>
      <c r="BI29" s="447"/>
      <c r="BJ29" s="447"/>
      <c r="BK29" s="447"/>
      <c r="BL29" s="447"/>
      <c r="BM29" s="447"/>
    </row>
    <row r="30" spans="1:65" s="492" customFormat="1" ht="24" customHeight="1">
      <c r="A30" s="767" t="s">
        <v>405</v>
      </c>
      <c r="B30" s="768" t="s">
        <v>47</v>
      </c>
      <c r="C30" s="769" t="s">
        <v>406</v>
      </c>
      <c r="D30" s="845">
        <v>140459.70000000001</v>
      </c>
      <c r="E30" s="846">
        <v>0</v>
      </c>
      <c r="F30" s="846">
        <v>0</v>
      </c>
      <c r="G30" s="849">
        <v>0</v>
      </c>
      <c r="H30" s="848">
        <v>0</v>
      </c>
      <c r="I30" s="447"/>
      <c r="J30" s="447"/>
      <c r="K30" s="919"/>
      <c r="L30" s="447"/>
      <c r="M30" s="447"/>
      <c r="N30" s="447"/>
      <c r="O30" s="447"/>
      <c r="P30" s="447"/>
      <c r="Q30" s="447"/>
      <c r="R30" s="447"/>
      <c r="S30" s="447"/>
      <c r="T30" s="447"/>
      <c r="U30" s="447"/>
      <c r="V30" s="447"/>
      <c r="W30" s="447"/>
      <c r="X30" s="447"/>
      <c r="Y30" s="447"/>
      <c r="Z30" s="447"/>
      <c r="AA30" s="447"/>
      <c r="AB30" s="447"/>
      <c r="AC30" s="447"/>
      <c r="AD30" s="447"/>
      <c r="AE30" s="447"/>
      <c r="AF30" s="447"/>
      <c r="AG30" s="447"/>
      <c r="AH30" s="447"/>
      <c r="AI30" s="447"/>
      <c r="AJ30" s="447"/>
      <c r="AK30" s="447"/>
      <c r="AL30" s="447"/>
      <c r="AM30" s="447"/>
      <c r="AN30" s="447"/>
      <c r="AO30" s="447"/>
      <c r="AP30" s="447"/>
      <c r="AQ30" s="447"/>
      <c r="AR30" s="447"/>
      <c r="AS30" s="447"/>
      <c r="AT30" s="447"/>
      <c r="AU30" s="447"/>
      <c r="AV30" s="447"/>
      <c r="AW30" s="447"/>
      <c r="AX30" s="447"/>
      <c r="AY30" s="447"/>
      <c r="AZ30" s="447"/>
      <c r="BA30" s="447"/>
      <c r="BB30" s="447"/>
      <c r="BC30" s="447"/>
      <c r="BD30" s="447"/>
      <c r="BE30" s="447"/>
      <c r="BF30" s="447"/>
      <c r="BG30" s="447"/>
      <c r="BH30" s="447"/>
      <c r="BI30" s="447"/>
      <c r="BJ30" s="447"/>
      <c r="BK30" s="447"/>
      <c r="BL30" s="447"/>
      <c r="BM30" s="447"/>
    </row>
    <row r="31" spans="1:65" s="492" customFormat="1" ht="24" customHeight="1">
      <c r="A31" s="767" t="s">
        <v>407</v>
      </c>
      <c r="B31" s="768" t="s">
        <v>47</v>
      </c>
      <c r="C31" s="769" t="s">
        <v>582</v>
      </c>
      <c r="D31" s="845">
        <v>202252.44</v>
      </c>
      <c r="E31" s="846">
        <v>0</v>
      </c>
      <c r="F31" s="846">
        <v>0</v>
      </c>
      <c r="G31" s="849">
        <v>0</v>
      </c>
      <c r="H31" s="848">
        <v>0</v>
      </c>
      <c r="K31" s="919"/>
    </row>
    <row r="32" spans="1:65" s="487" customFormat="1" ht="24" hidden="1" customHeight="1">
      <c r="A32" s="767" t="s">
        <v>410</v>
      </c>
      <c r="B32" s="768" t="s">
        <v>47</v>
      </c>
      <c r="C32" s="769" t="s">
        <v>583</v>
      </c>
      <c r="D32" s="845">
        <v>0</v>
      </c>
      <c r="E32" s="846">
        <v>0</v>
      </c>
      <c r="F32" s="846">
        <v>0</v>
      </c>
      <c r="G32" s="849">
        <v>0</v>
      </c>
      <c r="H32" s="848">
        <v>0</v>
      </c>
      <c r="K32" s="919"/>
    </row>
    <row r="33" spans="1:11" s="487" customFormat="1" ht="24" customHeight="1">
      <c r="A33" s="767" t="s">
        <v>426</v>
      </c>
      <c r="B33" s="768" t="s">
        <v>47</v>
      </c>
      <c r="C33" s="769" t="s">
        <v>178</v>
      </c>
      <c r="D33" s="845">
        <v>643712.0900000002</v>
      </c>
      <c r="E33" s="846">
        <v>0</v>
      </c>
      <c r="F33" s="846">
        <v>0</v>
      </c>
      <c r="G33" s="849">
        <v>0</v>
      </c>
      <c r="H33" s="848">
        <v>0</v>
      </c>
      <c r="K33" s="919"/>
    </row>
    <row r="34" spans="1:11" s="487" customFormat="1" ht="24" customHeight="1">
      <c r="A34" s="767" t="s">
        <v>413</v>
      </c>
      <c r="B34" s="768" t="s">
        <v>47</v>
      </c>
      <c r="C34" s="769" t="s">
        <v>584</v>
      </c>
      <c r="D34" s="845">
        <v>1820900.6700000004</v>
      </c>
      <c r="E34" s="846">
        <v>0</v>
      </c>
      <c r="F34" s="846">
        <v>0</v>
      </c>
      <c r="G34" s="849">
        <v>0</v>
      </c>
      <c r="H34" s="848">
        <v>0</v>
      </c>
      <c r="K34" s="919"/>
    </row>
    <row r="35" spans="1:11" s="487" customFormat="1" ht="24" customHeight="1">
      <c r="A35" s="767" t="s">
        <v>416</v>
      </c>
      <c r="B35" s="494" t="s">
        <v>47</v>
      </c>
      <c r="C35" s="769" t="s">
        <v>585</v>
      </c>
      <c r="D35" s="845">
        <v>843380.57999999984</v>
      </c>
      <c r="E35" s="846">
        <v>0</v>
      </c>
      <c r="F35" s="846">
        <v>0</v>
      </c>
      <c r="G35" s="849">
        <v>0</v>
      </c>
      <c r="H35" s="848">
        <v>0</v>
      </c>
      <c r="K35" s="919"/>
    </row>
    <row r="36" spans="1:11" s="487" customFormat="1" ht="36.75" hidden="1" customHeight="1">
      <c r="A36" s="495" t="s">
        <v>419</v>
      </c>
      <c r="B36" s="496" t="s">
        <v>47</v>
      </c>
      <c r="C36" s="774" t="s">
        <v>586</v>
      </c>
      <c r="D36" s="845" t="e">
        <f>SUMIFS(#REF!,#REF!,"85",#REF!,A36)</f>
        <v>#REF!</v>
      </c>
      <c r="E36" s="846" t="e">
        <f>SUMIFS(#REF!,#REF!,A36,#REF!,"85")+SUMIFS(#REF!,#REF!,A36,#REF!,"85")</f>
        <v>#REF!</v>
      </c>
      <c r="F36" s="846" t="e">
        <f>SUMIFS(#REF!,#REF!,A36,#REF!,"85")</f>
        <v>#REF!</v>
      </c>
      <c r="G36" s="851" t="e">
        <f t="shared" ref="G36" si="0">E36-H36</f>
        <v>#REF!</v>
      </c>
      <c r="H36" s="848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  <c r="K36" s="919"/>
    </row>
    <row r="37" spans="1:11" s="487" customFormat="1" ht="19.5" customHeight="1">
      <c r="A37" s="497" t="s">
        <v>4</v>
      </c>
      <c r="B37" s="498"/>
      <c r="C37" s="497"/>
      <c r="D37" s="499" t="s">
        <v>4</v>
      </c>
      <c r="E37" s="499" t="s">
        <v>4</v>
      </c>
      <c r="F37" s="499" t="s">
        <v>4</v>
      </c>
      <c r="G37" s="500" t="s">
        <v>4</v>
      </c>
      <c r="H37" s="499" t="s">
        <v>4</v>
      </c>
    </row>
    <row r="38" spans="1:11" s="487" customFormat="1" ht="16.5" customHeight="1">
      <c r="A38" s="501"/>
      <c r="B38" s="494"/>
      <c r="C38" s="502"/>
      <c r="D38" s="503"/>
      <c r="E38" s="504"/>
      <c r="F38" s="504"/>
      <c r="G38" s="505"/>
      <c r="H38" s="506"/>
    </row>
    <row r="39" spans="1:11" s="487" customFormat="1" ht="18.75" customHeight="1"/>
    <row r="40" spans="1:11" ht="16.5" customHeight="1">
      <c r="A40" s="507" t="s">
        <v>4</v>
      </c>
      <c r="B40" s="508"/>
      <c r="C40" s="507"/>
      <c r="D40" s="447" t="s">
        <v>4</v>
      </c>
    </row>
    <row r="41" spans="1:11" ht="22.5" hidden="1" customHeight="1">
      <c r="B41" s="1668" t="s">
        <v>600</v>
      </c>
      <c r="C41" s="1668"/>
      <c r="D41" s="447">
        <v>0</v>
      </c>
    </row>
    <row r="42" spans="1:11">
      <c r="D42" s="447" t="s">
        <v>4</v>
      </c>
    </row>
    <row r="43" spans="1:11">
      <c r="D43" s="447" t="s">
        <v>4</v>
      </c>
    </row>
    <row r="44" spans="1:11">
      <c r="D44" s="447" t="s">
        <v>4</v>
      </c>
    </row>
    <row r="45" spans="1:11">
      <c r="D45" s="447" t="s">
        <v>4</v>
      </c>
    </row>
    <row r="46" spans="1:11">
      <c r="D46" s="447" t="s">
        <v>4</v>
      </c>
    </row>
    <row r="47" spans="1:11">
      <c r="D47" s="509" t="s">
        <v>4</v>
      </c>
    </row>
    <row r="48" spans="1:11">
      <c r="D48" s="447" t="s">
        <v>4</v>
      </c>
    </row>
    <row r="49" spans="4:4">
      <c r="D49" s="447" t="s">
        <v>4</v>
      </c>
    </row>
    <row r="50" spans="4:4">
      <c r="D50" s="447" t="s">
        <v>4</v>
      </c>
    </row>
    <row r="51" spans="4:4">
      <c r="D51" s="447" t="s">
        <v>4</v>
      </c>
    </row>
    <row r="52" spans="4:4">
      <c r="D52" s="447" t="s">
        <v>4</v>
      </c>
    </row>
    <row r="53" spans="4:4">
      <c r="D53" s="447" t="s">
        <v>4</v>
      </c>
    </row>
    <row r="54" spans="4:4">
      <c r="D54" s="447" t="s">
        <v>4</v>
      </c>
    </row>
    <row r="55" spans="4:4">
      <c r="D55" s="510" t="s">
        <v>4</v>
      </c>
    </row>
    <row r="56" spans="4:4">
      <c r="D56" s="510" t="s">
        <v>4</v>
      </c>
    </row>
    <row r="57" spans="4:4">
      <c r="D57" s="510" t="s">
        <v>4</v>
      </c>
    </row>
    <row r="58" spans="4:4">
      <c r="D58" s="510" t="s">
        <v>4</v>
      </c>
    </row>
    <row r="59" spans="4:4">
      <c r="D59" s="510" t="s">
        <v>4</v>
      </c>
    </row>
    <row r="60" spans="4:4">
      <c r="D60" s="510" t="s">
        <v>4</v>
      </c>
    </row>
    <row r="61" spans="4:4">
      <c r="D61" s="510" t="s">
        <v>4</v>
      </c>
    </row>
    <row r="62" spans="4:4">
      <c r="D62" s="510" t="s">
        <v>4</v>
      </c>
    </row>
    <row r="63" spans="4:4">
      <c r="D63" s="510" t="s">
        <v>4</v>
      </c>
    </row>
    <row r="64" spans="4:4">
      <c r="D64" s="510" t="s">
        <v>4</v>
      </c>
    </row>
    <row r="65" spans="4:4">
      <c r="D65" s="510" t="s">
        <v>4</v>
      </c>
    </row>
    <row r="66" spans="4:4">
      <c r="D66" s="510" t="s">
        <v>4</v>
      </c>
    </row>
    <row r="67" spans="4:4">
      <c r="D67" s="510" t="s">
        <v>4</v>
      </c>
    </row>
    <row r="68" spans="4:4">
      <c r="D68" s="510" t="s">
        <v>4</v>
      </c>
    </row>
    <row r="69" spans="4:4">
      <c r="D69" s="510" t="s">
        <v>4</v>
      </c>
    </row>
    <row r="70" spans="4:4">
      <c r="D70" s="510" t="s">
        <v>4</v>
      </c>
    </row>
    <row r="71" spans="4:4">
      <c r="D71" s="510" t="s">
        <v>4</v>
      </c>
    </row>
    <row r="72" spans="4:4">
      <c r="D72" s="510" t="s">
        <v>4</v>
      </c>
    </row>
    <row r="73" spans="4:4">
      <c r="D73" s="510" t="s">
        <v>4</v>
      </c>
    </row>
    <row r="74" spans="4:4">
      <c r="D74" s="510" t="s">
        <v>4</v>
      </c>
    </row>
    <row r="75" spans="4:4">
      <c r="D75" s="510" t="s">
        <v>4</v>
      </c>
    </row>
    <row r="76" spans="4:4">
      <c r="D76" s="510" t="s">
        <v>4</v>
      </c>
    </row>
    <row r="77" spans="4:4">
      <c r="D77" s="510" t="s">
        <v>4</v>
      </c>
    </row>
    <row r="78" spans="4:4">
      <c r="D78" s="510" t="s">
        <v>4</v>
      </c>
    </row>
    <row r="79" spans="4:4">
      <c r="D79" s="510" t="s">
        <v>4</v>
      </c>
    </row>
    <row r="80" spans="4:4">
      <c r="D80" s="510" t="s">
        <v>4</v>
      </c>
    </row>
    <row r="81" spans="4:4">
      <c r="D81" s="510" t="s">
        <v>4</v>
      </c>
    </row>
    <row r="82" spans="4:4">
      <c r="D82" s="510" t="s">
        <v>4</v>
      </c>
    </row>
    <row r="83" spans="4:4">
      <c r="D83" s="510" t="s">
        <v>4</v>
      </c>
    </row>
    <row r="84" spans="4:4">
      <c r="D84" s="510" t="s">
        <v>4</v>
      </c>
    </row>
    <row r="85" spans="4:4">
      <c r="D85" s="510" t="s">
        <v>4</v>
      </c>
    </row>
    <row r="86" spans="4:4">
      <c r="D86" s="510" t="s">
        <v>4</v>
      </c>
    </row>
    <row r="87" spans="4:4">
      <c r="D87" s="510" t="s">
        <v>4</v>
      </c>
    </row>
    <row r="88" spans="4:4">
      <c r="D88" s="510" t="s">
        <v>4</v>
      </c>
    </row>
    <row r="89" spans="4:4">
      <c r="D89" s="510" t="s">
        <v>4</v>
      </c>
    </row>
    <row r="90" spans="4:4">
      <c r="D90" s="510" t="s">
        <v>4</v>
      </c>
    </row>
    <row r="91" spans="4:4">
      <c r="D91" s="510" t="s">
        <v>4</v>
      </c>
    </row>
    <row r="92" spans="4:4">
      <c r="D92" s="510" t="s">
        <v>4</v>
      </c>
    </row>
    <row r="93" spans="4:4">
      <c r="D93" s="510" t="s">
        <v>4</v>
      </c>
    </row>
    <row r="94" spans="4:4">
      <c r="D94" s="510" t="s">
        <v>4</v>
      </c>
    </row>
    <row r="95" spans="4:4">
      <c r="D95" s="510" t="s">
        <v>4</v>
      </c>
    </row>
    <row r="96" spans="4:4">
      <c r="D96" s="510" t="s">
        <v>4</v>
      </c>
    </row>
    <row r="97" spans="4:4">
      <c r="D97" s="510" t="s">
        <v>4</v>
      </c>
    </row>
    <row r="98" spans="4:4">
      <c r="D98" s="510" t="s">
        <v>4</v>
      </c>
    </row>
    <row r="99" spans="4:4">
      <c r="D99" s="510" t="s">
        <v>4</v>
      </c>
    </row>
    <row r="100" spans="4:4">
      <c r="D100" s="510" t="s">
        <v>4</v>
      </c>
    </row>
    <row r="101" spans="4:4">
      <c r="D101" s="510" t="s">
        <v>4</v>
      </c>
    </row>
    <row r="102" spans="4:4">
      <c r="D102" s="510" t="s">
        <v>4</v>
      </c>
    </row>
    <row r="103" spans="4:4">
      <c r="D103" s="510" t="s">
        <v>4</v>
      </c>
    </row>
    <row r="104" spans="4:4">
      <c r="D104" s="510" t="s">
        <v>4</v>
      </c>
    </row>
    <row r="105" spans="4:4">
      <c r="D105" s="510" t="s">
        <v>4</v>
      </c>
    </row>
    <row r="106" spans="4:4">
      <c r="D106" s="510" t="s">
        <v>4</v>
      </c>
    </row>
    <row r="107" spans="4:4">
      <c r="D107" s="510" t="s">
        <v>4</v>
      </c>
    </row>
    <row r="108" spans="4:4">
      <c r="D108" s="510" t="s">
        <v>4</v>
      </c>
    </row>
    <row r="109" spans="4:4">
      <c r="D109" s="510" t="s">
        <v>4</v>
      </c>
    </row>
    <row r="110" spans="4:4">
      <c r="D110" s="510" t="s">
        <v>4</v>
      </c>
    </row>
    <row r="111" spans="4:4">
      <c r="D111" s="510" t="s">
        <v>4</v>
      </c>
    </row>
    <row r="112" spans="4:4">
      <c r="D112" s="510" t="s">
        <v>4</v>
      </c>
    </row>
    <row r="113" spans="4:4">
      <c r="D113" s="510" t="s">
        <v>4</v>
      </c>
    </row>
    <row r="114" spans="4:4">
      <c r="D114" s="510" t="s">
        <v>4</v>
      </c>
    </row>
    <row r="115" spans="4:4">
      <c r="D115" s="510" t="s">
        <v>4</v>
      </c>
    </row>
    <row r="116" spans="4:4">
      <c r="D116" s="510" t="s">
        <v>4</v>
      </c>
    </row>
    <row r="117" spans="4:4">
      <c r="D117" s="510" t="s">
        <v>4</v>
      </c>
    </row>
    <row r="118" spans="4:4">
      <c r="D118" s="510" t="s">
        <v>4</v>
      </c>
    </row>
    <row r="119" spans="4:4">
      <c r="D119" s="510" t="s">
        <v>4</v>
      </c>
    </row>
    <row r="120" spans="4:4">
      <c r="D120" s="510" t="s">
        <v>4</v>
      </c>
    </row>
    <row r="121" spans="4:4">
      <c r="D121" s="510" t="s">
        <v>4</v>
      </c>
    </row>
    <row r="122" spans="4:4">
      <c r="D122" s="510" t="s">
        <v>4</v>
      </c>
    </row>
    <row r="123" spans="4:4">
      <c r="D123" s="510" t="s">
        <v>4</v>
      </c>
    </row>
    <row r="124" spans="4:4">
      <c r="D124" s="510" t="s">
        <v>4</v>
      </c>
    </row>
    <row r="125" spans="4:4">
      <c r="D125" s="510" t="s">
        <v>4</v>
      </c>
    </row>
    <row r="126" spans="4:4">
      <c r="D126" s="510" t="s">
        <v>4</v>
      </c>
    </row>
    <row r="127" spans="4:4">
      <c r="D127" s="510" t="s">
        <v>4</v>
      </c>
    </row>
    <row r="128" spans="4:4">
      <c r="D128" s="510" t="s">
        <v>4</v>
      </c>
    </row>
    <row r="129" spans="4:4">
      <c r="D129" s="510" t="s">
        <v>4</v>
      </c>
    </row>
    <row r="130" spans="4:4">
      <c r="D130" s="510" t="s">
        <v>4</v>
      </c>
    </row>
    <row r="131" spans="4:4">
      <c r="D131" s="510" t="s">
        <v>4</v>
      </c>
    </row>
    <row r="132" spans="4:4">
      <c r="D132" s="510" t="s">
        <v>4</v>
      </c>
    </row>
    <row r="133" spans="4:4">
      <c r="D133" s="510" t="s">
        <v>4</v>
      </c>
    </row>
    <row r="134" spans="4:4">
      <c r="D134" s="510" t="s">
        <v>4</v>
      </c>
    </row>
    <row r="135" spans="4:4">
      <c r="D135" s="510" t="s">
        <v>4</v>
      </c>
    </row>
    <row r="136" spans="4:4">
      <c r="D136" s="510" t="s">
        <v>4</v>
      </c>
    </row>
    <row r="137" spans="4:4">
      <c r="D137" s="510" t="s">
        <v>4</v>
      </c>
    </row>
    <row r="138" spans="4:4">
      <c r="D138" s="510" t="s">
        <v>4</v>
      </c>
    </row>
    <row r="139" spans="4:4">
      <c r="D139" s="510" t="s">
        <v>4</v>
      </c>
    </row>
    <row r="140" spans="4:4">
      <c r="D140" s="510" t="s">
        <v>4</v>
      </c>
    </row>
    <row r="141" spans="4:4">
      <c r="D141" s="510" t="s">
        <v>4</v>
      </c>
    </row>
    <row r="142" spans="4:4">
      <c r="D142" s="510" t="s">
        <v>4</v>
      </c>
    </row>
    <row r="143" spans="4:4">
      <c r="D143" s="510" t="s">
        <v>4</v>
      </c>
    </row>
    <row r="144" spans="4:4">
      <c r="D144" s="510" t="s">
        <v>4</v>
      </c>
    </row>
    <row r="145" spans="4:4">
      <c r="D145" s="510" t="s">
        <v>4</v>
      </c>
    </row>
    <row r="146" spans="4:4">
      <c r="D146" s="510" t="s">
        <v>4</v>
      </c>
    </row>
    <row r="147" spans="4:4">
      <c r="D147" s="510" t="s">
        <v>4</v>
      </c>
    </row>
    <row r="148" spans="4:4">
      <c r="D148" s="510" t="s">
        <v>4</v>
      </c>
    </row>
    <row r="149" spans="4:4">
      <c r="D149" s="510" t="s">
        <v>4</v>
      </c>
    </row>
    <row r="150" spans="4:4">
      <c r="D150" s="510" t="s">
        <v>4</v>
      </c>
    </row>
    <row r="151" spans="4:4">
      <c r="D151" s="510" t="s">
        <v>4</v>
      </c>
    </row>
    <row r="152" spans="4:4">
      <c r="D152" s="510" t="s">
        <v>4</v>
      </c>
    </row>
    <row r="153" spans="4:4">
      <c r="D153" s="510" t="s">
        <v>4</v>
      </c>
    </row>
    <row r="154" spans="4:4">
      <c r="D154" s="510" t="s">
        <v>4</v>
      </c>
    </row>
    <row r="155" spans="4:4">
      <c r="D155" s="510" t="s">
        <v>4</v>
      </c>
    </row>
    <row r="156" spans="4:4">
      <c r="D156" s="510" t="s">
        <v>4</v>
      </c>
    </row>
    <row r="157" spans="4:4">
      <c r="D157" s="510" t="s">
        <v>4</v>
      </c>
    </row>
    <row r="158" spans="4:4">
      <c r="D158" s="510" t="s">
        <v>4</v>
      </c>
    </row>
    <row r="159" spans="4:4">
      <c r="D159" s="510" t="s">
        <v>4</v>
      </c>
    </row>
    <row r="160" spans="4:4">
      <c r="D160" s="510" t="s">
        <v>4</v>
      </c>
    </row>
    <row r="161" spans="4:4">
      <c r="D161" s="510" t="s">
        <v>4</v>
      </c>
    </row>
    <row r="162" spans="4:4">
      <c r="D162" s="510" t="s">
        <v>4</v>
      </c>
    </row>
    <row r="163" spans="4:4">
      <c r="D163" s="510" t="s">
        <v>4</v>
      </c>
    </row>
    <row r="164" spans="4:4">
      <c r="D164" s="510" t="s">
        <v>4</v>
      </c>
    </row>
    <row r="165" spans="4:4">
      <c r="D165" s="510" t="s">
        <v>4</v>
      </c>
    </row>
    <row r="166" spans="4:4">
      <c r="D166" s="510" t="s">
        <v>4</v>
      </c>
    </row>
    <row r="167" spans="4:4">
      <c r="D167" s="510" t="s">
        <v>4</v>
      </c>
    </row>
    <row r="168" spans="4:4">
      <c r="D168" s="510" t="s">
        <v>4</v>
      </c>
    </row>
    <row r="169" spans="4:4">
      <c r="D169" s="510" t="s">
        <v>4</v>
      </c>
    </row>
    <row r="170" spans="4:4">
      <c r="D170" s="510" t="s">
        <v>4</v>
      </c>
    </row>
    <row r="171" spans="4:4">
      <c r="D171" s="510" t="s">
        <v>4</v>
      </c>
    </row>
    <row r="172" spans="4:4">
      <c r="D172" s="510" t="s">
        <v>4</v>
      </c>
    </row>
    <row r="173" spans="4:4">
      <c r="D173" s="510" t="s">
        <v>4</v>
      </c>
    </row>
    <row r="174" spans="4:4">
      <c r="D174" s="510" t="s">
        <v>4</v>
      </c>
    </row>
    <row r="175" spans="4:4">
      <c r="D175" s="510" t="s">
        <v>4</v>
      </c>
    </row>
    <row r="176" spans="4:4">
      <c r="D176" s="510" t="s">
        <v>4</v>
      </c>
    </row>
    <row r="177" spans="4:4">
      <c r="D177" s="510" t="s">
        <v>4</v>
      </c>
    </row>
    <row r="178" spans="4:4">
      <c r="D178" s="510" t="s">
        <v>4</v>
      </c>
    </row>
    <row r="179" spans="4:4">
      <c r="D179" s="510" t="s">
        <v>4</v>
      </c>
    </row>
    <row r="180" spans="4:4">
      <c r="D180" s="510" t="s">
        <v>4</v>
      </c>
    </row>
    <row r="181" spans="4:4">
      <c r="D181" s="510" t="s">
        <v>4</v>
      </c>
    </row>
    <row r="182" spans="4:4">
      <c r="D182" s="510" t="s">
        <v>4</v>
      </c>
    </row>
    <row r="183" spans="4:4">
      <c r="D183" s="510" t="s">
        <v>4</v>
      </c>
    </row>
    <row r="184" spans="4:4">
      <c r="D184" s="510" t="s">
        <v>4</v>
      </c>
    </row>
    <row r="185" spans="4:4">
      <c r="D185" s="510" t="s">
        <v>4</v>
      </c>
    </row>
    <row r="186" spans="4:4">
      <c r="D186" s="510" t="s">
        <v>4</v>
      </c>
    </row>
    <row r="187" spans="4:4">
      <c r="D187" s="510" t="s">
        <v>4</v>
      </c>
    </row>
    <row r="188" spans="4:4">
      <c r="D188" s="510" t="s">
        <v>4</v>
      </c>
    </row>
    <row r="189" spans="4:4">
      <c r="D189" s="510" t="s">
        <v>4</v>
      </c>
    </row>
    <row r="190" spans="4:4">
      <c r="D190" s="510" t="s">
        <v>4</v>
      </c>
    </row>
    <row r="191" spans="4:4">
      <c r="D191" s="510" t="s">
        <v>4</v>
      </c>
    </row>
    <row r="192" spans="4:4">
      <c r="D192" s="510" t="s">
        <v>4</v>
      </c>
    </row>
    <row r="193" spans="4:4">
      <c r="D193" s="510" t="s">
        <v>4</v>
      </c>
    </row>
    <row r="194" spans="4:4">
      <c r="D194" s="510" t="s">
        <v>4</v>
      </c>
    </row>
    <row r="195" spans="4:4">
      <c r="D195" s="510" t="s">
        <v>4</v>
      </c>
    </row>
    <row r="196" spans="4:4">
      <c r="D196" s="510" t="s">
        <v>4</v>
      </c>
    </row>
    <row r="197" spans="4:4">
      <c r="D197" s="510" t="s">
        <v>4</v>
      </c>
    </row>
    <row r="198" spans="4:4">
      <c r="D198" s="510" t="s">
        <v>4</v>
      </c>
    </row>
    <row r="199" spans="4:4">
      <c r="D199" s="510" t="s">
        <v>4</v>
      </c>
    </row>
    <row r="200" spans="4:4">
      <c r="D200" s="510" t="s">
        <v>4</v>
      </c>
    </row>
    <row r="201" spans="4:4">
      <c r="D201" s="510" t="s">
        <v>4</v>
      </c>
    </row>
    <row r="202" spans="4:4">
      <c r="D202" s="510" t="s">
        <v>4</v>
      </c>
    </row>
    <row r="203" spans="4:4">
      <c r="D203" s="510" t="s">
        <v>4</v>
      </c>
    </row>
    <row r="204" spans="4:4">
      <c r="D204" s="510" t="s">
        <v>4</v>
      </c>
    </row>
    <row r="205" spans="4:4">
      <c r="D205" s="510" t="s">
        <v>4</v>
      </c>
    </row>
    <row r="206" spans="4:4">
      <c r="D206" s="510" t="s">
        <v>4</v>
      </c>
    </row>
    <row r="207" spans="4:4">
      <c r="D207" s="510" t="s">
        <v>4</v>
      </c>
    </row>
    <row r="208" spans="4:4">
      <c r="D208" s="510" t="s">
        <v>4</v>
      </c>
    </row>
    <row r="209" spans="4:4">
      <c r="D209" s="510" t="s">
        <v>4</v>
      </c>
    </row>
    <row r="210" spans="4:4">
      <c r="D210" s="510" t="s">
        <v>4</v>
      </c>
    </row>
    <row r="211" spans="4:4">
      <c r="D211" s="510" t="s">
        <v>4</v>
      </c>
    </row>
    <row r="212" spans="4:4">
      <c r="D212" s="510" t="s">
        <v>4</v>
      </c>
    </row>
    <row r="213" spans="4:4">
      <c r="D213" s="510" t="s">
        <v>4</v>
      </c>
    </row>
    <row r="214" spans="4:4">
      <c r="D214" s="510" t="s">
        <v>4</v>
      </c>
    </row>
    <row r="215" spans="4:4">
      <c r="D215" s="510" t="s">
        <v>4</v>
      </c>
    </row>
    <row r="216" spans="4:4">
      <c r="D216" s="510" t="s">
        <v>4</v>
      </c>
    </row>
    <row r="217" spans="4:4">
      <c r="D217" s="510" t="s">
        <v>4</v>
      </c>
    </row>
    <row r="218" spans="4:4">
      <c r="D218" s="510" t="s">
        <v>4</v>
      </c>
    </row>
    <row r="219" spans="4:4">
      <c r="D219" s="510" t="s">
        <v>4</v>
      </c>
    </row>
    <row r="220" spans="4:4">
      <c r="D220" s="510" t="s">
        <v>4</v>
      </c>
    </row>
    <row r="221" spans="4:4">
      <c r="D221" s="510" t="s">
        <v>4</v>
      </c>
    </row>
    <row r="222" spans="4:4">
      <c r="D222" s="510" t="s">
        <v>4</v>
      </c>
    </row>
    <row r="223" spans="4:4">
      <c r="D223" s="510" t="s">
        <v>4</v>
      </c>
    </row>
    <row r="224" spans="4:4">
      <c r="D224" s="510" t="s">
        <v>4</v>
      </c>
    </row>
    <row r="225" spans="4:4">
      <c r="D225" s="510" t="s">
        <v>4</v>
      </c>
    </row>
    <row r="226" spans="4:4">
      <c r="D226" s="510" t="s">
        <v>4</v>
      </c>
    </row>
    <row r="227" spans="4:4">
      <c r="D227" s="510" t="s">
        <v>4</v>
      </c>
    </row>
    <row r="228" spans="4:4">
      <c r="D228" s="510" t="s">
        <v>4</v>
      </c>
    </row>
    <row r="229" spans="4:4">
      <c r="D229" s="510" t="s">
        <v>4</v>
      </c>
    </row>
    <row r="230" spans="4:4">
      <c r="D230" s="510" t="s">
        <v>4</v>
      </c>
    </row>
    <row r="231" spans="4:4">
      <c r="D231" s="510" t="s">
        <v>4</v>
      </c>
    </row>
    <row r="232" spans="4:4">
      <c r="D232" s="510" t="s">
        <v>4</v>
      </c>
    </row>
    <row r="233" spans="4:4">
      <c r="D233" s="510" t="s">
        <v>4</v>
      </c>
    </row>
    <row r="234" spans="4:4">
      <c r="D234" s="510" t="s">
        <v>4</v>
      </c>
    </row>
    <row r="235" spans="4:4">
      <c r="D235" s="510" t="s">
        <v>4</v>
      </c>
    </row>
    <row r="236" spans="4:4">
      <c r="D236" s="510" t="s">
        <v>4</v>
      </c>
    </row>
    <row r="237" spans="4:4">
      <c r="D237" s="510" t="s">
        <v>4</v>
      </c>
    </row>
    <row r="238" spans="4:4">
      <c r="D238" s="510" t="s">
        <v>4</v>
      </c>
    </row>
    <row r="239" spans="4:4">
      <c r="D239" s="510" t="s">
        <v>4</v>
      </c>
    </row>
    <row r="240" spans="4:4">
      <c r="D240" s="510" t="s">
        <v>4</v>
      </c>
    </row>
    <row r="241" spans="4:4">
      <c r="D241" s="510" t="s">
        <v>4</v>
      </c>
    </row>
    <row r="242" spans="4:4">
      <c r="D242" s="510" t="s">
        <v>4</v>
      </c>
    </row>
    <row r="243" spans="4:4">
      <c r="D243" s="510" t="s">
        <v>4</v>
      </c>
    </row>
    <row r="244" spans="4:4">
      <c r="D244" s="510" t="s">
        <v>4</v>
      </c>
    </row>
    <row r="245" spans="4:4">
      <c r="D245" s="510" t="s">
        <v>4</v>
      </c>
    </row>
    <row r="246" spans="4:4">
      <c r="D246" s="510" t="s">
        <v>4</v>
      </c>
    </row>
    <row r="247" spans="4:4">
      <c r="D247" s="510" t="s">
        <v>4</v>
      </c>
    </row>
    <row r="248" spans="4:4">
      <c r="D248" s="510" t="s">
        <v>4</v>
      </c>
    </row>
    <row r="249" spans="4:4">
      <c r="D249" s="510" t="s">
        <v>4</v>
      </c>
    </row>
    <row r="250" spans="4:4">
      <c r="D250" s="510" t="s">
        <v>4</v>
      </c>
    </row>
    <row r="251" spans="4:4">
      <c r="D251" s="510" t="s">
        <v>4</v>
      </c>
    </row>
    <row r="252" spans="4:4">
      <c r="D252" s="510" t="s">
        <v>4</v>
      </c>
    </row>
    <row r="253" spans="4:4">
      <c r="D253" s="510" t="s">
        <v>4</v>
      </c>
    </row>
    <row r="254" spans="4:4">
      <c r="D254" s="510" t="s">
        <v>4</v>
      </c>
    </row>
    <row r="255" spans="4:4">
      <c r="D255" s="510" t="s">
        <v>4</v>
      </c>
    </row>
    <row r="256" spans="4:4">
      <c r="D256" s="510" t="s">
        <v>4</v>
      </c>
    </row>
    <row r="257" spans="4:4">
      <c r="D257" s="510" t="s">
        <v>4</v>
      </c>
    </row>
    <row r="258" spans="4:4">
      <c r="D258" s="510" t="s">
        <v>4</v>
      </c>
    </row>
    <row r="259" spans="4:4">
      <c r="D259" s="510" t="s">
        <v>4</v>
      </c>
    </row>
    <row r="260" spans="4:4">
      <c r="D260" s="510" t="s">
        <v>4</v>
      </c>
    </row>
    <row r="261" spans="4:4">
      <c r="D261" s="510" t="s">
        <v>4</v>
      </c>
    </row>
    <row r="262" spans="4:4">
      <c r="D262" s="510" t="s">
        <v>4</v>
      </c>
    </row>
    <row r="263" spans="4:4">
      <c r="D263" s="510" t="s">
        <v>4</v>
      </c>
    </row>
    <row r="264" spans="4:4">
      <c r="D264" s="510" t="s">
        <v>4</v>
      </c>
    </row>
    <row r="265" spans="4:4">
      <c r="D265" s="510" t="s">
        <v>4</v>
      </c>
    </row>
    <row r="266" spans="4:4">
      <c r="D266" s="510" t="s">
        <v>4</v>
      </c>
    </row>
    <row r="267" spans="4:4">
      <c r="D267" s="510" t="s">
        <v>4</v>
      </c>
    </row>
    <row r="268" spans="4:4">
      <c r="D268" s="510" t="s">
        <v>4</v>
      </c>
    </row>
    <row r="269" spans="4:4">
      <c r="D269" s="510" t="s">
        <v>4</v>
      </c>
    </row>
    <row r="270" spans="4:4">
      <c r="D270" s="510" t="s">
        <v>4</v>
      </c>
    </row>
    <row r="271" spans="4:4">
      <c r="D271" s="510" t="s">
        <v>4</v>
      </c>
    </row>
    <row r="272" spans="4:4">
      <c r="D272" s="510" t="s">
        <v>4</v>
      </c>
    </row>
    <row r="273" spans="4:4">
      <c r="D273" s="510" t="s">
        <v>4</v>
      </c>
    </row>
    <row r="274" spans="4:4">
      <c r="D274" s="510" t="s">
        <v>4</v>
      </c>
    </row>
    <row r="275" spans="4:4">
      <c r="D275" s="510" t="s">
        <v>4</v>
      </c>
    </row>
    <row r="276" spans="4:4">
      <c r="D276" s="510" t="s">
        <v>4</v>
      </c>
    </row>
    <row r="277" spans="4:4">
      <c r="D277" s="510" t="s">
        <v>4</v>
      </c>
    </row>
    <row r="278" spans="4:4">
      <c r="D278" s="510" t="s">
        <v>4</v>
      </c>
    </row>
    <row r="279" spans="4:4">
      <c r="D279" s="510" t="s">
        <v>4</v>
      </c>
    </row>
    <row r="280" spans="4:4">
      <c r="D280" s="510" t="s">
        <v>4</v>
      </c>
    </row>
    <row r="281" spans="4:4">
      <c r="D281" s="510" t="s">
        <v>4</v>
      </c>
    </row>
    <row r="282" spans="4:4">
      <c r="D282" s="510" t="s">
        <v>4</v>
      </c>
    </row>
    <row r="283" spans="4:4">
      <c r="D283" s="510" t="s">
        <v>4</v>
      </c>
    </row>
    <row r="284" spans="4:4">
      <c r="D284" s="510" t="s">
        <v>4</v>
      </c>
    </row>
    <row r="285" spans="4:4">
      <c r="D285" s="510" t="s">
        <v>4</v>
      </c>
    </row>
    <row r="286" spans="4:4">
      <c r="D286" s="510" t="s">
        <v>4</v>
      </c>
    </row>
    <row r="287" spans="4:4">
      <c r="D287" s="510" t="s">
        <v>4</v>
      </c>
    </row>
    <row r="288" spans="4:4">
      <c r="D288" s="510" t="s">
        <v>4</v>
      </c>
    </row>
    <row r="289" spans="4:4">
      <c r="D289" s="510" t="s">
        <v>4</v>
      </c>
    </row>
    <row r="290" spans="4:4">
      <c r="D290" s="510" t="s">
        <v>4</v>
      </c>
    </row>
    <row r="291" spans="4:4">
      <c r="D291" s="510" t="s">
        <v>4</v>
      </c>
    </row>
    <row r="292" spans="4:4">
      <c r="D292" s="510" t="s">
        <v>4</v>
      </c>
    </row>
    <row r="293" spans="4:4">
      <c r="D293" s="510" t="s">
        <v>4</v>
      </c>
    </row>
    <row r="294" spans="4:4">
      <c r="D294" s="510" t="s">
        <v>4</v>
      </c>
    </row>
    <row r="295" spans="4:4">
      <c r="D295" s="510" t="s">
        <v>4</v>
      </c>
    </row>
    <row r="296" spans="4:4">
      <c r="D296" s="510" t="s">
        <v>4</v>
      </c>
    </row>
    <row r="297" spans="4:4">
      <c r="D297" s="510" t="s">
        <v>4</v>
      </c>
    </row>
    <row r="298" spans="4:4">
      <c r="D298" s="510" t="s">
        <v>4</v>
      </c>
    </row>
    <row r="299" spans="4:4">
      <c r="D299" s="510" t="s">
        <v>4</v>
      </c>
    </row>
    <row r="300" spans="4:4">
      <c r="D300" s="510" t="s">
        <v>4</v>
      </c>
    </row>
    <row r="301" spans="4:4">
      <c r="D301" s="510" t="s">
        <v>4</v>
      </c>
    </row>
    <row r="302" spans="4:4">
      <c r="D302" s="510" t="s">
        <v>4</v>
      </c>
    </row>
    <row r="303" spans="4:4">
      <c r="D303" s="510" t="s">
        <v>4</v>
      </c>
    </row>
    <row r="304" spans="4:4">
      <c r="D304" s="510" t="s">
        <v>4</v>
      </c>
    </row>
    <row r="305" spans="4:4">
      <c r="D305" s="510" t="s">
        <v>4</v>
      </c>
    </row>
    <row r="306" spans="4:4">
      <c r="D306" s="510" t="s">
        <v>4</v>
      </c>
    </row>
    <row r="307" spans="4:4">
      <c r="D307" s="510" t="s">
        <v>4</v>
      </c>
    </row>
    <row r="308" spans="4:4">
      <c r="D308" s="510" t="s">
        <v>4</v>
      </c>
    </row>
    <row r="309" spans="4:4">
      <c r="D309" s="510" t="s">
        <v>4</v>
      </c>
    </row>
    <row r="310" spans="4:4">
      <c r="D310" s="510" t="s">
        <v>4</v>
      </c>
    </row>
    <row r="311" spans="4:4">
      <c r="D311" s="510" t="s">
        <v>4</v>
      </c>
    </row>
    <row r="312" spans="4:4">
      <c r="D312" s="510" t="s">
        <v>4</v>
      </c>
    </row>
    <row r="313" spans="4:4">
      <c r="D313" s="510" t="s">
        <v>4</v>
      </c>
    </row>
    <row r="314" spans="4:4">
      <c r="D314" s="510" t="s">
        <v>4</v>
      </c>
    </row>
    <row r="315" spans="4:4">
      <c r="D315" s="510" t="s">
        <v>4</v>
      </c>
    </row>
    <row r="316" spans="4:4">
      <c r="D316" s="510" t="s">
        <v>4</v>
      </c>
    </row>
    <row r="317" spans="4:4">
      <c r="D317" s="510" t="s">
        <v>4</v>
      </c>
    </row>
    <row r="318" spans="4:4">
      <c r="D318" s="510" t="s">
        <v>4</v>
      </c>
    </row>
    <row r="319" spans="4:4">
      <c r="D319" s="510" t="s">
        <v>4</v>
      </c>
    </row>
    <row r="320" spans="4:4">
      <c r="D320" s="510" t="s">
        <v>4</v>
      </c>
    </row>
    <row r="321" spans="4:4">
      <c r="D321" s="510" t="s">
        <v>4</v>
      </c>
    </row>
    <row r="322" spans="4:4">
      <c r="D322" s="510" t="s">
        <v>4</v>
      </c>
    </row>
    <row r="323" spans="4:4">
      <c r="D323" s="510" t="s">
        <v>4</v>
      </c>
    </row>
    <row r="324" spans="4:4">
      <c r="D324" s="510" t="s">
        <v>4</v>
      </c>
    </row>
    <row r="325" spans="4:4">
      <c r="D325" s="510" t="s">
        <v>4</v>
      </c>
    </row>
    <row r="326" spans="4:4">
      <c r="D326" s="510" t="s">
        <v>4</v>
      </c>
    </row>
    <row r="327" spans="4:4">
      <c r="D327" s="510" t="s">
        <v>4</v>
      </c>
    </row>
    <row r="328" spans="4:4">
      <c r="D328" s="510" t="s">
        <v>4</v>
      </c>
    </row>
    <row r="329" spans="4:4">
      <c r="D329" s="510" t="s">
        <v>4</v>
      </c>
    </row>
    <row r="330" spans="4:4">
      <c r="D330" s="510" t="s">
        <v>4</v>
      </c>
    </row>
    <row r="331" spans="4:4">
      <c r="D331" s="510" t="s">
        <v>4</v>
      </c>
    </row>
    <row r="332" spans="4:4">
      <c r="D332" s="510" t="s">
        <v>4</v>
      </c>
    </row>
    <row r="333" spans="4:4">
      <c r="D333" s="510" t="s">
        <v>4</v>
      </c>
    </row>
    <row r="334" spans="4:4">
      <c r="D334" s="510" t="s">
        <v>4</v>
      </c>
    </row>
    <row r="335" spans="4:4">
      <c r="D335" s="510" t="s">
        <v>4</v>
      </c>
    </row>
    <row r="336" spans="4:4">
      <c r="D336" s="510" t="s">
        <v>4</v>
      </c>
    </row>
    <row r="337" spans="4:4">
      <c r="D337" s="510" t="s">
        <v>4</v>
      </c>
    </row>
    <row r="338" spans="4:4">
      <c r="D338" s="510" t="s">
        <v>4</v>
      </c>
    </row>
    <row r="339" spans="4:4">
      <c r="D339" s="510" t="s">
        <v>4</v>
      </c>
    </row>
    <row r="340" spans="4:4">
      <c r="D340" s="510" t="s">
        <v>4</v>
      </c>
    </row>
    <row r="341" spans="4:4">
      <c r="D341" s="510" t="s">
        <v>4</v>
      </c>
    </row>
    <row r="342" spans="4:4">
      <c r="D342" s="510" t="s">
        <v>4</v>
      </c>
    </row>
    <row r="343" spans="4:4">
      <c r="D343" s="510" t="s">
        <v>4</v>
      </c>
    </row>
    <row r="344" spans="4:4">
      <c r="D344" s="510" t="s">
        <v>4</v>
      </c>
    </row>
    <row r="345" spans="4:4">
      <c r="D345" s="510" t="s">
        <v>4</v>
      </c>
    </row>
    <row r="346" spans="4:4">
      <c r="D346" s="510" t="s">
        <v>4</v>
      </c>
    </row>
    <row r="347" spans="4:4">
      <c r="D347" s="510" t="s">
        <v>4</v>
      </c>
    </row>
    <row r="348" spans="4:4">
      <c r="D348" s="510" t="s">
        <v>4</v>
      </c>
    </row>
    <row r="349" spans="4:4">
      <c r="D349" s="510" t="s">
        <v>4</v>
      </c>
    </row>
    <row r="350" spans="4:4">
      <c r="D350" s="510" t="s">
        <v>4</v>
      </c>
    </row>
    <row r="351" spans="4:4">
      <c r="D351" s="510" t="s">
        <v>4</v>
      </c>
    </row>
    <row r="352" spans="4:4">
      <c r="D352" s="510" t="s">
        <v>4</v>
      </c>
    </row>
    <row r="353" spans="4:4">
      <c r="D353" s="510" t="s">
        <v>4</v>
      </c>
    </row>
    <row r="354" spans="4:4">
      <c r="D354" s="510" t="s">
        <v>4</v>
      </c>
    </row>
    <row r="355" spans="4:4">
      <c r="D355" s="510" t="s">
        <v>4</v>
      </c>
    </row>
    <row r="356" spans="4:4">
      <c r="D356" s="510" t="s">
        <v>4</v>
      </c>
    </row>
    <row r="357" spans="4:4">
      <c r="D357" s="510" t="s">
        <v>4</v>
      </c>
    </row>
    <row r="358" spans="4:4">
      <c r="D358" s="510" t="s">
        <v>4</v>
      </c>
    </row>
    <row r="359" spans="4:4">
      <c r="D359" s="510" t="s">
        <v>4</v>
      </c>
    </row>
    <row r="360" spans="4:4">
      <c r="D360" s="510" t="s">
        <v>4</v>
      </c>
    </row>
    <row r="361" spans="4:4">
      <c r="D361" s="510" t="s">
        <v>4</v>
      </c>
    </row>
    <row r="362" spans="4:4">
      <c r="D362" s="510" t="s">
        <v>4</v>
      </c>
    </row>
    <row r="363" spans="4:4">
      <c r="D363" s="510" t="s">
        <v>4</v>
      </c>
    </row>
    <row r="364" spans="4:4">
      <c r="D364" s="510" t="s">
        <v>4</v>
      </c>
    </row>
    <row r="365" spans="4:4">
      <c r="D365" s="510" t="s">
        <v>4</v>
      </c>
    </row>
    <row r="366" spans="4:4">
      <c r="D366" s="510" t="s">
        <v>4</v>
      </c>
    </row>
    <row r="367" spans="4:4">
      <c r="D367" s="510" t="s">
        <v>4</v>
      </c>
    </row>
    <row r="368" spans="4:4">
      <c r="D368" s="510" t="s">
        <v>4</v>
      </c>
    </row>
    <row r="369" spans="4:4">
      <c r="D369" s="510" t="s">
        <v>4</v>
      </c>
    </row>
    <row r="370" spans="4:4">
      <c r="D370" s="510" t="s">
        <v>4</v>
      </c>
    </row>
    <row r="371" spans="4:4">
      <c r="D371" s="510" t="s">
        <v>4</v>
      </c>
    </row>
    <row r="372" spans="4:4">
      <c r="D372" s="510" t="s">
        <v>4</v>
      </c>
    </row>
    <row r="373" spans="4:4">
      <c r="D373" s="510" t="s">
        <v>4</v>
      </c>
    </row>
    <row r="374" spans="4:4">
      <c r="D374" s="510" t="s">
        <v>4</v>
      </c>
    </row>
    <row r="375" spans="4:4">
      <c r="D375" s="510" t="s">
        <v>4</v>
      </c>
    </row>
    <row r="376" spans="4:4">
      <c r="D376" s="510" t="s">
        <v>4</v>
      </c>
    </row>
    <row r="377" spans="4:4">
      <c r="D377" s="510" t="s">
        <v>4</v>
      </c>
    </row>
    <row r="378" spans="4:4">
      <c r="D378" s="510" t="s">
        <v>4</v>
      </c>
    </row>
    <row r="379" spans="4:4">
      <c r="D379" s="510" t="s">
        <v>4</v>
      </c>
    </row>
    <row r="380" spans="4:4">
      <c r="D380" s="510" t="s">
        <v>4</v>
      </c>
    </row>
    <row r="381" spans="4:4">
      <c r="D381" s="510" t="s">
        <v>4</v>
      </c>
    </row>
    <row r="382" spans="4:4">
      <c r="D382" s="510" t="s">
        <v>4</v>
      </c>
    </row>
    <row r="383" spans="4:4">
      <c r="D383" s="510" t="s">
        <v>4</v>
      </c>
    </row>
    <row r="384" spans="4:4">
      <c r="D384" s="510" t="s">
        <v>4</v>
      </c>
    </row>
    <row r="385" spans="4:4">
      <c r="D385" s="510" t="s">
        <v>4</v>
      </c>
    </row>
    <row r="386" spans="4:4">
      <c r="D386" s="510" t="s">
        <v>4</v>
      </c>
    </row>
    <row r="387" spans="4:4">
      <c r="D387" s="510" t="s">
        <v>4</v>
      </c>
    </row>
    <row r="388" spans="4:4">
      <c r="D388" s="510" t="s">
        <v>4</v>
      </c>
    </row>
    <row r="389" spans="4:4">
      <c r="D389" s="510" t="s">
        <v>4</v>
      </c>
    </row>
    <row r="390" spans="4:4">
      <c r="D390" s="510" t="s">
        <v>4</v>
      </c>
    </row>
    <row r="391" spans="4:4">
      <c r="D391" s="510" t="s">
        <v>4</v>
      </c>
    </row>
    <row r="392" spans="4:4">
      <c r="D392" s="510" t="s">
        <v>4</v>
      </c>
    </row>
    <row r="393" spans="4:4">
      <c r="D393" s="510" t="s">
        <v>4</v>
      </c>
    </row>
    <row r="394" spans="4:4">
      <c r="D394" s="510" t="s">
        <v>4</v>
      </c>
    </row>
    <row r="395" spans="4:4">
      <c r="D395" s="510" t="s">
        <v>4</v>
      </c>
    </row>
    <row r="396" spans="4:4">
      <c r="D396" s="510" t="s">
        <v>4</v>
      </c>
    </row>
    <row r="397" spans="4:4">
      <c r="D397" s="510" t="s">
        <v>4</v>
      </c>
    </row>
    <row r="398" spans="4:4">
      <c r="D398" s="510" t="s">
        <v>4</v>
      </c>
    </row>
    <row r="399" spans="4:4">
      <c r="D399" s="510" t="s">
        <v>4</v>
      </c>
    </row>
    <row r="400" spans="4:4">
      <c r="D400" s="510" t="s">
        <v>4</v>
      </c>
    </row>
    <row r="401" spans="4:4">
      <c r="D401" s="510" t="s">
        <v>4</v>
      </c>
    </row>
    <row r="402" spans="4:4">
      <c r="D402" s="510" t="s">
        <v>4</v>
      </c>
    </row>
    <row r="403" spans="4:4">
      <c r="D403" s="510" t="s">
        <v>4</v>
      </c>
    </row>
    <row r="404" spans="4:4">
      <c r="D404" s="510" t="s">
        <v>4</v>
      </c>
    </row>
    <row r="405" spans="4:4">
      <c r="D405" s="510" t="s">
        <v>4</v>
      </c>
    </row>
    <row r="406" spans="4:4">
      <c r="D406" s="510" t="s">
        <v>4</v>
      </c>
    </row>
    <row r="407" spans="4:4">
      <c r="D407" s="510" t="s">
        <v>4</v>
      </c>
    </row>
    <row r="408" spans="4:4">
      <c r="D408" s="510" t="s">
        <v>4</v>
      </c>
    </row>
    <row r="409" spans="4:4">
      <c r="D409" s="510" t="s">
        <v>4</v>
      </c>
    </row>
    <row r="410" spans="4:4">
      <c r="D410" s="510" t="s">
        <v>4</v>
      </c>
    </row>
    <row r="411" spans="4:4">
      <c r="D411" s="510" t="s">
        <v>4</v>
      </c>
    </row>
    <row r="412" spans="4:4">
      <c r="D412" s="510" t="s">
        <v>4</v>
      </c>
    </row>
    <row r="413" spans="4:4">
      <c r="D413" s="510" t="s">
        <v>4</v>
      </c>
    </row>
    <row r="414" spans="4:4">
      <c r="D414" s="510" t="s">
        <v>4</v>
      </c>
    </row>
    <row r="415" spans="4:4">
      <c r="D415" s="510" t="s">
        <v>4</v>
      </c>
    </row>
    <row r="416" spans="4:4">
      <c r="D416" s="510" t="s">
        <v>4</v>
      </c>
    </row>
    <row r="417" spans="4:4">
      <c r="D417" s="510" t="s">
        <v>4</v>
      </c>
    </row>
    <row r="418" spans="4:4">
      <c r="D418" s="510" t="s">
        <v>4</v>
      </c>
    </row>
    <row r="419" spans="4:4">
      <c r="D419" s="510" t="s">
        <v>4</v>
      </c>
    </row>
    <row r="420" spans="4:4">
      <c r="D420" s="510" t="s">
        <v>4</v>
      </c>
    </row>
    <row r="421" spans="4:4">
      <c r="D421" s="510" t="s">
        <v>4</v>
      </c>
    </row>
    <row r="422" spans="4:4">
      <c r="D422" s="510" t="s">
        <v>4</v>
      </c>
    </row>
    <row r="423" spans="4:4">
      <c r="D423" s="510" t="s">
        <v>4</v>
      </c>
    </row>
    <row r="424" spans="4:4">
      <c r="D424" s="510" t="s">
        <v>4</v>
      </c>
    </row>
    <row r="425" spans="4:4">
      <c r="D425" s="510" t="s">
        <v>4</v>
      </c>
    </row>
    <row r="426" spans="4:4">
      <c r="D426" s="510" t="s">
        <v>4</v>
      </c>
    </row>
    <row r="427" spans="4:4">
      <c r="D427" s="510" t="s">
        <v>4</v>
      </c>
    </row>
    <row r="428" spans="4:4">
      <c r="D428" s="510" t="s">
        <v>4</v>
      </c>
    </row>
    <row r="429" spans="4:4">
      <c r="D429" s="510" t="s">
        <v>4</v>
      </c>
    </row>
    <row r="430" spans="4:4">
      <c r="D430" s="510" t="s">
        <v>4</v>
      </c>
    </row>
    <row r="431" spans="4:4">
      <c r="D431" s="510" t="s">
        <v>4</v>
      </c>
    </row>
    <row r="432" spans="4:4">
      <c r="D432" s="510" t="s">
        <v>4</v>
      </c>
    </row>
    <row r="433" spans="4:4">
      <c r="D433" s="510" t="s">
        <v>4</v>
      </c>
    </row>
    <row r="434" spans="4:4">
      <c r="D434" s="510" t="s">
        <v>4</v>
      </c>
    </row>
    <row r="435" spans="4:4">
      <c r="D435" s="510" t="s">
        <v>4</v>
      </c>
    </row>
    <row r="436" spans="4:4">
      <c r="D436" s="510" t="s">
        <v>4</v>
      </c>
    </row>
    <row r="437" spans="4:4">
      <c r="D437" s="510" t="s">
        <v>4</v>
      </c>
    </row>
    <row r="438" spans="4:4">
      <c r="D438" s="510" t="s">
        <v>4</v>
      </c>
    </row>
    <row r="439" spans="4:4">
      <c r="D439" s="510" t="s">
        <v>4</v>
      </c>
    </row>
    <row r="440" spans="4:4">
      <c r="D440" s="510" t="s">
        <v>4</v>
      </c>
    </row>
    <row r="441" spans="4:4">
      <c r="D441" s="510" t="s">
        <v>4</v>
      </c>
    </row>
    <row r="442" spans="4:4">
      <c r="D442" s="510" t="s">
        <v>4</v>
      </c>
    </row>
    <row r="443" spans="4:4">
      <c r="D443" s="510" t="s">
        <v>4</v>
      </c>
    </row>
    <row r="444" spans="4:4">
      <c r="D444" s="510" t="s">
        <v>4</v>
      </c>
    </row>
    <row r="445" spans="4:4">
      <c r="D445" s="510" t="s">
        <v>4</v>
      </c>
    </row>
    <row r="446" spans="4:4">
      <c r="D446" s="510" t="s">
        <v>4</v>
      </c>
    </row>
    <row r="447" spans="4:4">
      <c r="D447" s="510" t="s">
        <v>4</v>
      </c>
    </row>
    <row r="448" spans="4:4">
      <c r="D448" s="510" t="s">
        <v>4</v>
      </c>
    </row>
    <row r="449" spans="4:4">
      <c r="D449" s="510" t="s">
        <v>4</v>
      </c>
    </row>
    <row r="450" spans="4:4">
      <c r="D450" s="510" t="s">
        <v>4</v>
      </c>
    </row>
    <row r="451" spans="4:4">
      <c r="D451" s="510" t="s">
        <v>4</v>
      </c>
    </row>
    <row r="452" spans="4:4">
      <c r="D452" s="510" t="s">
        <v>4</v>
      </c>
    </row>
    <row r="453" spans="4:4">
      <c r="D453" s="510" t="s">
        <v>4</v>
      </c>
    </row>
    <row r="454" spans="4:4">
      <c r="D454" s="510" t="s">
        <v>4</v>
      </c>
    </row>
    <row r="455" spans="4:4">
      <c r="D455" s="510" t="s">
        <v>4</v>
      </c>
    </row>
    <row r="456" spans="4:4">
      <c r="D456" s="510" t="s">
        <v>4</v>
      </c>
    </row>
    <row r="457" spans="4:4">
      <c r="D457" s="510" t="s">
        <v>4</v>
      </c>
    </row>
    <row r="458" spans="4:4">
      <c r="D458" s="510" t="s">
        <v>4</v>
      </c>
    </row>
    <row r="459" spans="4:4">
      <c r="D459" s="510" t="s">
        <v>4</v>
      </c>
    </row>
    <row r="460" spans="4:4">
      <c r="D460" s="510" t="s">
        <v>4</v>
      </c>
    </row>
    <row r="461" spans="4:4">
      <c r="D461" s="510" t="s">
        <v>4</v>
      </c>
    </row>
    <row r="462" spans="4:4">
      <c r="D462" s="510" t="s">
        <v>4</v>
      </c>
    </row>
    <row r="463" spans="4:4">
      <c r="D463" s="510" t="s">
        <v>4</v>
      </c>
    </row>
    <row r="464" spans="4:4">
      <c r="D464" s="510" t="s">
        <v>4</v>
      </c>
    </row>
    <row r="465" spans="4:4">
      <c r="D465" s="510" t="s">
        <v>4</v>
      </c>
    </row>
    <row r="466" spans="4:4">
      <c r="D466" s="510" t="s">
        <v>4</v>
      </c>
    </row>
    <row r="467" spans="4:4">
      <c r="D467" s="510" t="s">
        <v>4</v>
      </c>
    </row>
    <row r="468" spans="4:4">
      <c r="D468" s="510" t="s">
        <v>4</v>
      </c>
    </row>
    <row r="469" spans="4:4">
      <c r="D469" s="510" t="s">
        <v>4</v>
      </c>
    </row>
    <row r="470" spans="4:4">
      <c r="D470" s="510" t="s">
        <v>4</v>
      </c>
    </row>
    <row r="471" spans="4:4">
      <c r="D471" s="510" t="s">
        <v>4</v>
      </c>
    </row>
    <row r="472" spans="4:4">
      <c r="D472" s="510" t="s">
        <v>4</v>
      </c>
    </row>
    <row r="473" spans="4:4">
      <c r="D473" s="510" t="s">
        <v>4</v>
      </c>
    </row>
    <row r="474" spans="4:4">
      <c r="D474" s="510" t="s">
        <v>4</v>
      </c>
    </row>
    <row r="475" spans="4:4">
      <c r="D475" s="510" t="s">
        <v>4</v>
      </c>
    </row>
    <row r="476" spans="4:4">
      <c r="D476" s="510" t="s">
        <v>4</v>
      </c>
    </row>
    <row r="477" spans="4:4">
      <c r="D477" s="510" t="s">
        <v>4</v>
      </c>
    </row>
    <row r="478" spans="4:4">
      <c r="D478" s="510" t="s">
        <v>4</v>
      </c>
    </row>
    <row r="479" spans="4:4">
      <c r="D479" s="510" t="s">
        <v>4</v>
      </c>
    </row>
    <row r="480" spans="4:4">
      <c r="D480" s="510" t="s">
        <v>4</v>
      </c>
    </row>
    <row r="481" spans="4:4">
      <c r="D481" s="510" t="s">
        <v>4</v>
      </c>
    </row>
    <row r="482" spans="4:4">
      <c r="D482" s="510" t="s">
        <v>4</v>
      </c>
    </row>
    <row r="483" spans="4:4">
      <c r="D483" s="510" t="s">
        <v>4</v>
      </c>
    </row>
    <row r="484" spans="4:4">
      <c r="D484" s="510" t="s">
        <v>4</v>
      </c>
    </row>
    <row r="485" spans="4:4">
      <c r="D485" s="510" t="s">
        <v>4</v>
      </c>
    </row>
    <row r="486" spans="4:4">
      <c r="D486" s="510" t="s">
        <v>4</v>
      </c>
    </row>
    <row r="487" spans="4:4">
      <c r="D487" s="510" t="s">
        <v>4</v>
      </c>
    </row>
    <row r="488" spans="4:4">
      <c r="D488" s="510" t="s">
        <v>4</v>
      </c>
    </row>
    <row r="489" spans="4:4">
      <c r="D489" s="510" t="s">
        <v>4</v>
      </c>
    </row>
    <row r="490" spans="4:4">
      <c r="D490" s="510" t="s">
        <v>4</v>
      </c>
    </row>
    <row r="491" spans="4:4">
      <c r="D491" s="510" t="s">
        <v>4</v>
      </c>
    </row>
    <row r="492" spans="4:4">
      <c r="D492" s="510" t="s">
        <v>4</v>
      </c>
    </row>
    <row r="493" spans="4:4">
      <c r="D493" s="510" t="s">
        <v>4</v>
      </c>
    </row>
    <row r="494" spans="4:4">
      <c r="D494" s="510" t="s">
        <v>4</v>
      </c>
    </row>
    <row r="495" spans="4:4">
      <c r="D495" s="510" t="s">
        <v>4</v>
      </c>
    </row>
    <row r="496" spans="4:4">
      <c r="D496" s="510" t="s">
        <v>4</v>
      </c>
    </row>
    <row r="497" spans="4:4">
      <c r="D497" s="510" t="s">
        <v>4</v>
      </c>
    </row>
    <row r="498" spans="4:4">
      <c r="D498" s="510" t="s">
        <v>4</v>
      </c>
    </row>
    <row r="499" spans="4:4">
      <c r="D499" s="510" t="s">
        <v>4</v>
      </c>
    </row>
    <row r="500" spans="4:4">
      <c r="D500" s="510" t="s">
        <v>4</v>
      </c>
    </row>
    <row r="501" spans="4:4">
      <c r="D501" s="510" t="s">
        <v>4</v>
      </c>
    </row>
    <row r="502" spans="4:4">
      <c r="D502" s="510" t="s">
        <v>4</v>
      </c>
    </row>
    <row r="503" spans="4:4">
      <c r="D503" s="510" t="s">
        <v>4</v>
      </c>
    </row>
    <row r="504" spans="4:4">
      <c r="D504" s="510" t="s">
        <v>4</v>
      </c>
    </row>
    <row r="505" spans="4:4">
      <c r="D505" s="510" t="s">
        <v>4</v>
      </c>
    </row>
    <row r="506" spans="4:4">
      <c r="D506" s="510" t="s">
        <v>4</v>
      </c>
    </row>
    <row r="507" spans="4:4">
      <c r="D507" s="510" t="s">
        <v>4</v>
      </c>
    </row>
    <row r="508" spans="4:4">
      <c r="D508" s="510" t="s">
        <v>4</v>
      </c>
    </row>
    <row r="509" spans="4:4">
      <c r="D509" s="510" t="s">
        <v>4</v>
      </c>
    </row>
    <row r="510" spans="4:4">
      <c r="D510" s="510" t="s">
        <v>4</v>
      </c>
    </row>
    <row r="511" spans="4:4">
      <c r="D511" s="510" t="s">
        <v>4</v>
      </c>
    </row>
    <row r="512" spans="4:4">
      <c r="D512" s="510" t="s">
        <v>4</v>
      </c>
    </row>
    <row r="513" spans="4:4">
      <c r="D513" s="510" t="s">
        <v>4</v>
      </c>
    </row>
    <row r="514" spans="4:4">
      <c r="D514" s="510" t="s">
        <v>4</v>
      </c>
    </row>
    <row r="515" spans="4:4">
      <c r="D515" s="510" t="s">
        <v>4</v>
      </c>
    </row>
    <row r="516" spans="4:4">
      <c r="D516" s="510" t="s">
        <v>4</v>
      </c>
    </row>
    <row r="517" spans="4:4">
      <c r="D517" s="510" t="s">
        <v>4</v>
      </c>
    </row>
    <row r="518" spans="4:4">
      <c r="D518" s="510" t="s">
        <v>4</v>
      </c>
    </row>
    <row r="519" spans="4:4">
      <c r="D519" s="510" t="s">
        <v>4</v>
      </c>
    </row>
    <row r="520" spans="4:4">
      <c r="D520" s="510" t="s">
        <v>4</v>
      </c>
    </row>
    <row r="521" spans="4:4">
      <c r="D521" s="510" t="s">
        <v>4</v>
      </c>
    </row>
    <row r="522" spans="4:4">
      <c r="D522" s="510" t="s">
        <v>4</v>
      </c>
    </row>
    <row r="523" spans="4:4">
      <c r="D523" s="510" t="s">
        <v>4</v>
      </c>
    </row>
    <row r="524" spans="4:4">
      <c r="D524" s="510" t="s">
        <v>4</v>
      </c>
    </row>
    <row r="525" spans="4:4">
      <c r="D525" s="510" t="s">
        <v>4</v>
      </c>
    </row>
    <row r="526" spans="4:4">
      <c r="D526" s="510" t="s">
        <v>4</v>
      </c>
    </row>
    <row r="527" spans="4:4">
      <c r="D527" s="510" t="s">
        <v>4</v>
      </c>
    </row>
    <row r="528" spans="4:4">
      <c r="D528" s="510" t="s">
        <v>4</v>
      </c>
    </row>
    <row r="529" spans="4:4">
      <c r="D529" s="510" t="s">
        <v>4</v>
      </c>
    </row>
    <row r="530" spans="4:4">
      <c r="D530" s="510" t="s">
        <v>4</v>
      </c>
    </row>
    <row r="531" spans="4:4">
      <c r="D531" s="510" t="s">
        <v>4</v>
      </c>
    </row>
    <row r="532" spans="4:4">
      <c r="D532" s="510" t="s">
        <v>4</v>
      </c>
    </row>
    <row r="533" spans="4:4">
      <c r="D533" s="510" t="s">
        <v>4</v>
      </c>
    </row>
    <row r="534" spans="4:4">
      <c r="D534" s="510" t="s">
        <v>4</v>
      </c>
    </row>
    <row r="535" spans="4:4">
      <c r="D535" s="510" t="s">
        <v>4</v>
      </c>
    </row>
    <row r="536" spans="4:4">
      <c r="D536" s="510" t="s">
        <v>4</v>
      </c>
    </row>
    <row r="537" spans="4:4">
      <c r="D537" s="510" t="s">
        <v>4</v>
      </c>
    </row>
    <row r="538" spans="4:4">
      <c r="D538" s="510" t="s">
        <v>4</v>
      </c>
    </row>
    <row r="539" spans="4:4">
      <c r="D539" s="510" t="s">
        <v>4</v>
      </c>
    </row>
    <row r="540" spans="4:4">
      <c r="D540" s="510" t="s">
        <v>4</v>
      </c>
    </row>
    <row r="541" spans="4:4">
      <c r="D541" s="510" t="s">
        <v>4</v>
      </c>
    </row>
    <row r="542" spans="4:4">
      <c r="D542" s="510" t="s">
        <v>4</v>
      </c>
    </row>
    <row r="543" spans="4:4">
      <c r="D543" s="510" t="s">
        <v>4</v>
      </c>
    </row>
    <row r="544" spans="4:4">
      <c r="D544" s="510" t="s">
        <v>4</v>
      </c>
    </row>
    <row r="545" spans="4:4">
      <c r="D545" s="510" t="s">
        <v>4</v>
      </c>
    </row>
    <row r="546" spans="4:4">
      <c r="D546" s="510" t="s">
        <v>4</v>
      </c>
    </row>
    <row r="547" spans="4:4">
      <c r="D547" s="510" t="s">
        <v>4</v>
      </c>
    </row>
    <row r="548" spans="4:4">
      <c r="D548" s="510" t="s">
        <v>4</v>
      </c>
    </row>
    <row r="549" spans="4:4">
      <c r="D549" s="510" t="s">
        <v>4</v>
      </c>
    </row>
    <row r="550" spans="4:4">
      <c r="D550" s="510" t="s">
        <v>4</v>
      </c>
    </row>
    <row r="551" spans="4:4">
      <c r="D551" s="510" t="s">
        <v>4</v>
      </c>
    </row>
    <row r="552" spans="4:4">
      <c r="D552" s="510" t="s">
        <v>4</v>
      </c>
    </row>
    <row r="553" spans="4:4">
      <c r="D553" s="510" t="s">
        <v>4</v>
      </c>
    </row>
    <row r="554" spans="4:4">
      <c r="D554" s="510" t="s">
        <v>4</v>
      </c>
    </row>
    <row r="555" spans="4:4">
      <c r="D555" s="510" t="s">
        <v>4</v>
      </c>
    </row>
    <row r="556" spans="4:4">
      <c r="D556" s="510" t="s">
        <v>4</v>
      </c>
    </row>
    <row r="557" spans="4:4">
      <c r="D557" s="510" t="s">
        <v>4</v>
      </c>
    </row>
    <row r="558" spans="4:4">
      <c r="D558" s="510" t="s">
        <v>4</v>
      </c>
    </row>
    <row r="559" spans="4:4">
      <c r="D559" s="510" t="s">
        <v>4</v>
      </c>
    </row>
    <row r="560" spans="4:4">
      <c r="D560" s="510" t="s">
        <v>4</v>
      </c>
    </row>
    <row r="561" spans="4:4">
      <c r="D561" s="510" t="s">
        <v>4</v>
      </c>
    </row>
    <row r="562" spans="4:4">
      <c r="D562" s="510" t="s">
        <v>4</v>
      </c>
    </row>
    <row r="563" spans="4:4">
      <c r="D563" s="510" t="s">
        <v>4</v>
      </c>
    </row>
    <row r="564" spans="4:4">
      <c r="D564" s="510" t="s">
        <v>4</v>
      </c>
    </row>
    <row r="565" spans="4:4">
      <c r="D565" s="510" t="s">
        <v>4</v>
      </c>
    </row>
    <row r="566" spans="4:4">
      <c r="D566" s="510" t="s">
        <v>4</v>
      </c>
    </row>
    <row r="567" spans="4:4">
      <c r="D567" s="510" t="s">
        <v>4</v>
      </c>
    </row>
    <row r="568" spans="4:4">
      <c r="D568" s="510" t="s">
        <v>4</v>
      </c>
    </row>
    <row r="569" spans="4:4">
      <c r="D569" s="510" t="s">
        <v>4</v>
      </c>
    </row>
    <row r="570" spans="4:4">
      <c r="D570" s="510" t="s">
        <v>4</v>
      </c>
    </row>
    <row r="571" spans="4:4">
      <c r="D571" s="510" t="s">
        <v>4</v>
      </c>
    </row>
    <row r="572" spans="4:4">
      <c r="D572" s="510" t="s">
        <v>4</v>
      </c>
    </row>
    <row r="573" spans="4:4">
      <c r="D573" s="510" t="s">
        <v>4</v>
      </c>
    </row>
    <row r="574" spans="4:4">
      <c r="D574" s="510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5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5" zoomScaleNormal="75" workbookViewId="0">
      <selection activeCell="N31" sqref="N31"/>
    </sheetView>
  </sheetViews>
  <sheetFormatPr defaultColWidth="12.5703125" defaultRowHeight="15"/>
  <cols>
    <col min="1" max="1" width="4.85546875" style="513" customWidth="1"/>
    <col min="2" max="2" width="1.7109375" style="513" customWidth="1"/>
    <col min="3" max="3" width="55" style="513" customWidth="1"/>
    <col min="4" max="4" width="20.140625" style="513" customWidth="1"/>
    <col min="5" max="8" width="21.42578125" style="513" customWidth="1"/>
    <col min="9" max="256" width="12.5703125" style="513"/>
    <col min="257" max="257" width="4.85546875" style="513" customWidth="1"/>
    <col min="258" max="258" width="1.7109375" style="513" customWidth="1"/>
    <col min="259" max="259" width="55" style="513" customWidth="1"/>
    <col min="260" max="260" width="20.140625" style="513" customWidth="1"/>
    <col min="261" max="264" width="21.42578125" style="513" customWidth="1"/>
    <col min="265" max="512" width="12.5703125" style="513"/>
    <col min="513" max="513" width="4.85546875" style="513" customWidth="1"/>
    <col min="514" max="514" width="1.7109375" style="513" customWidth="1"/>
    <col min="515" max="515" width="55" style="513" customWidth="1"/>
    <col min="516" max="516" width="20.140625" style="513" customWidth="1"/>
    <col min="517" max="520" width="21.42578125" style="513" customWidth="1"/>
    <col min="521" max="768" width="12.5703125" style="513"/>
    <col min="769" max="769" width="4.85546875" style="513" customWidth="1"/>
    <col min="770" max="770" width="1.7109375" style="513" customWidth="1"/>
    <col min="771" max="771" width="55" style="513" customWidth="1"/>
    <col min="772" max="772" width="20.140625" style="513" customWidth="1"/>
    <col min="773" max="776" width="21.42578125" style="513" customWidth="1"/>
    <col min="777" max="1024" width="12.5703125" style="513"/>
    <col min="1025" max="1025" width="4.85546875" style="513" customWidth="1"/>
    <col min="1026" max="1026" width="1.7109375" style="513" customWidth="1"/>
    <col min="1027" max="1027" width="55" style="513" customWidth="1"/>
    <col min="1028" max="1028" width="20.140625" style="513" customWidth="1"/>
    <col min="1029" max="1032" width="21.42578125" style="513" customWidth="1"/>
    <col min="1033" max="1280" width="12.5703125" style="513"/>
    <col min="1281" max="1281" width="4.85546875" style="513" customWidth="1"/>
    <col min="1282" max="1282" width="1.7109375" style="513" customWidth="1"/>
    <col min="1283" max="1283" width="55" style="513" customWidth="1"/>
    <col min="1284" max="1284" width="20.140625" style="513" customWidth="1"/>
    <col min="1285" max="1288" width="21.42578125" style="513" customWidth="1"/>
    <col min="1289" max="1536" width="12.5703125" style="513"/>
    <col min="1537" max="1537" width="4.85546875" style="513" customWidth="1"/>
    <col min="1538" max="1538" width="1.7109375" style="513" customWidth="1"/>
    <col min="1539" max="1539" width="55" style="513" customWidth="1"/>
    <col min="1540" max="1540" width="20.140625" style="513" customWidth="1"/>
    <col min="1541" max="1544" width="21.42578125" style="513" customWidth="1"/>
    <col min="1545" max="1792" width="12.5703125" style="513"/>
    <col min="1793" max="1793" width="4.85546875" style="513" customWidth="1"/>
    <col min="1794" max="1794" width="1.7109375" style="513" customWidth="1"/>
    <col min="1795" max="1795" width="55" style="513" customWidth="1"/>
    <col min="1796" max="1796" width="20.140625" style="513" customWidth="1"/>
    <col min="1797" max="1800" width="21.42578125" style="513" customWidth="1"/>
    <col min="1801" max="2048" width="12.5703125" style="513"/>
    <col min="2049" max="2049" width="4.85546875" style="513" customWidth="1"/>
    <col min="2050" max="2050" width="1.7109375" style="513" customWidth="1"/>
    <col min="2051" max="2051" width="55" style="513" customWidth="1"/>
    <col min="2052" max="2052" width="20.140625" style="513" customWidth="1"/>
    <col min="2053" max="2056" width="21.42578125" style="513" customWidth="1"/>
    <col min="2057" max="2304" width="12.5703125" style="513"/>
    <col min="2305" max="2305" width="4.85546875" style="513" customWidth="1"/>
    <col min="2306" max="2306" width="1.7109375" style="513" customWidth="1"/>
    <col min="2307" max="2307" width="55" style="513" customWidth="1"/>
    <col min="2308" max="2308" width="20.140625" style="513" customWidth="1"/>
    <col min="2309" max="2312" width="21.42578125" style="513" customWidth="1"/>
    <col min="2313" max="2560" width="12.5703125" style="513"/>
    <col min="2561" max="2561" width="4.85546875" style="513" customWidth="1"/>
    <col min="2562" max="2562" width="1.7109375" style="513" customWidth="1"/>
    <col min="2563" max="2563" width="55" style="513" customWidth="1"/>
    <col min="2564" max="2564" width="20.140625" style="513" customWidth="1"/>
    <col min="2565" max="2568" width="21.42578125" style="513" customWidth="1"/>
    <col min="2569" max="2816" width="12.5703125" style="513"/>
    <col min="2817" max="2817" width="4.85546875" style="513" customWidth="1"/>
    <col min="2818" max="2818" width="1.7109375" style="513" customWidth="1"/>
    <col min="2819" max="2819" width="55" style="513" customWidth="1"/>
    <col min="2820" max="2820" width="20.140625" style="513" customWidth="1"/>
    <col min="2821" max="2824" width="21.42578125" style="513" customWidth="1"/>
    <col min="2825" max="3072" width="12.5703125" style="513"/>
    <col min="3073" max="3073" width="4.85546875" style="513" customWidth="1"/>
    <col min="3074" max="3074" width="1.7109375" style="513" customWidth="1"/>
    <col min="3075" max="3075" width="55" style="513" customWidth="1"/>
    <col min="3076" max="3076" width="20.140625" style="513" customWidth="1"/>
    <col min="3077" max="3080" width="21.42578125" style="513" customWidth="1"/>
    <col min="3081" max="3328" width="12.5703125" style="513"/>
    <col min="3329" max="3329" width="4.85546875" style="513" customWidth="1"/>
    <col min="3330" max="3330" width="1.7109375" style="513" customWidth="1"/>
    <col min="3331" max="3331" width="55" style="513" customWidth="1"/>
    <col min="3332" max="3332" width="20.140625" style="513" customWidth="1"/>
    <col min="3333" max="3336" width="21.42578125" style="513" customWidth="1"/>
    <col min="3337" max="3584" width="12.5703125" style="513"/>
    <col min="3585" max="3585" width="4.85546875" style="513" customWidth="1"/>
    <col min="3586" max="3586" width="1.7109375" style="513" customWidth="1"/>
    <col min="3587" max="3587" width="55" style="513" customWidth="1"/>
    <col min="3588" max="3588" width="20.140625" style="513" customWidth="1"/>
    <col min="3589" max="3592" width="21.42578125" style="513" customWidth="1"/>
    <col min="3593" max="3840" width="12.5703125" style="513"/>
    <col min="3841" max="3841" width="4.85546875" style="513" customWidth="1"/>
    <col min="3842" max="3842" width="1.7109375" style="513" customWidth="1"/>
    <col min="3843" max="3843" width="55" style="513" customWidth="1"/>
    <col min="3844" max="3844" width="20.140625" style="513" customWidth="1"/>
    <col min="3845" max="3848" width="21.42578125" style="513" customWidth="1"/>
    <col min="3849" max="4096" width="12.5703125" style="513"/>
    <col min="4097" max="4097" width="4.85546875" style="513" customWidth="1"/>
    <col min="4098" max="4098" width="1.7109375" style="513" customWidth="1"/>
    <col min="4099" max="4099" width="55" style="513" customWidth="1"/>
    <col min="4100" max="4100" width="20.140625" style="513" customWidth="1"/>
    <col min="4101" max="4104" width="21.42578125" style="513" customWidth="1"/>
    <col min="4105" max="4352" width="12.5703125" style="513"/>
    <col min="4353" max="4353" width="4.85546875" style="513" customWidth="1"/>
    <col min="4354" max="4354" width="1.7109375" style="513" customWidth="1"/>
    <col min="4355" max="4355" width="55" style="513" customWidth="1"/>
    <col min="4356" max="4356" width="20.140625" style="513" customWidth="1"/>
    <col min="4357" max="4360" width="21.42578125" style="513" customWidth="1"/>
    <col min="4361" max="4608" width="12.5703125" style="513"/>
    <col min="4609" max="4609" width="4.85546875" style="513" customWidth="1"/>
    <col min="4610" max="4610" width="1.7109375" style="513" customWidth="1"/>
    <col min="4611" max="4611" width="55" style="513" customWidth="1"/>
    <col min="4612" max="4612" width="20.140625" style="513" customWidth="1"/>
    <col min="4613" max="4616" width="21.42578125" style="513" customWidth="1"/>
    <col min="4617" max="4864" width="12.5703125" style="513"/>
    <col min="4865" max="4865" width="4.85546875" style="513" customWidth="1"/>
    <col min="4866" max="4866" width="1.7109375" style="513" customWidth="1"/>
    <col min="4867" max="4867" width="55" style="513" customWidth="1"/>
    <col min="4868" max="4868" width="20.140625" style="513" customWidth="1"/>
    <col min="4869" max="4872" width="21.42578125" style="513" customWidth="1"/>
    <col min="4873" max="5120" width="12.5703125" style="513"/>
    <col min="5121" max="5121" width="4.85546875" style="513" customWidth="1"/>
    <col min="5122" max="5122" width="1.7109375" style="513" customWidth="1"/>
    <col min="5123" max="5123" width="55" style="513" customWidth="1"/>
    <col min="5124" max="5124" width="20.140625" style="513" customWidth="1"/>
    <col min="5125" max="5128" width="21.42578125" style="513" customWidth="1"/>
    <col min="5129" max="5376" width="12.5703125" style="513"/>
    <col min="5377" max="5377" width="4.85546875" style="513" customWidth="1"/>
    <col min="5378" max="5378" width="1.7109375" style="513" customWidth="1"/>
    <col min="5379" max="5379" width="55" style="513" customWidth="1"/>
    <col min="5380" max="5380" width="20.140625" style="513" customWidth="1"/>
    <col min="5381" max="5384" width="21.42578125" style="513" customWidth="1"/>
    <col min="5385" max="5632" width="12.5703125" style="513"/>
    <col min="5633" max="5633" width="4.85546875" style="513" customWidth="1"/>
    <col min="5634" max="5634" width="1.7109375" style="513" customWidth="1"/>
    <col min="5635" max="5635" width="55" style="513" customWidth="1"/>
    <col min="5636" max="5636" width="20.140625" style="513" customWidth="1"/>
    <col min="5637" max="5640" width="21.42578125" style="513" customWidth="1"/>
    <col min="5641" max="5888" width="12.5703125" style="513"/>
    <col min="5889" max="5889" width="4.85546875" style="513" customWidth="1"/>
    <col min="5890" max="5890" width="1.7109375" style="513" customWidth="1"/>
    <col min="5891" max="5891" width="55" style="513" customWidth="1"/>
    <col min="5892" max="5892" width="20.140625" style="513" customWidth="1"/>
    <col min="5893" max="5896" width="21.42578125" style="513" customWidth="1"/>
    <col min="5897" max="6144" width="12.5703125" style="513"/>
    <col min="6145" max="6145" width="4.85546875" style="513" customWidth="1"/>
    <col min="6146" max="6146" width="1.7109375" style="513" customWidth="1"/>
    <col min="6147" max="6147" width="55" style="513" customWidth="1"/>
    <col min="6148" max="6148" width="20.140625" style="513" customWidth="1"/>
    <col min="6149" max="6152" width="21.42578125" style="513" customWidth="1"/>
    <col min="6153" max="6400" width="12.5703125" style="513"/>
    <col min="6401" max="6401" width="4.85546875" style="513" customWidth="1"/>
    <col min="6402" max="6402" width="1.7109375" style="513" customWidth="1"/>
    <col min="6403" max="6403" width="55" style="513" customWidth="1"/>
    <col min="6404" max="6404" width="20.140625" style="513" customWidth="1"/>
    <col min="6405" max="6408" width="21.42578125" style="513" customWidth="1"/>
    <col min="6409" max="6656" width="12.5703125" style="513"/>
    <col min="6657" max="6657" width="4.85546875" style="513" customWidth="1"/>
    <col min="6658" max="6658" width="1.7109375" style="513" customWidth="1"/>
    <col min="6659" max="6659" width="55" style="513" customWidth="1"/>
    <col min="6660" max="6660" width="20.140625" style="513" customWidth="1"/>
    <col min="6661" max="6664" width="21.42578125" style="513" customWidth="1"/>
    <col min="6665" max="6912" width="12.5703125" style="513"/>
    <col min="6913" max="6913" width="4.85546875" style="513" customWidth="1"/>
    <col min="6914" max="6914" width="1.7109375" style="513" customWidth="1"/>
    <col min="6915" max="6915" width="55" style="513" customWidth="1"/>
    <col min="6916" max="6916" width="20.140625" style="513" customWidth="1"/>
    <col min="6917" max="6920" width="21.42578125" style="513" customWidth="1"/>
    <col min="6921" max="7168" width="12.5703125" style="513"/>
    <col min="7169" max="7169" width="4.85546875" style="513" customWidth="1"/>
    <col min="7170" max="7170" width="1.7109375" style="513" customWidth="1"/>
    <col min="7171" max="7171" width="55" style="513" customWidth="1"/>
    <col min="7172" max="7172" width="20.140625" style="513" customWidth="1"/>
    <col min="7173" max="7176" width="21.42578125" style="513" customWidth="1"/>
    <col min="7177" max="7424" width="12.5703125" style="513"/>
    <col min="7425" max="7425" width="4.85546875" style="513" customWidth="1"/>
    <col min="7426" max="7426" width="1.7109375" style="513" customWidth="1"/>
    <col min="7427" max="7427" width="55" style="513" customWidth="1"/>
    <col min="7428" max="7428" width="20.140625" style="513" customWidth="1"/>
    <col min="7429" max="7432" width="21.42578125" style="513" customWidth="1"/>
    <col min="7433" max="7680" width="12.5703125" style="513"/>
    <col min="7681" max="7681" width="4.85546875" style="513" customWidth="1"/>
    <col min="7682" max="7682" width="1.7109375" style="513" customWidth="1"/>
    <col min="7683" max="7683" width="55" style="513" customWidth="1"/>
    <col min="7684" max="7684" width="20.140625" style="513" customWidth="1"/>
    <col min="7685" max="7688" width="21.42578125" style="513" customWidth="1"/>
    <col min="7689" max="7936" width="12.5703125" style="513"/>
    <col min="7937" max="7937" width="4.85546875" style="513" customWidth="1"/>
    <col min="7938" max="7938" width="1.7109375" style="513" customWidth="1"/>
    <col min="7939" max="7939" width="55" style="513" customWidth="1"/>
    <col min="7940" max="7940" width="20.140625" style="513" customWidth="1"/>
    <col min="7941" max="7944" width="21.42578125" style="513" customWidth="1"/>
    <col min="7945" max="8192" width="12.5703125" style="513"/>
    <col min="8193" max="8193" width="4.85546875" style="513" customWidth="1"/>
    <col min="8194" max="8194" width="1.7109375" style="513" customWidth="1"/>
    <col min="8195" max="8195" width="55" style="513" customWidth="1"/>
    <col min="8196" max="8196" width="20.140625" style="513" customWidth="1"/>
    <col min="8197" max="8200" width="21.42578125" style="513" customWidth="1"/>
    <col min="8201" max="8448" width="12.5703125" style="513"/>
    <col min="8449" max="8449" width="4.85546875" style="513" customWidth="1"/>
    <col min="8450" max="8450" width="1.7109375" style="513" customWidth="1"/>
    <col min="8451" max="8451" width="55" style="513" customWidth="1"/>
    <col min="8452" max="8452" width="20.140625" style="513" customWidth="1"/>
    <col min="8453" max="8456" width="21.42578125" style="513" customWidth="1"/>
    <col min="8457" max="8704" width="12.5703125" style="513"/>
    <col min="8705" max="8705" width="4.85546875" style="513" customWidth="1"/>
    <col min="8706" max="8706" width="1.7109375" style="513" customWidth="1"/>
    <col min="8707" max="8707" width="55" style="513" customWidth="1"/>
    <col min="8708" max="8708" width="20.140625" style="513" customWidth="1"/>
    <col min="8709" max="8712" width="21.42578125" style="513" customWidth="1"/>
    <col min="8713" max="8960" width="12.5703125" style="513"/>
    <col min="8961" max="8961" width="4.85546875" style="513" customWidth="1"/>
    <col min="8962" max="8962" width="1.7109375" style="513" customWidth="1"/>
    <col min="8963" max="8963" width="55" style="513" customWidth="1"/>
    <col min="8964" max="8964" width="20.140625" style="513" customWidth="1"/>
    <col min="8965" max="8968" width="21.42578125" style="513" customWidth="1"/>
    <col min="8969" max="9216" width="12.5703125" style="513"/>
    <col min="9217" max="9217" width="4.85546875" style="513" customWidth="1"/>
    <col min="9218" max="9218" width="1.7109375" style="513" customWidth="1"/>
    <col min="9219" max="9219" width="55" style="513" customWidth="1"/>
    <col min="9220" max="9220" width="20.140625" style="513" customWidth="1"/>
    <col min="9221" max="9224" width="21.42578125" style="513" customWidth="1"/>
    <col min="9225" max="9472" width="12.5703125" style="513"/>
    <col min="9473" max="9473" width="4.85546875" style="513" customWidth="1"/>
    <col min="9474" max="9474" width="1.7109375" style="513" customWidth="1"/>
    <col min="9475" max="9475" width="55" style="513" customWidth="1"/>
    <col min="9476" max="9476" width="20.140625" style="513" customWidth="1"/>
    <col min="9477" max="9480" width="21.42578125" style="513" customWidth="1"/>
    <col min="9481" max="9728" width="12.5703125" style="513"/>
    <col min="9729" max="9729" width="4.85546875" style="513" customWidth="1"/>
    <col min="9730" max="9730" width="1.7109375" style="513" customWidth="1"/>
    <col min="9731" max="9731" width="55" style="513" customWidth="1"/>
    <col min="9732" max="9732" width="20.140625" style="513" customWidth="1"/>
    <col min="9733" max="9736" width="21.42578125" style="513" customWidth="1"/>
    <col min="9737" max="9984" width="12.5703125" style="513"/>
    <col min="9985" max="9985" width="4.85546875" style="513" customWidth="1"/>
    <col min="9986" max="9986" width="1.7109375" style="513" customWidth="1"/>
    <col min="9987" max="9987" width="55" style="513" customWidth="1"/>
    <col min="9988" max="9988" width="20.140625" style="513" customWidth="1"/>
    <col min="9989" max="9992" width="21.42578125" style="513" customWidth="1"/>
    <col min="9993" max="10240" width="12.5703125" style="513"/>
    <col min="10241" max="10241" width="4.85546875" style="513" customWidth="1"/>
    <col min="10242" max="10242" width="1.7109375" style="513" customWidth="1"/>
    <col min="10243" max="10243" width="55" style="513" customWidth="1"/>
    <col min="10244" max="10244" width="20.140625" style="513" customWidth="1"/>
    <col min="10245" max="10248" width="21.42578125" style="513" customWidth="1"/>
    <col min="10249" max="10496" width="12.5703125" style="513"/>
    <col min="10497" max="10497" width="4.85546875" style="513" customWidth="1"/>
    <col min="10498" max="10498" width="1.7109375" style="513" customWidth="1"/>
    <col min="10499" max="10499" width="55" style="513" customWidth="1"/>
    <col min="10500" max="10500" width="20.140625" style="513" customWidth="1"/>
    <col min="10501" max="10504" width="21.42578125" style="513" customWidth="1"/>
    <col min="10505" max="10752" width="12.5703125" style="513"/>
    <col min="10753" max="10753" width="4.85546875" style="513" customWidth="1"/>
    <col min="10754" max="10754" width="1.7109375" style="513" customWidth="1"/>
    <col min="10755" max="10755" width="55" style="513" customWidth="1"/>
    <col min="10756" max="10756" width="20.140625" style="513" customWidth="1"/>
    <col min="10757" max="10760" width="21.42578125" style="513" customWidth="1"/>
    <col min="10761" max="11008" width="12.5703125" style="513"/>
    <col min="11009" max="11009" width="4.85546875" style="513" customWidth="1"/>
    <col min="11010" max="11010" width="1.7109375" style="513" customWidth="1"/>
    <col min="11011" max="11011" width="55" style="513" customWidth="1"/>
    <col min="11012" max="11012" width="20.140625" style="513" customWidth="1"/>
    <col min="11013" max="11016" width="21.42578125" style="513" customWidth="1"/>
    <col min="11017" max="11264" width="12.5703125" style="513"/>
    <col min="11265" max="11265" width="4.85546875" style="513" customWidth="1"/>
    <col min="11266" max="11266" width="1.7109375" style="513" customWidth="1"/>
    <col min="11267" max="11267" width="55" style="513" customWidth="1"/>
    <col min="11268" max="11268" width="20.140625" style="513" customWidth="1"/>
    <col min="11269" max="11272" width="21.42578125" style="513" customWidth="1"/>
    <col min="11273" max="11520" width="12.5703125" style="513"/>
    <col min="11521" max="11521" width="4.85546875" style="513" customWidth="1"/>
    <col min="11522" max="11522" width="1.7109375" style="513" customWidth="1"/>
    <col min="11523" max="11523" width="55" style="513" customWidth="1"/>
    <col min="11524" max="11524" width="20.140625" style="513" customWidth="1"/>
    <col min="11525" max="11528" width="21.42578125" style="513" customWidth="1"/>
    <col min="11529" max="11776" width="12.5703125" style="513"/>
    <col min="11777" max="11777" width="4.85546875" style="513" customWidth="1"/>
    <col min="11778" max="11778" width="1.7109375" style="513" customWidth="1"/>
    <col min="11779" max="11779" width="55" style="513" customWidth="1"/>
    <col min="11780" max="11780" width="20.140625" style="513" customWidth="1"/>
    <col min="11781" max="11784" width="21.42578125" style="513" customWidth="1"/>
    <col min="11785" max="12032" width="12.5703125" style="513"/>
    <col min="12033" max="12033" width="4.85546875" style="513" customWidth="1"/>
    <col min="12034" max="12034" width="1.7109375" style="513" customWidth="1"/>
    <col min="12035" max="12035" width="55" style="513" customWidth="1"/>
    <col min="12036" max="12036" width="20.140625" style="513" customWidth="1"/>
    <col min="12037" max="12040" width="21.42578125" style="513" customWidth="1"/>
    <col min="12041" max="12288" width="12.5703125" style="513"/>
    <col min="12289" max="12289" width="4.85546875" style="513" customWidth="1"/>
    <col min="12290" max="12290" width="1.7109375" style="513" customWidth="1"/>
    <col min="12291" max="12291" width="55" style="513" customWidth="1"/>
    <col min="12292" max="12292" width="20.140625" style="513" customWidth="1"/>
    <col min="12293" max="12296" width="21.42578125" style="513" customWidth="1"/>
    <col min="12297" max="12544" width="12.5703125" style="513"/>
    <col min="12545" max="12545" width="4.85546875" style="513" customWidth="1"/>
    <col min="12546" max="12546" width="1.7109375" style="513" customWidth="1"/>
    <col min="12547" max="12547" width="55" style="513" customWidth="1"/>
    <col min="12548" max="12548" width="20.140625" style="513" customWidth="1"/>
    <col min="12549" max="12552" width="21.42578125" style="513" customWidth="1"/>
    <col min="12553" max="12800" width="12.5703125" style="513"/>
    <col min="12801" max="12801" width="4.85546875" style="513" customWidth="1"/>
    <col min="12802" max="12802" width="1.7109375" style="513" customWidth="1"/>
    <col min="12803" max="12803" width="55" style="513" customWidth="1"/>
    <col min="12804" max="12804" width="20.140625" style="513" customWidth="1"/>
    <col min="12805" max="12808" width="21.42578125" style="513" customWidth="1"/>
    <col min="12809" max="13056" width="12.5703125" style="513"/>
    <col min="13057" max="13057" width="4.85546875" style="513" customWidth="1"/>
    <col min="13058" max="13058" width="1.7109375" style="513" customWidth="1"/>
    <col min="13059" max="13059" width="55" style="513" customWidth="1"/>
    <col min="13060" max="13060" width="20.140625" style="513" customWidth="1"/>
    <col min="13061" max="13064" width="21.42578125" style="513" customWidth="1"/>
    <col min="13065" max="13312" width="12.5703125" style="513"/>
    <col min="13313" max="13313" width="4.85546875" style="513" customWidth="1"/>
    <col min="13314" max="13314" width="1.7109375" style="513" customWidth="1"/>
    <col min="13315" max="13315" width="55" style="513" customWidth="1"/>
    <col min="13316" max="13316" width="20.140625" style="513" customWidth="1"/>
    <col min="13317" max="13320" width="21.42578125" style="513" customWidth="1"/>
    <col min="13321" max="13568" width="12.5703125" style="513"/>
    <col min="13569" max="13569" width="4.85546875" style="513" customWidth="1"/>
    <col min="13570" max="13570" width="1.7109375" style="513" customWidth="1"/>
    <col min="13571" max="13571" width="55" style="513" customWidth="1"/>
    <col min="13572" max="13572" width="20.140625" style="513" customWidth="1"/>
    <col min="13573" max="13576" width="21.42578125" style="513" customWidth="1"/>
    <col min="13577" max="13824" width="12.5703125" style="513"/>
    <col min="13825" max="13825" width="4.85546875" style="513" customWidth="1"/>
    <col min="13826" max="13826" width="1.7109375" style="513" customWidth="1"/>
    <col min="13827" max="13827" width="55" style="513" customWidth="1"/>
    <col min="13828" max="13828" width="20.140625" style="513" customWidth="1"/>
    <col min="13829" max="13832" width="21.42578125" style="513" customWidth="1"/>
    <col min="13833" max="14080" width="12.5703125" style="513"/>
    <col min="14081" max="14081" width="4.85546875" style="513" customWidth="1"/>
    <col min="14082" max="14082" width="1.7109375" style="513" customWidth="1"/>
    <col min="14083" max="14083" width="55" style="513" customWidth="1"/>
    <col min="14084" max="14084" width="20.140625" style="513" customWidth="1"/>
    <col min="14085" max="14088" width="21.42578125" style="513" customWidth="1"/>
    <col min="14089" max="14336" width="12.5703125" style="513"/>
    <col min="14337" max="14337" width="4.85546875" style="513" customWidth="1"/>
    <col min="14338" max="14338" width="1.7109375" style="513" customWidth="1"/>
    <col min="14339" max="14339" width="55" style="513" customWidth="1"/>
    <col min="14340" max="14340" width="20.140625" style="513" customWidth="1"/>
    <col min="14341" max="14344" width="21.42578125" style="513" customWidth="1"/>
    <col min="14345" max="14592" width="12.5703125" style="513"/>
    <col min="14593" max="14593" width="4.85546875" style="513" customWidth="1"/>
    <col min="14594" max="14594" width="1.7109375" style="513" customWidth="1"/>
    <col min="14595" max="14595" width="55" style="513" customWidth="1"/>
    <col min="14596" max="14596" width="20.140625" style="513" customWidth="1"/>
    <col min="14597" max="14600" width="21.42578125" style="513" customWidth="1"/>
    <col min="14601" max="14848" width="12.5703125" style="513"/>
    <col min="14849" max="14849" width="4.85546875" style="513" customWidth="1"/>
    <col min="14850" max="14850" width="1.7109375" style="513" customWidth="1"/>
    <col min="14851" max="14851" width="55" style="513" customWidth="1"/>
    <col min="14852" max="14852" width="20.140625" style="513" customWidth="1"/>
    <col min="14853" max="14856" width="21.42578125" style="513" customWidth="1"/>
    <col min="14857" max="15104" width="12.5703125" style="513"/>
    <col min="15105" max="15105" width="4.85546875" style="513" customWidth="1"/>
    <col min="15106" max="15106" width="1.7109375" style="513" customWidth="1"/>
    <col min="15107" max="15107" width="55" style="513" customWidth="1"/>
    <col min="15108" max="15108" width="20.140625" style="513" customWidth="1"/>
    <col min="15109" max="15112" width="21.42578125" style="513" customWidth="1"/>
    <col min="15113" max="15360" width="12.5703125" style="513"/>
    <col min="15361" max="15361" width="4.85546875" style="513" customWidth="1"/>
    <col min="15362" max="15362" width="1.7109375" style="513" customWidth="1"/>
    <col min="15363" max="15363" width="55" style="513" customWidth="1"/>
    <col min="15364" max="15364" width="20.140625" style="513" customWidth="1"/>
    <col min="15365" max="15368" width="21.42578125" style="513" customWidth="1"/>
    <col min="15369" max="15616" width="12.5703125" style="513"/>
    <col min="15617" max="15617" width="4.85546875" style="513" customWidth="1"/>
    <col min="15618" max="15618" width="1.7109375" style="513" customWidth="1"/>
    <col min="15619" max="15619" width="55" style="513" customWidth="1"/>
    <col min="15620" max="15620" width="20.140625" style="513" customWidth="1"/>
    <col min="15621" max="15624" width="21.42578125" style="513" customWidth="1"/>
    <col min="15625" max="15872" width="12.5703125" style="513"/>
    <col min="15873" max="15873" width="4.85546875" style="513" customWidth="1"/>
    <col min="15874" max="15874" width="1.7109375" style="513" customWidth="1"/>
    <col min="15875" max="15875" width="55" style="513" customWidth="1"/>
    <col min="15876" max="15876" width="20.140625" style="513" customWidth="1"/>
    <col min="15877" max="15880" width="21.42578125" style="513" customWidth="1"/>
    <col min="15881" max="16128" width="12.5703125" style="513"/>
    <col min="16129" max="16129" width="4.85546875" style="513" customWidth="1"/>
    <col min="16130" max="16130" width="1.7109375" style="513" customWidth="1"/>
    <col min="16131" max="16131" width="55" style="513" customWidth="1"/>
    <col min="16132" max="16132" width="20.140625" style="513" customWidth="1"/>
    <col min="16133" max="16136" width="21.42578125" style="513" customWidth="1"/>
    <col min="16137" max="16384" width="12.5703125" style="513"/>
  </cols>
  <sheetData>
    <row r="1" spans="1:30" ht="16.5" customHeight="1">
      <c r="A1" s="1683" t="s">
        <v>601</v>
      </c>
      <c r="B1" s="1683"/>
      <c r="C1" s="1683"/>
      <c r="D1" s="511"/>
      <c r="E1" s="511"/>
      <c r="F1" s="511"/>
      <c r="G1" s="512"/>
      <c r="H1" s="512"/>
    </row>
    <row r="2" spans="1:30" ht="15.75" customHeight="1">
      <c r="A2" s="1684" t="s">
        <v>602</v>
      </c>
      <c r="B2" s="1684"/>
      <c r="C2" s="1684"/>
      <c r="D2" s="1684"/>
      <c r="E2" s="1684"/>
      <c r="F2" s="1684"/>
      <c r="G2" s="1684"/>
      <c r="H2" s="1684"/>
    </row>
    <row r="3" spans="1:30" ht="12" customHeight="1">
      <c r="A3" s="511"/>
      <c r="B3" s="511"/>
      <c r="C3" s="514"/>
      <c r="D3" s="515"/>
      <c r="E3" s="515"/>
      <c r="F3" s="515"/>
      <c r="G3" s="516"/>
      <c r="H3" s="516"/>
    </row>
    <row r="4" spans="1:30" ht="15" customHeight="1">
      <c r="A4" s="517"/>
      <c r="B4" s="517"/>
      <c r="C4" s="514"/>
      <c r="D4" s="515"/>
      <c r="E4" s="515"/>
      <c r="F4" s="515"/>
      <c r="G4" s="516"/>
      <c r="H4" s="518" t="s">
        <v>2</v>
      </c>
    </row>
    <row r="5" spans="1:30" ht="16.5" customHeight="1">
      <c r="A5" s="519"/>
      <c r="B5" s="512"/>
      <c r="C5" s="520"/>
      <c r="D5" s="1685" t="s">
        <v>562</v>
      </c>
      <c r="E5" s="1686"/>
      <c r="F5" s="1687"/>
      <c r="G5" s="1688" t="s">
        <v>563</v>
      </c>
      <c r="H5" s="1689"/>
    </row>
    <row r="6" spans="1:30" ht="15" customHeight="1">
      <c r="A6" s="521"/>
      <c r="B6" s="512"/>
      <c r="C6" s="522"/>
      <c r="D6" s="1676" t="s">
        <v>767</v>
      </c>
      <c r="E6" s="1677"/>
      <c r="F6" s="1678"/>
      <c r="G6" s="1657" t="s">
        <v>767</v>
      </c>
      <c r="H6" s="1659"/>
      <c r="K6" s="523" t="s">
        <v>4</v>
      </c>
      <c r="L6" s="523" t="s">
        <v>4</v>
      </c>
      <c r="M6" s="523" t="s">
        <v>4</v>
      </c>
      <c r="N6" s="523" t="s">
        <v>4</v>
      </c>
      <c r="W6" s="523" t="s">
        <v>4</v>
      </c>
      <c r="X6" s="523" t="s">
        <v>4</v>
      </c>
      <c r="Y6" s="523" t="s">
        <v>4</v>
      </c>
      <c r="Z6" s="523" t="s">
        <v>4</v>
      </c>
    </row>
    <row r="7" spans="1:30" ht="15.75">
      <c r="A7" s="521"/>
      <c r="B7" s="512"/>
      <c r="C7" s="524" t="s">
        <v>3</v>
      </c>
      <c r="D7" s="525"/>
      <c r="E7" s="526" t="s">
        <v>564</v>
      </c>
      <c r="F7" s="527"/>
      <c r="G7" s="528" t="s">
        <v>4</v>
      </c>
      <c r="H7" s="529" t="s">
        <v>4</v>
      </c>
    </row>
    <row r="8" spans="1:30" ht="14.25" customHeight="1">
      <c r="A8" s="521"/>
      <c r="B8" s="512"/>
      <c r="C8" s="530"/>
      <c r="D8" s="531"/>
      <c r="E8" s="532"/>
      <c r="F8" s="533" t="s">
        <v>564</v>
      </c>
      <c r="G8" s="534" t="s">
        <v>565</v>
      </c>
      <c r="H8" s="529" t="s">
        <v>566</v>
      </c>
      <c r="K8" s="523" t="s">
        <v>4</v>
      </c>
      <c r="L8" s="523" t="s">
        <v>4</v>
      </c>
      <c r="M8" s="523" t="s">
        <v>4</v>
      </c>
      <c r="N8" s="523" t="s">
        <v>4</v>
      </c>
      <c r="W8" s="523" t="s">
        <v>4</v>
      </c>
      <c r="X8" s="523" t="s">
        <v>4</v>
      </c>
      <c r="Y8" s="523" t="s">
        <v>4</v>
      </c>
      <c r="Z8" s="523" t="s">
        <v>4</v>
      </c>
    </row>
    <row r="9" spans="1:30" ht="14.25" customHeight="1">
      <c r="A9" s="521"/>
      <c r="B9" s="512"/>
      <c r="C9" s="535"/>
      <c r="D9" s="536" t="s">
        <v>567</v>
      </c>
      <c r="E9" s="537" t="s">
        <v>568</v>
      </c>
      <c r="F9" s="538" t="s">
        <v>569</v>
      </c>
      <c r="G9" s="534" t="s">
        <v>570</v>
      </c>
      <c r="H9" s="529" t="s">
        <v>571</v>
      </c>
    </row>
    <row r="10" spans="1:30" ht="14.25" customHeight="1">
      <c r="A10" s="539"/>
      <c r="B10" s="517"/>
      <c r="C10" s="540"/>
      <c r="D10" s="541"/>
      <c r="E10" s="542"/>
      <c r="F10" s="538" t="s">
        <v>572</v>
      </c>
      <c r="G10" s="543" t="s">
        <v>573</v>
      </c>
      <c r="H10" s="544"/>
      <c r="K10" s="523" t="s">
        <v>4</v>
      </c>
      <c r="L10" s="523" t="s">
        <v>4</v>
      </c>
      <c r="M10" s="523" t="s">
        <v>4</v>
      </c>
      <c r="N10" s="523" t="s">
        <v>4</v>
      </c>
      <c r="W10" s="523" t="s">
        <v>4</v>
      </c>
      <c r="X10" s="523" t="s">
        <v>4</v>
      </c>
      <c r="Y10" s="523" t="s">
        <v>4</v>
      </c>
      <c r="Z10" s="523" t="s">
        <v>4</v>
      </c>
    </row>
    <row r="11" spans="1:30" ht="9.9499999999999993" customHeight="1">
      <c r="A11" s="545"/>
      <c r="B11" s="546"/>
      <c r="C11" s="547" t="s">
        <v>439</v>
      </c>
      <c r="D11" s="548">
        <v>2</v>
      </c>
      <c r="E11" s="549">
        <v>3</v>
      </c>
      <c r="F11" s="549">
        <v>4</v>
      </c>
      <c r="G11" s="550">
        <v>5</v>
      </c>
      <c r="H11" s="551">
        <v>6</v>
      </c>
    </row>
    <row r="12" spans="1:30" ht="15.75" customHeight="1">
      <c r="A12" s="519"/>
      <c r="B12" s="552"/>
      <c r="C12" s="553" t="s">
        <v>4</v>
      </c>
      <c r="D12" s="554" t="s">
        <v>4</v>
      </c>
      <c r="E12" s="555" t="s">
        <v>124</v>
      </c>
      <c r="F12" s="556"/>
      <c r="G12" s="557" t="s">
        <v>4</v>
      </c>
      <c r="H12" s="558" t="s">
        <v>124</v>
      </c>
      <c r="K12" s="523" t="s">
        <v>4</v>
      </c>
      <c r="L12" s="523" t="s">
        <v>4</v>
      </c>
      <c r="M12" s="523" t="s">
        <v>4</v>
      </c>
      <c r="N12" s="523" t="s">
        <v>4</v>
      </c>
      <c r="W12" s="523" t="s">
        <v>4</v>
      </c>
      <c r="X12" s="523" t="s">
        <v>4</v>
      </c>
      <c r="Y12" s="523" t="s">
        <v>4</v>
      </c>
      <c r="Z12" s="523" t="s">
        <v>4</v>
      </c>
    </row>
    <row r="13" spans="1:30" ht="15.75">
      <c r="A13" s="1679" t="s">
        <v>40</v>
      </c>
      <c r="B13" s="1680"/>
      <c r="C13" s="1681"/>
      <c r="D13" s="853">
        <v>120070133.46000001</v>
      </c>
      <c r="E13" s="854">
        <v>79534.510000000009</v>
      </c>
      <c r="F13" s="854">
        <v>1056.48</v>
      </c>
      <c r="G13" s="855">
        <v>74146.840000000011</v>
      </c>
      <c r="H13" s="856">
        <v>5387.67</v>
      </c>
    </row>
    <row r="14" spans="1:30" s="561" customFormat="1" ht="24" customHeight="1">
      <c r="A14" s="852">
        <v>2</v>
      </c>
      <c r="B14" s="559" t="s">
        <v>47</v>
      </c>
      <c r="C14" s="560" t="s">
        <v>603</v>
      </c>
      <c r="D14" s="857">
        <v>6937444.5800000038</v>
      </c>
      <c r="E14" s="858">
        <v>0</v>
      </c>
      <c r="F14" s="858">
        <v>0</v>
      </c>
      <c r="G14" s="859">
        <v>0</v>
      </c>
      <c r="H14" s="860">
        <v>0</v>
      </c>
      <c r="I14" s="513"/>
      <c r="J14" s="513"/>
      <c r="K14" s="523" t="s">
        <v>4</v>
      </c>
      <c r="L14" s="523" t="s">
        <v>4</v>
      </c>
      <c r="M14" s="523" t="s">
        <v>4</v>
      </c>
      <c r="N14" s="523" t="s">
        <v>4</v>
      </c>
      <c r="O14" s="513"/>
      <c r="P14" s="513"/>
      <c r="Q14" s="513"/>
      <c r="R14" s="513"/>
      <c r="S14" s="513"/>
      <c r="T14" s="513"/>
      <c r="U14" s="513"/>
      <c r="V14" s="513"/>
      <c r="W14" s="523" t="s">
        <v>4</v>
      </c>
      <c r="X14" s="523" t="s">
        <v>4</v>
      </c>
      <c r="Y14" s="523" t="s">
        <v>4</v>
      </c>
      <c r="Z14" s="523" t="s">
        <v>4</v>
      </c>
      <c r="AA14" s="513"/>
      <c r="AB14" s="513"/>
      <c r="AC14" s="513"/>
      <c r="AD14" s="513"/>
    </row>
    <row r="15" spans="1:30" s="561" customFormat="1" ht="24" customHeight="1">
      <c r="A15" s="852">
        <v>4</v>
      </c>
      <c r="B15" s="559" t="s">
        <v>47</v>
      </c>
      <c r="C15" s="560" t="s">
        <v>604</v>
      </c>
      <c r="D15" s="857">
        <v>6959913.870000002</v>
      </c>
      <c r="E15" s="858">
        <v>0</v>
      </c>
      <c r="F15" s="858">
        <v>0</v>
      </c>
      <c r="G15" s="859">
        <v>0</v>
      </c>
      <c r="H15" s="860">
        <v>0</v>
      </c>
      <c r="I15" s="513"/>
      <c r="J15" s="513"/>
      <c r="K15" s="513"/>
      <c r="L15" s="513"/>
      <c r="M15" s="513"/>
      <c r="N15" s="513"/>
      <c r="O15" s="513"/>
      <c r="P15" s="513"/>
      <c r="Q15" s="513"/>
      <c r="R15" s="513"/>
      <c r="S15" s="513"/>
      <c r="T15" s="513"/>
      <c r="U15" s="513"/>
      <c r="V15" s="513"/>
      <c r="W15" s="513"/>
      <c r="X15" s="513"/>
      <c r="Y15" s="513"/>
      <c r="Z15" s="513"/>
      <c r="AA15" s="513"/>
      <c r="AB15" s="513"/>
      <c r="AC15" s="513"/>
      <c r="AD15" s="513"/>
    </row>
    <row r="16" spans="1:30" s="561" customFormat="1" ht="24" customHeight="1">
      <c r="A16" s="852">
        <v>6</v>
      </c>
      <c r="B16" s="559" t="s">
        <v>47</v>
      </c>
      <c r="C16" s="560" t="s">
        <v>605</v>
      </c>
      <c r="D16" s="857">
        <v>8318361.7900000028</v>
      </c>
      <c r="E16" s="858">
        <v>11794.810000000001</v>
      </c>
      <c r="F16" s="858">
        <v>299.48</v>
      </c>
      <c r="G16" s="859">
        <v>11794.810000000001</v>
      </c>
      <c r="H16" s="860">
        <v>0</v>
      </c>
      <c r="I16" s="513"/>
      <c r="J16" s="513"/>
      <c r="K16" s="523" t="s">
        <v>4</v>
      </c>
      <c r="L16" s="523" t="s">
        <v>4</v>
      </c>
      <c r="M16" s="523" t="s">
        <v>4</v>
      </c>
      <c r="N16" s="523" t="s">
        <v>4</v>
      </c>
      <c r="O16" s="513"/>
      <c r="P16" s="513"/>
      <c r="Q16" s="513"/>
      <c r="R16" s="513"/>
      <c r="S16" s="513"/>
      <c r="T16" s="513"/>
      <c r="U16" s="513"/>
      <c r="V16" s="513"/>
      <c r="W16" s="523" t="s">
        <v>4</v>
      </c>
      <c r="X16" s="523" t="s">
        <v>4</v>
      </c>
      <c r="Y16" s="523" t="s">
        <v>4</v>
      </c>
      <c r="Z16" s="523" t="s">
        <v>4</v>
      </c>
      <c r="AA16" s="513"/>
      <c r="AB16" s="513"/>
      <c r="AC16" s="513"/>
      <c r="AD16" s="513"/>
    </row>
    <row r="17" spans="1:30" s="561" customFormat="1" ht="24" customHeight="1">
      <c r="A17" s="852">
        <v>8</v>
      </c>
      <c r="B17" s="559" t="s">
        <v>47</v>
      </c>
      <c r="C17" s="560" t="s">
        <v>606</v>
      </c>
      <c r="D17" s="857">
        <v>5208929.1100000041</v>
      </c>
      <c r="E17" s="858">
        <v>0</v>
      </c>
      <c r="F17" s="858">
        <v>0</v>
      </c>
      <c r="G17" s="859">
        <v>0</v>
      </c>
      <c r="H17" s="860">
        <v>0</v>
      </c>
      <c r="I17" s="513"/>
      <c r="J17" s="513"/>
      <c r="K17" s="513"/>
      <c r="L17" s="513"/>
      <c r="M17" s="513"/>
      <c r="N17" s="513"/>
      <c r="O17" s="513"/>
      <c r="P17" s="513"/>
      <c r="Q17" s="513"/>
      <c r="R17" s="513"/>
      <c r="S17" s="513"/>
      <c r="T17" s="513"/>
      <c r="U17" s="513"/>
      <c r="V17" s="513"/>
      <c r="W17" s="513"/>
      <c r="X17" s="513"/>
      <c r="Y17" s="513"/>
      <c r="Z17" s="513"/>
      <c r="AA17" s="513"/>
      <c r="AB17" s="513"/>
      <c r="AC17" s="513"/>
      <c r="AD17" s="513"/>
    </row>
    <row r="18" spans="1:30" s="561" customFormat="1" ht="24" customHeight="1">
      <c r="A18" s="852">
        <v>10</v>
      </c>
      <c r="B18" s="559" t="s">
        <v>47</v>
      </c>
      <c r="C18" s="560" t="s">
        <v>607</v>
      </c>
      <c r="D18" s="857">
        <v>4460177.4400000004</v>
      </c>
      <c r="E18" s="858">
        <v>65454.68</v>
      </c>
      <c r="F18" s="858">
        <v>757</v>
      </c>
      <c r="G18" s="859">
        <v>60067.01</v>
      </c>
      <c r="H18" s="860">
        <v>5387.67</v>
      </c>
      <c r="I18" s="513"/>
      <c r="J18" s="513"/>
      <c r="K18" s="523" t="s">
        <v>4</v>
      </c>
      <c r="L18" s="523" t="s">
        <v>4</v>
      </c>
      <c r="M18" s="523" t="s">
        <v>4</v>
      </c>
      <c r="N18" s="523" t="s">
        <v>4</v>
      </c>
      <c r="O18" s="513"/>
      <c r="P18" s="513"/>
      <c r="Q18" s="513"/>
      <c r="R18" s="513"/>
      <c r="S18" s="513"/>
      <c r="T18" s="513"/>
      <c r="U18" s="513"/>
      <c r="V18" s="513"/>
      <c r="W18" s="523" t="s">
        <v>4</v>
      </c>
      <c r="X18" s="523" t="s">
        <v>4</v>
      </c>
      <c r="Y18" s="523" t="s">
        <v>4</v>
      </c>
      <c r="Z18" s="523" t="s">
        <v>4</v>
      </c>
      <c r="AA18" s="513"/>
      <c r="AB18" s="513"/>
      <c r="AC18" s="513"/>
      <c r="AD18" s="513"/>
    </row>
    <row r="19" spans="1:30" s="561" customFormat="1" ht="24" customHeight="1">
      <c r="A19" s="852">
        <v>12</v>
      </c>
      <c r="B19" s="559" t="s">
        <v>47</v>
      </c>
      <c r="C19" s="560" t="s">
        <v>608</v>
      </c>
      <c r="D19" s="857">
        <v>15430743.330000008</v>
      </c>
      <c r="E19" s="858">
        <v>2194</v>
      </c>
      <c r="F19" s="858">
        <v>0</v>
      </c>
      <c r="G19" s="859">
        <v>2194</v>
      </c>
      <c r="H19" s="860">
        <v>0</v>
      </c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513"/>
      <c r="AC19" s="513"/>
      <c r="AD19" s="513"/>
    </row>
    <row r="20" spans="1:30" s="561" customFormat="1" ht="24" customHeight="1">
      <c r="A20" s="852">
        <v>14</v>
      </c>
      <c r="B20" s="559" t="s">
        <v>47</v>
      </c>
      <c r="C20" s="560" t="s">
        <v>609</v>
      </c>
      <c r="D20" s="857">
        <v>10137352.659999998</v>
      </c>
      <c r="E20" s="858">
        <v>91.02</v>
      </c>
      <c r="F20" s="858">
        <v>0</v>
      </c>
      <c r="G20" s="859">
        <v>91.02</v>
      </c>
      <c r="H20" s="860">
        <v>0</v>
      </c>
      <c r="I20" s="513"/>
      <c r="J20" s="513"/>
      <c r="K20" s="523" t="s">
        <v>4</v>
      </c>
      <c r="L20" s="523" t="s">
        <v>4</v>
      </c>
      <c r="M20" s="523" t="s">
        <v>4</v>
      </c>
      <c r="N20" s="523" t="s">
        <v>4</v>
      </c>
      <c r="O20" s="513"/>
      <c r="P20" s="513"/>
      <c r="Q20" s="513"/>
      <c r="R20" s="513"/>
      <c r="S20" s="513"/>
      <c r="T20" s="513"/>
      <c r="U20" s="513"/>
      <c r="V20" s="513"/>
      <c r="W20" s="523" t="s">
        <v>4</v>
      </c>
      <c r="X20" s="523" t="s">
        <v>4</v>
      </c>
      <c r="Y20" s="523" t="s">
        <v>4</v>
      </c>
      <c r="Z20" s="523" t="s">
        <v>4</v>
      </c>
      <c r="AA20" s="513"/>
      <c r="AB20" s="513"/>
      <c r="AC20" s="513"/>
      <c r="AD20" s="513"/>
    </row>
    <row r="21" spans="1:30" s="561" customFormat="1" ht="24" customHeight="1">
      <c r="A21" s="852">
        <v>16</v>
      </c>
      <c r="B21" s="559" t="s">
        <v>47</v>
      </c>
      <c r="C21" s="560" t="s">
        <v>610</v>
      </c>
      <c r="D21" s="857">
        <v>3033160.5699999989</v>
      </c>
      <c r="E21" s="858">
        <v>0</v>
      </c>
      <c r="F21" s="858">
        <v>0</v>
      </c>
      <c r="G21" s="859">
        <v>0</v>
      </c>
      <c r="H21" s="860">
        <v>0</v>
      </c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513"/>
      <c r="AC21" s="513"/>
      <c r="AD21" s="513"/>
    </row>
    <row r="22" spans="1:30" s="561" customFormat="1" ht="24" customHeight="1">
      <c r="A22" s="852">
        <v>18</v>
      </c>
      <c r="B22" s="559" t="s">
        <v>47</v>
      </c>
      <c r="C22" s="560" t="s">
        <v>611</v>
      </c>
      <c r="D22" s="857">
        <v>9094361.2899999972</v>
      </c>
      <c r="E22" s="858">
        <v>0</v>
      </c>
      <c r="F22" s="858">
        <v>0</v>
      </c>
      <c r="G22" s="859">
        <v>0</v>
      </c>
      <c r="H22" s="860">
        <v>0</v>
      </c>
      <c r="I22" s="513"/>
      <c r="J22" s="513"/>
      <c r="K22" s="523" t="s">
        <v>4</v>
      </c>
      <c r="L22" s="523" t="s">
        <v>4</v>
      </c>
      <c r="M22" s="523" t="s">
        <v>4</v>
      </c>
      <c r="N22" s="523" t="s">
        <v>4</v>
      </c>
      <c r="O22" s="513"/>
      <c r="P22" s="513"/>
      <c r="Q22" s="513"/>
      <c r="R22" s="513"/>
      <c r="S22" s="513"/>
      <c r="T22" s="513"/>
      <c r="U22" s="513"/>
      <c r="V22" s="513"/>
      <c r="W22" s="523" t="s">
        <v>4</v>
      </c>
      <c r="X22" s="523" t="s">
        <v>4</v>
      </c>
      <c r="Y22" s="523" t="s">
        <v>4</v>
      </c>
      <c r="Z22" s="523" t="s">
        <v>4</v>
      </c>
      <c r="AA22" s="513"/>
      <c r="AB22" s="513"/>
      <c r="AC22" s="513"/>
      <c r="AD22" s="513"/>
    </row>
    <row r="23" spans="1:30" s="561" customFormat="1" ht="24" customHeight="1">
      <c r="A23" s="852">
        <v>20</v>
      </c>
      <c r="B23" s="559" t="s">
        <v>47</v>
      </c>
      <c r="C23" s="560" t="s">
        <v>612</v>
      </c>
      <c r="D23" s="857">
        <v>5108613.1500000013</v>
      </c>
      <c r="E23" s="858">
        <v>0</v>
      </c>
      <c r="F23" s="858">
        <v>0</v>
      </c>
      <c r="G23" s="859">
        <v>0</v>
      </c>
      <c r="H23" s="860">
        <v>0</v>
      </c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513"/>
      <c r="AC23" s="513"/>
      <c r="AD23" s="513"/>
    </row>
    <row r="24" spans="1:30" ht="24" customHeight="1">
      <c r="A24" s="852">
        <v>22</v>
      </c>
      <c r="B24" s="559" t="s">
        <v>47</v>
      </c>
      <c r="C24" s="560" t="s">
        <v>613</v>
      </c>
      <c r="D24" s="857">
        <v>5910107.5300000031</v>
      </c>
      <c r="E24" s="858">
        <v>0</v>
      </c>
      <c r="F24" s="858">
        <v>0</v>
      </c>
      <c r="G24" s="859">
        <v>0</v>
      </c>
      <c r="H24" s="860">
        <v>0</v>
      </c>
      <c r="K24" s="523" t="s">
        <v>4</v>
      </c>
      <c r="L24" s="523" t="s">
        <v>4</v>
      </c>
      <c r="M24" s="523" t="s">
        <v>4</v>
      </c>
      <c r="N24" s="523" t="s">
        <v>4</v>
      </c>
      <c r="W24" s="523" t="s">
        <v>4</v>
      </c>
      <c r="X24" s="523" t="s">
        <v>4</v>
      </c>
      <c r="Y24" s="523" t="s">
        <v>4</v>
      </c>
      <c r="Z24" s="523" t="s">
        <v>4</v>
      </c>
    </row>
    <row r="25" spans="1:30" s="561" customFormat="1" ht="24" customHeight="1">
      <c r="A25" s="852">
        <v>24</v>
      </c>
      <c r="B25" s="559" t="s">
        <v>47</v>
      </c>
      <c r="C25" s="560" t="s">
        <v>614</v>
      </c>
      <c r="D25" s="857">
        <v>14862410.810000001</v>
      </c>
      <c r="E25" s="858">
        <v>0</v>
      </c>
      <c r="F25" s="858">
        <v>0</v>
      </c>
      <c r="G25" s="859">
        <v>0</v>
      </c>
      <c r="H25" s="860">
        <v>0</v>
      </c>
      <c r="I25" s="513"/>
      <c r="J25" s="513"/>
      <c r="K25" s="513"/>
      <c r="L25" s="513"/>
      <c r="M25" s="513"/>
      <c r="N25" s="513"/>
      <c r="O25" s="513"/>
      <c r="P25" s="513"/>
      <c r="Q25" s="513"/>
      <c r="R25" s="513"/>
      <c r="S25" s="513"/>
      <c r="T25" s="513"/>
      <c r="U25" s="513"/>
      <c r="V25" s="513"/>
      <c r="W25" s="513"/>
      <c r="X25" s="513"/>
      <c r="Y25" s="513"/>
      <c r="Z25" s="513"/>
      <c r="AA25" s="513"/>
      <c r="AB25" s="513"/>
      <c r="AC25" s="513"/>
      <c r="AD25" s="513"/>
    </row>
    <row r="26" spans="1:30" s="562" customFormat="1" ht="24" customHeight="1">
      <c r="A26" s="852">
        <v>26</v>
      </c>
      <c r="B26" s="559" t="s">
        <v>47</v>
      </c>
      <c r="C26" s="560" t="s">
        <v>615</v>
      </c>
      <c r="D26" s="857">
        <v>4502040.160000002</v>
      </c>
      <c r="E26" s="858">
        <v>0</v>
      </c>
      <c r="F26" s="858">
        <v>0</v>
      </c>
      <c r="G26" s="859">
        <v>0</v>
      </c>
      <c r="H26" s="860">
        <v>0</v>
      </c>
      <c r="I26" s="513"/>
      <c r="J26" s="513"/>
      <c r="K26" s="523" t="s">
        <v>4</v>
      </c>
      <c r="L26" s="523" t="s">
        <v>4</v>
      </c>
      <c r="M26" s="523" t="s">
        <v>4</v>
      </c>
      <c r="N26" s="523" t="s">
        <v>4</v>
      </c>
      <c r="O26" s="513"/>
      <c r="P26" s="513"/>
      <c r="Q26" s="513"/>
      <c r="R26" s="513"/>
      <c r="S26" s="513"/>
      <c r="T26" s="513"/>
      <c r="U26" s="513"/>
      <c r="V26" s="513"/>
      <c r="W26" s="523" t="s">
        <v>4</v>
      </c>
      <c r="X26" s="523" t="s">
        <v>4</v>
      </c>
      <c r="Y26" s="523" t="s">
        <v>4</v>
      </c>
      <c r="Z26" s="523" t="s">
        <v>4</v>
      </c>
      <c r="AA26" s="513"/>
      <c r="AB26" s="513"/>
      <c r="AC26" s="513"/>
      <c r="AD26" s="513"/>
    </row>
    <row r="27" spans="1:30" s="563" customFormat="1" ht="24" customHeight="1">
      <c r="A27" s="852">
        <v>28</v>
      </c>
      <c r="B27" s="559" t="s">
        <v>47</v>
      </c>
      <c r="C27" s="560" t="s">
        <v>616</v>
      </c>
      <c r="D27" s="857">
        <v>4431333.5199999996</v>
      </c>
      <c r="E27" s="858">
        <v>0</v>
      </c>
      <c r="F27" s="858">
        <v>0</v>
      </c>
      <c r="G27" s="859">
        <v>0</v>
      </c>
      <c r="H27" s="860">
        <v>0</v>
      </c>
      <c r="I27" s="513"/>
      <c r="J27" s="513"/>
      <c r="K27" s="513"/>
      <c r="L27" s="513"/>
      <c r="M27" s="513"/>
      <c r="N27" s="513"/>
      <c r="O27" s="513"/>
      <c r="P27" s="513"/>
      <c r="Q27" s="513"/>
      <c r="R27" s="513"/>
      <c r="S27" s="513"/>
      <c r="T27" s="513"/>
      <c r="U27" s="513"/>
      <c r="V27" s="513"/>
      <c r="W27" s="513"/>
      <c r="X27" s="513"/>
      <c r="Y27" s="513"/>
      <c r="Z27" s="513"/>
      <c r="AA27" s="513"/>
      <c r="AB27" s="513"/>
      <c r="AC27" s="513"/>
      <c r="AD27" s="513"/>
    </row>
    <row r="28" spans="1:30" s="563" customFormat="1" ht="24" customHeight="1">
      <c r="A28" s="852">
        <v>30</v>
      </c>
      <c r="B28" s="559" t="s">
        <v>47</v>
      </c>
      <c r="C28" s="560" t="s">
        <v>617</v>
      </c>
      <c r="D28" s="857">
        <v>13895349.690000003</v>
      </c>
      <c r="E28" s="858">
        <v>0</v>
      </c>
      <c r="F28" s="858">
        <v>0</v>
      </c>
      <c r="G28" s="859">
        <v>0</v>
      </c>
      <c r="H28" s="860">
        <v>0</v>
      </c>
      <c r="I28" s="513"/>
      <c r="J28" s="513"/>
      <c r="K28" s="523" t="s">
        <v>4</v>
      </c>
      <c r="L28" s="523" t="s">
        <v>4</v>
      </c>
      <c r="M28" s="523" t="s">
        <v>4</v>
      </c>
      <c r="N28" s="523" t="s">
        <v>4</v>
      </c>
      <c r="O28" s="513"/>
      <c r="P28" s="513"/>
      <c r="Q28" s="513"/>
      <c r="R28" s="513"/>
      <c r="S28" s="513"/>
      <c r="T28" s="513"/>
      <c r="U28" s="513"/>
      <c r="V28" s="513"/>
      <c r="W28" s="523" t="s">
        <v>4</v>
      </c>
      <c r="X28" s="523" t="s">
        <v>4</v>
      </c>
      <c r="Y28" s="523" t="s">
        <v>4</v>
      </c>
      <c r="Z28" s="523" t="s">
        <v>4</v>
      </c>
      <c r="AA28" s="513"/>
      <c r="AB28" s="513"/>
      <c r="AC28" s="513"/>
      <c r="AD28" s="513"/>
    </row>
    <row r="29" spans="1:30" s="563" customFormat="1" ht="24" customHeight="1">
      <c r="A29" s="852">
        <v>32</v>
      </c>
      <c r="B29" s="559" t="s">
        <v>47</v>
      </c>
      <c r="C29" s="560" t="s">
        <v>618</v>
      </c>
      <c r="D29" s="857">
        <v>1779833.9599999997</v>
      </c>
      <c r="E29" s="858">
        <v>0</v>
      </c>
      <c r="F29" s="858">
        <v>0</v>
      </c>
      <c r="G29" s="859">
        <v>0</v>
      </c>
      <c r="H29" s="860">
        <v>0</v>
      </c>
      <c r="I29" s="513"/>
      <c r="J29" s="513"/>
      <c r="K29" s="513"/>
      <c r="L29" s="513"/>
      <c r="M29" s="513"/>
      <c r="N29" s="513"/>
      <c r="O29" s="513"/>
      <c r="P29" s="513"/>
      <c r="Q29" s="513"/>
      <c r="R29" s="513"/>
      <c r="S29" s="513"/>
      <c r="T29" s="513"/>
      <c r="U29" s="513"/>
      <c r="V29" s="513"/>
      <c r="W29" s="513"/>
      <c r="X29" s="513"/>
      <c r="Y29" s="513"/>
      <c r="Z29" s="513"/>
      <c r="AA29" s="513"/>
      <c r="AB29" s="513"/>
      <c r="AC29" s="513"/>
      <c r="AD29" s="513"/>
    </row>
    <row r="30" spans="1:30" s="561" customFormat="1" ht="19.5" customHeight="1">
      <c r="A30" s="564" t="s">
        <v>4</v>
      </c>
      <c r="B30" s="565"/>
      <c r="C30" s="564"/>
      <c r="D30" s="566" t="s">
        <v>4</v>
      </c>
      <c r="E30" s="566" t="s">
        <v>4</v>
      </c>
      <c r="F30" s="566" t="s">
        <v>4</v>
      </c>
      <c r="G30" s="567" t="s">
        <v>4</v>
      </c>
      <c r="H30" s="566" t="s">
        <v>4</v>
      </c>
      <c r="I30" s="513"/>
      <c r="J30" s="513"/>
      <c r="K30" s="523" t="s">
        <v>4</v>
      </c>
      <c r="L30" s="523" t="s">
        <v>4</v>
      </c>
      <c r="M30" s="523" t="s">
        <v>4</v>
      </c>
      <c r="N30" s="523" t="s">
        <v>4</v>
      </c>
      <c r="O30" s="513"/>
      <c r="P30" s="513"/>
      <c r="Q30" s="513"/>
      <c r="R30" s="513"/>
      <c r="S30" s="513"/>
      <c r="T30" s="513"/>
      <c r="U30" s="513"/>
      <c r="V30" s="513"/>
      <c r="W30" s="523" t="s">
        <v>4</v>
      </c>
      <c r="X30" s="523" t="s">
        <v>4</v>
      </c>
      <c r="Y30" s="523" t="s">
        <v>4</v>
      </c>
      <c r="Z30" s="523" t="s">
        <v>4</v>
      </c>
      <c r="AA30" s="513"/>
      <c r="AB30" s="513"/>
      <c r="AC30" s="513"/>
      <c r="AD30" s="513"/>
    </row>
    <row r="31" spans="1:30" ht="27" customHeight="1">
      <c r="A31" s="511"/>
      <c r="B31" s="1682" t="s">
        <v>4</v>
      </c>
      <c r="C31" s="1682"/>
      <c r="D31" s="511"/>
      <c r="E31" s="511"/>
      <c r="F31" s="511"/>
      <c r="G31" s="511"/>
      <c r="H31" s="511"/>
    </row>
    <row r="32" spans="1:30">
      <c r="A32" s="511"/>
      <c r="B32" s="511"/>
      <c r="C32" s="511"/>
      <c r="D32" s="511"/>
      <c r="E32" s="511"/>
      <c r="F32" s="511"/>
      <c r="G32" s="511"/>
      <c r="H32" s="511"/>
    </row>
    <row r="33" spans="1:8">
      <c r="A33" s="511"/>
      <c r="B33" s="511"/>
      <c r="C33" s="511"/>
      <c r="D33" s="511"/>
      <c r="E33" s="511"/>
      <c r="F33" s="511"/>
      <c r="G33" s="511"/>
      <c r="H33" s="511"/>
    </row>
    <row r="34" spans="1:8">
      <c r="A34" s="511"/>
      <c r="B34" s="511"/>
      <c r="C34" s="511"/>
      <c r="D34" s="511"/>
      <c r="E34" s="511"/>
      <c r="F34" s="511"/>
      <c r="G34" s="511"/>
      <c r="H34" s="511"/>
    </row>
    <row r="37" spans="1:8">
      <c r="D37" s="568" t="s">
        <v>4</v>
      </c>
    </row>
    <row r="45" spans="1:8">
      <c r="D45" s="569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75" zoomScaleNormal="75" zoomScaleSheetLayoutView="75" workbookViewId="0">
      <selection activeCell="K16" sqref="K16"/>
    </sheetView>
  </sheetViews>
  <sheetFormatPr defaultColWidth="27.140625" defaultRowHeight="14.25"/>
  <cols>
    <col min="1" max="1" width="5.85546875" style="287" customWidth="1"/>
    <col min="2" max="2" width="53" style="287" customWidth="1"/>
    <col min="3" max="3" width="22.5703125" style="287" customWidth="1"/>
    <col min="4" max="5" width="22.7109375" style="287" customWidth="1"/>
    <col min="6" max="7" width="23.140625" style="287" customWidth="1"/>
    <col min="8" max="16384" width="27.140625" style="287"/>
  </cols>
  <sheetData>
    <row r="1" spans="1:7" ht="15.75">
      <c r="A1" s="1690" t="s">
        <v>514</v>
      </c>
      <c r="B1" s="1690"/>
      <c r="C1" s="1690"/>
      <c r="D1" s="286"/>
    </row>
    <row r="4" spans="1:7" ht="15.75">
      <c r="A4" s="1691" t="s">
        <v>515</v>
      </c>
      <c r="B4" s="1691"/>
      <c r="C4" s="1691"/>
      <c r="D4" s="1691"/>
      <c r="E4" s="1691"/>
      <c r="F4" s="1691"/>
      <c r="G4" s="786"/>
    </row>
    <row r="5" spans="1:7" ht="15">
      <c r="B5" s="288"/>
      <c r="C5" s="289"/>
      <c r="D5" s="289"/>
      <c r="E5" s="289"/>
      <c r="F5" s="289"/>
      <c r="G5" s="289"/>
    </row>
    <row r="6" spans="1:7" ht="15">
      <c r="F6" s="327" t="s">
        <v>2</v>
      </c>
      <c r="G6" s="327"/>
    </row>
    <row r="7" spans="1:7" ht="15">
      <c r="A7" s="290"/>
      <c r="B7" s="291"/>
      <c r="C7" s="292" t="s">
        <v>227</v>
      </c>
      <c r="D7" s="326" t="s">
        <v>518</v>
      </c>
      <c r="E7" s="323" t="s">
        <v>517</v>
      </c>
      <c r="F7" s="293" t="s">
        <v>516</v>
      </c>
      <c r="G7" s="861"/>
    </row>
    <row r="8" spans="1:7" ht="15">
      <c r="A8" s="294"/>
      <c r="B8" s="295" t="s">
        <v>3</v>
      </c>
      <c r="C8" s="296" t="s">
        <v>228</v>
      </c>
      <c r="D8" s="322" t="s">
        <v>519</v>
      </c>
      <c r="E8" s="324" t="s">
        <v>520</v>
      </c>
      <c r="F8" s="296" t="s">
        <v>519</v>
      </c>
      <c r="G8" s="861"/>
    </row>
    <row r="9" spans="1:7" ht="15">
      <c r="A9" s="297"/>
      <c r="B9" s="298"/>
      <c r="C9" s="296" t="s">
        <v>745</v>
      </c>
      <c r="D9" s="322"/>
      <c r="E9" s="324" t="s">
        <v>752</v>
      </c>
      <c r="F9" s="296" t="s">
        <v>521</v>
      </c>
      <c r="G9" s="322"/>
    </row>
    <row r="10" spans="1:7" s="301" customFormat="1" ht="11.25">
      <c r="A10" s="1692" t="s">
        <v>439</v>
      </c>
      <c r="B10" s="1693"/>
      <c r="C10" s="299">
        <v>2</v>
      </c>
      <c r="D10" s="321">
        <v>3</v>
      </c>
      <c r="E10" s="299">
        <v>4</v>
      </c>
      <c r="F10" s="300">
        <v>5</v>
      </c>
      <c r="G10" s="862"/>
    </row>
    <row r="11" spans="1:7" ht="24" customHeight="1">
      <c r="A11" s="1694" t="s">
        <v>522</v>
      </c>
      <c r="B11" s="1695"/>
      <c r="C11" s="701">
        <v>257935000</v>
      </c>
      <c r="D11" s="702">
        <v>257935000</v>
      </c>
      <c r="E11" s="703">
        <v>92729725.849999994</v>
      </c>
      <c r="F11" s="703">
        <v>165205274.15000001</v>
      </c>
      <c r="G11" s="863"/>
    </row>
    <row r="12" spans="1:7" ht="24" customHeight="1">
      <c r="A12" s="1696" t="s">
        <v>523</v>
      </c>
      <c r="B12" s="1697"/>
      <c r="C12" s="701">
        <v>22734149000</v>
      </c>
      <c r="D12" s="702">
        <v>22734149000</v>
      </c>
      <c r="E12" s="703">
        <v>9817644593.1700001</v>
      </c>
      <c r="F12" s="703">
        <v>12916504406.83</v>
      </c>
      <c r="G12" s="702"/>
    </row>
    <row r="13" spans="1:7" ht="18" customHeight="1">
      <c r="A13" s="1700" t="s">
        <v>524</v>
      </c>
      <c r="B13" s="1701"/>
      <c r="C13" s="1166"/>
      <c r="E13" s="1166"/>
      <c r="F13" s="1166"/>
      <c r="G13" s="863"/>
    </row>
    <row r="14" spans="1:7" ht="15.75" customHeight="1">
      <c r="A14" s="1700" t="s">
        <v>525</v>
      </c>
      <c r="B14" s="1701"/>
      <c r="C14" s="704">
        <v>9989829000</v>
      </c>
      <c r="D14" s="705">
        <v>9989829000</v>
      </c>
      <c r="E14" s="706">
        <v>4541638355.750001</v>
      </c>
      <c r="F14" s="703">
        <v>5448190644.249999</v>
      </c>
      <c r="G14" s="705"/>
    </row>
    <row r="15" spans="1:7" ht="15.75" customHeight="1">
      <c r="A15" s="1700" t="s">
        <v>526</v>
      </c>
      <c r="B15" s="1701"/>
      <c r="C15" s="704">
        <v>838140000</v>
      </c>
      <c r="D15" s="705">
        <v>838140000</v>
      </c>
      <c r="E15" s="706">
        <v>63184600</v>
      </c>
      <c r="F15" s="706">
        <v>774955400</v>
      </c>
      <c r="G15" s="864"/>
    </row>
    <row r="16" spans="1:7" ht="15.75" customHeight="1">
      <c r="A16" s="1700" t="s">
        <v>527</v>
      </c>
      <c r="B16" s="1701"/>
      <c r="C16" s="704">
        <v>3534853000</v>
      </c>
      <c r="D16" s="705">
        <v>3534853000</v>
      </c>
      <c r="E16" s="706">
        <v>1744345296.7699997</v>
      </c>
      <c r="F16" s="706">
        <v>1790507703.2300003</v>
      </c>
      <c r="G16" s="705"/>
    </row>
    <row r="17" spans="1:10" ht="15.75" customHeight="1">
      <c r="A17" s="1700" t="s">
        <v>528</v>
      </c>
      <c r="B17" s="1701"/>
      <c r="C17" s="704">
        <v>2099693000</v>
      </c>
      <c r="D17" s="705">
        <v>2099693000</v>
      </c>
      <c r="E17" s="706">
        <v>1055935628.51</v>
      </c>
      <c r="F17" s="706">
        <v>1043757371.49</v>
      </c>
      <c r="G17" s="705"/>
    </row>
    <row r="18" spans="1:10" ht="15.75" customHeight="1">
      <c r="A18" s="1700" t="s">
        <v>706</v>
      </c>
      <c r="B18" s="1701"/>
      <c r="C18" s="704">
        <v>2000000000</v>
      </c>
      <c r="D18" s="705">
        <v>2000000000</v>
      </c>
      <c r="E18" s="706">
        <v>1970214424.04</v>
      </c>
      <c r="F18" s="706">
        <v>29785575.960000038</v>
      </c>
      <c r="G18" s="864"/>
    </row>
    <row r="19" spans="1:10" ht="15.75" customHeight="1">
      <c r="A19" s="1700" t="s">
        <v>529</v>
      </c>
      <c r="B19" s="1701"/>
      <c r="C19" s="1166"/>
      <c r="E19" s="1166"/>
      <c r="F19" s="1166"/>
      <c r="G19" s="864"/>
    </row>
    <row r="20" spans="1:10" ht="15.75" customHeight="1">
      <c r="A20" s="302" t="s">
        <v>530</v>
      </c>
      <c r="B20" s="303"/>
      <c r="C20" s="704">
        <v>4271634000</v>
      </c>
      <c r="D20" s="705">
        <v>4271634000</v>
      </c>
      <c r="E20" s="706">
        <v>442326288.10000002</v>
      </c>
      <c r="F20" s="706">
        <v>3829307711.9000001</v>
      </c>
      <c r="G20" s="705"/>
    </row>
    <row r="21" spans="1:10" ht="12.75" customHeight="1">
      <c r="A21" s="1698" t="s">
        <v>4</v>
      </c>
      <c r="B21" s="1699"/>
      <c r="C21" s="304"/>
      <c r="D21" s="305"/>
      <c r="E21" s="325"/>
      <c r="F21" s="306"/>
      <c r="G21" s="865"/>
    </row>
    <row r="22" spans="1:10" s="320" customFormat="1" ht="22.5" customHeight="1">
      <c r="A22" s="662"/>
      <c r="B22" s="654"/>
      <c r="C22" s="654"/>
      <c r="D22" s="654"/>
      <c r="E22" s="654"/>
      <c r="F22" s="654"/>
      <c r="G22" s="654"/>
      <c r="H22" s="319"/>
      <c r="I22" s="319"/>
      <c r="J22" s="319"/>
    </row>
    <row r="23" spans="1:10" ht="16.5" customHeight="1">
      <c r="A23" s="662"/>
    </row>
    <row r="24" spans="1:10" ht="15.75" customHeight="1">
      <c r="A24" s="310"/>
      <c r="B24" s="307"/>
      <c r="C24" s="308"/>
      <c r="D24" s="308"/>
      <c r="E24" s="309"/>
      <c r="F24" s="308"/>
      <c r="G24" s="308"/>
    </row>
    <row r="25" spans="1:10" ht="15.75" customHeight="1">
      <c r="A25" s="310"/>
      <c r="B25" s="307"/>
      <c r="C25" s="308"/>
      <c r="D25" s="308"/>
      <c r="E25" s="309"/>
      <c r="F25" s="308"/>
      <c r="G25" s="308"/>
    </row>
    <row r="26" spans="1:10" ht="17.25" customHeight="1"/>
    <row r="30" spans="1:10" ht="15">
      <c r="D30" s="277"/>
      <c r="E30" s="278"/>
    </row>
    <row r="36" spans="3:7" ht="15">
      <c r="C36" s="55"/>
      <c r="D36" s="55"/>
      <c r="E36" s="55"/>
      <c r="F36" s="55"/>
      <c r="G36" s="55"/>
    </row>
  </sheetData>
  <mergeCells count="13">
    <mergeCell ref="A21:B21"/>
    <mergeCell ref="A13:B13"/>
    <mergeCell ref="A14:B14"/>
    <mergeCell ref="A15:B15"/>
    <mergeCell ref="A16:B16"/>
    <mergeCell ref="A17:B17"/>
    <mergeCell ref="A19:B19"/>
    <mergeCell ref="A18:B18"/>
    <mergeCell ref="A1:C1"/>
    <mergeCell ref="A4:F4"/>
    <mergeCell ref="A10:B10"/>
    <mergeCell ref="A11:B11"/>
    <mergeCell ref="A12:B12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7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P35"/>
  <sheetViews>
    <sheetView showGridLines="0" showZeros="0" showOutlineSymbols="0" zoomScale="75" zoomScaleNormal="75" workbookViewId="0">
      <selection activeCell="N38" sqref="N38"/>
    </sheetView>
  </sheetViews>
  <sheetFormatPr defaultRowHeight="12.75"/>
  <cols>
    <col min="1" max="1" width="4.5703125" style="180" customWidth="1"/>
    <col min="2" max="2" width="87.28515625" style="180" customWidth="1"/>
    <col min="3" max="3" width="21.85546875" style="180" customWidth="1"/>
    <col min="4" max="4" width="20.7109375" style="180" customWidth="1"/>
    <col min="5" max="5" width="16.7109375" style="180" customWidth="1"/>
    <col min="6" max="6" width="3.85546875" style="180" customWidth="1"/>
    <col min="7" max="8" width="9.140625" style="180"/>
    <col min="9" max="9" width="13.85546875" style="180" bestFit="1" customWidth="1"/>
    <col min="10" max="12" width="18.5703125" style="180" bestFit="1" customWidth="1"/>
    <col min="13" max="13" width="9.140625" style="180"/>
    <col min="14" max="14" width="19.28515625" style="180" customWidth="1"/>
    <col min="15" max="15" width="9.140625" style="180"/>
    <col min="16" max="16" width="25.42578125" style="180" customWidth="1"/>
    <col min="17" max="256" width="9.140625" style="180"/>
    <col min="257" max="257" width="4.5703125" style="180" customWidth="1"/>
    <col min="258" max="258" width="87.28515625" style="180" customWidth="1"/>
    <col min="259" max="260" width="20.7109375" style="180" customWidth="1"/>
    <col min="261" max="261" width="16.7109375" style="180" customWidth="1"/>
    <col min="262" max="262" width="3.85546875" style="180" customWidth="1"/>
    <col min="263" max="269" width="9.140625" style="180"/>
    <col min="270" max="270" width="19.28515625" style="180" customWidth="1"/>
    <col min="271" max="271" width="9.140625" style="180"/>
    <col min="272" max="272" width="25.42578125" style="180" customWidth="1"/>
    <col min="273" max="512" width="9.140625" style="180"/>
    <col min="513" max="513" width="4.5703125" style="180" customWidth="1"/>
    <col min="514" max="514" width="87.28515625" style="180" customWidth="1"/>
    <col min="515" max="516" width="20.7109375" style="180" customWidth="1"/>
    <col min="517" max="517" width="16.7109375" style="180" customWidth="1"/>
    <col min="518" max="518" width="3.85546875" style="180" customWidth="1"/>
    <col min="519" max="525" width="9.140625" style="180"/>
    <col min="526" max="526" width="19.28515625" style="180" customWidth="1"/>
    <col min="527" max="527" width="9.140625" style="180"/>
    <col min="528" max="528" width="25.42578125" style="180" customWidth="1"/>
    <col min="529" max="768" width="9.140625" style="180"/>
    <col min="769" max="769" width="4.5703125" style="180" customWidth="1"/>
    <col min="770" max="770" width="87.28515625" style="180" customWidth="1"/>
    <col min="771" max="772" width="20.7109375" style="180" customWidth="1"/>
    <col min="773" max="773" width="16.7109375" style="180" customWidth="1"/>
    <col min="774" max="774" width="3.85546875" style="180" customWidth="1"/>
    <col min="775" max="781" width="9.140625" style="180"/>
    <col min="782" max="782" width="19.28515625" style="180" customWidth="1"/>
    <col min="783" max="783" width="9.140625" style="180"/>
    <col min="784" max="784" width="25.42578125" style="180" customWidth="1"/>
    <col min="785" max="1024" width="9.140625" style="180"/>
    <col min="1025" max="1025" width="4.5703125" style="180" customWidth="1"/>
    <col min="1026" max="1026" width="87.28515625" style="180" customWidth="1"/>
    <col min="1027" max="1028" width="20.7109375" style="180" customWidth="1"/>
    <col min="1029" max="1029" width="16.7109375" style="180" customWidth="1"/>
    <col min="1030" max="1030" width="3.85546875" style="180" customWidth="1"/>
    <col min="1031" max="1037" width="9.140625" style="180"/>
    <col min="1038" max="1038" width="19.28515625" style="180" customWidth="1"/>
    <col min="1039" max="1039" width="9.140625" style="180"/>
    <col min="1040" max="1040" width="25.42578125" style="180" customWidth="1"/>
    <col min="1041" max="1280" width="9.140625" style="180"/>
    <col min="1281" max="1281" width="4.5703125" style="180" customWidth="1"/>
    <col min="1282" max="1282" width="87.28515625" style="180" customWidth="1"/>
    <col min="1283" max="1284" width="20.7109375" style="180" customWidth="1"/>
    <col min="1285" max="1285" width="16.7109375" style="180" customWidth="1"/>
    <col min="1286" max="1286" width="3.85546875" style="180" customWidth="1"/>
    <col min="1287" max="1293" width="9.140625" style="180"/>
    <col min="1294" max="1294" width="19.28515625" style="180" customWidth="1"/>
    <col min="1295" max="1295" width="9.140625" style="180"/>
    <col min="1296" max="1296" width="25.42578125" style="180" customWidth="1"/>
    <col min="1297" max="1536" width="9.140625" style="180"/>
    <col min="1537" max="1537" width="4.5703125" style="180" customWidth="1"/>
    <col min="1538" max="1538" width="87.28515625" style="180" customWidth="1"/>
    <col min="1539" max="1540" width="20.7109375" style="180" customWidth="1"/>
    <col min="1541" max="1541" width="16.7109375" style="180" customWidth="1"/>
    <col min="1542" max="1542" width="3.85546875" style="180" customWidth="1"/>
    <col min="1543" max="1549" width="9.140625" style="180"/>
    <col min="1550" max="1550" width="19.28515625" style="180" customWidth="1"/>
    <col min="1551" max="1551" width="9.140625" style="180"/>
    <col min="1552" max="1552" width="25.42578125" style="180" customWidth="1"/>
    <col min="1553" max="1792" width="9.140625" style="180"/>
    <col min="1793" max="1793" width="4.5703125" style="180" customWidth="1"/>
    <col min="1794" max="1794" width="87.28515625" style="180" customWidth="1"/>
    <col min="1795" max="1796" width="20.7109375" style="180" customWidth="1"/>
    <col min="1797" max="1797" width="16.7109375" style="180" customWidth="1"/>
    <col min="1798" max="1798" width="3.85546875" style="180" customWidth="1"/>
    <col min="1799" max="1805" width="9.140625" style="180"/>
    <col min="1806" max="1806" width="19.28515625" style="180" customWidth="1"/>
    <col min="1807" max="1807" width="9.140625" style="180"/>
    <col min="1808" max="1808" width="25.42578125" style="180" customWidth="1"/>
    <col min="1809" max="2048" width="9.140625" style="180"/>
    <col min="2049" max="2049" width="4.5703125" style="180" customWidth="1"/>
    <col min="2050" max="2050" width="87.28515625" style="180" customWidth="1"/>
    <col min="2051" max="2052" width="20.7109375" style="180" customWidth="1"/>
    <col min="2053" max="2053" width="16.7109375" style="180" customWidth="1"/>
    <col min="2054" max="2054" width="3.85546875" style="180" customWidth="1"/>
    <col min="2055" max="2061" width="9.140625" style="180"/>
    <col min="2062" max="2062" width="19.28515625" style="180" customWidth="1"/>
    <col min="2063" max="2063" width="9.140625" style="180"/>
    <col min="2064" max="2064" width="25.42578125" style="180" customWidth="1"/>
    <col min="2065" max="2304" width="9.140625" style="180"/>
    <col min="2305" max="2305" width="4.5703125" style="180" customWidth="1"/>
    <col min="2306" max="2306" width="87.28515625" style="180" customWidth="1"/>
    <col min="2307" max="2308" width="20.7109375" style="180" customWidth="1"/>
    <col min="2309" max="2309" width="16.7109375" style="180" customWidth="1"/>
    <col min="2310" max="2310" width="3.85546875" style="180" customWidth="1"/>
    <col min="2311" max="2317" width="9.140625" style="180"/>
    <col min="2318" max="2318" width="19.28515625" style="180" customWidth="1"/>
    <col min="2319" max="2319" width="9.140625" style="180"/>
    <col min="2320" max="2320" width="25.42578125" style="180" customWidth="1"/>
    <col min="2321" max="2560" width="9.140625" style="180"/>
    <col min="2561" max="2561" width="4.5703125" style="180" customWidth="1"/>
    <col min="2562" max="2562" width="87.28515625" style="180" customWidth="1"/>
    <col min="2563" max="2564" width="20.7109375" style="180" customWidth="1"/>
    <col min="2565" max="2565" width="16.7109375" style="180" customWidth="1"/>
    <col min="2566" max="2566" width="3.85546875" style="180" customWidth="1"/>
    <col min="2567" max="2573" width="9.140625" style="180"/>
    <col min="2574" max="2574" width="19.28515625" style="180" customWidth="1"/>
    <col min="2575" max="2575" width="9.140625" style="180"/>
    <col min="2576" max="2576" width="25.42578125" style="180" customWidth="1"/>
    <col min="2577" max="2816" width="9.140625" style="180"/>
    <col min="2817" max="2817" width="4.5703125" style="180" customWidth="1"/>
    <col min="2818" max="2818" width="87.28515625" style="180" customWidth="1"/>
    <col min="2819" max="2820" width="20.7109375" style="180" customWidth="1"/>
    <col min="2821" max="2821" width="16.7109375" style="180" customWidth="1"/>
    <col min="2822" max="2822" width="3.85546875" style="180" customWidth="1"/>
    <col min="2823" max="2829" width="9.140625" style="180"/>
    <col min="2830" max="2830" width="19.28515625" style="180" customWidth="1"/>
    <col min="2831" max="2831" width="9.140625" style="180"/>
    <col min="2832" max="2832" width="25.42578125" style="180" customWidth="1"/>
    <col min="2833" max="3072" width="9.140625" style="180"/>
    <col min="3073" max="3073" width="4.5703125" style="180" customWidth="1"/>
    <col min="3074" max="3074" width="87.28515625" style="180" customWidth="1"/>
    <col min="3075" max="3076" width="20.7109375" style="180" customWidth="1"/>
    <col min="3077" max="3077" width="16.7109375" style="180" customWidth="1"/>
    <col min="3078" max="3078" width="3.85546875" style="180" customWidth="1"/>
    <col min="3079" max="3085" width="9.140625" style="180"/>
    <col min="3086" max="3086" width="19.28515625" style="180" customWidth="1"/>
    <col min="3087" max="3087" width="9.140625" style="180"/>
    <col min="3088" max="3088" width="25.42578125" style="180" customWidth="1"/>
    <col min="3089" max="3328" width="9.140625" style="180"/>
    <col min="3329" max="3329" width="4.5703125" style="180" customWidth="1"/>
    <col min="3330" max="3330" width="87.28515625" style="180" customWidth="1"/>
    <col min="3331" max="3332" width="20.7109375" style="180" customWidth="1"/>
    <col min="3333" max="3333" width="16.7109375" style="180" customWidth="1"/>
    <col min="3334" max="3334" width="3.85546875" style="180" customWidth="1"/>
    <col min="3335" max="3341" width="9.140625" style="180"/>
    <col min="3342" max="3342" width="19.28515625" style="180" customWidth="1"/>
    <col min="3343" max="3343" width="9.140625" style="180"/>
    <col min="3344" max="3344" width="25.42578125" style="180" customWidth="1"/>
    <col min="3345" max="3584" width="9.140625" style="180"/>
    <col min="3585" max="3585" width="4.5703125" style="180" customWidth="1"/>
    <col min="3586" max="3586" width="87.28515625" style="180" customWidth="1"/>
    <col min="3587" max="3588" width="20.7109375" style="180" customWidth="1"/>
    <col min="3589" max="3589" width="16.7109375" style="180" customWidth="1"/>
    <col min="3590" max="3590" width="3.85546875" style="180" customWidth="1"/>
    <col min="3591" max="3597" width="9.140625" style="180"/>
    <col min="3598" max="3598" width="19.28515625" style="180" customWidth="1"/>
    <col min="3599" max="3599" width="9.140625" style="180"/>
    <col min="3600" max="3600" width="25.42578125" style="180" customWidth="1"/>
    <col min="3601" max="3840" width="9.140625" style="180"/>
    <col min="3841" max="3841" width="4.5703125" style="180" customWidth="1"/>
    <col min="3842" max="3842" width="87.28515625" style="180" customWidth="1"/>
    <col min="3843" max="3844" width="20.7109375" style="180" customWidth="1"/>
    <col min="3845" max="3845" width="16.7109375" style="180" customWidth="1"/>
    <col min="3846" max="3846" width="3.85546875" style="180" customWidth="1"/>
    <col min="3847" max="3853" width="9.140625" style="180"/>
    <col min="3854" max="3854" width="19.28515625" style="180" customWidth="1"/>
    <col min="3855" max="3855" width="9.140625" style="180"/>
    <col min="3856" max="3856" width="25.42578125" style="180" customWidth="1"/>
    <col min="3857" max="4096" width="9.140625" style="180"/>
    <col min="4097" max="4097" width="4.5703125" style="180" customWidth="1"/>
    <col min="4098" max="4098" width="87.28515625" style="180" customWidth="1"/>
    <col min="4099" max="4100" width="20.7109375" style="180" customWidth="1"/>
    <col min="4101" max="4101" width="16.7109375" style="180" customWidth="1"/>
    <col min="4102" max="4102" width="3.85546875" style="180" customWidth="1"/>
    <col min="4103" max="4109" width="9.140625" style="180"/>
    <col min="4110" max="4110" width="19.28515625" style="180" customWidth="1"/>
    <col min="4111" max="4111" width="9.140625" style="180"/>
    <col min="4112" max="4112" width="25.42578125" style="180" customWidth="1"/>
    <col min="4113" max="4352" width="9.140625" style="180"/>
    <col min="4353" max="4353" width="4.5703125" style="180" customWidth="1"/>
    <col min="4354" max="4354" width="87.28515625" style="180" customWidth="1"/>
    <col min="4355" max="4356" width="20.7109375" style="180" customWidth="1"/>
    <col min="4357" max="4357" width="16.7109375" style="180" customWidth="1"/>
    <col min="4358" max="4358" width="3.85546875" style="180" customWidth="1"/>
    <col min="4359" max="4365" width="9.140625" style="180"/>
    <col min="4366" max="4366" width="19.28515625" style="180" customWidth="1"/>
    <col min="4367" max="4367" width="9.140625" style="180"/>
    <col min="4368" max="4368" width="25.42578125" style="180" customWidth="1"/>
    <col min="4369" max="4608" width="9.140625" style="180"/>
    <col min="4609" max="4609" width="4.5703125" style="180" customWidth="1"/>
    <col min="4610" max="4610" width="87.28515625" style="180" customWidth="1"/>
    <col min="4611" max="4612" width="20.7109375" style="180" customWidth="1"/>
    <col min="4613" max="4613" width="16.7109375" style="180" customWidth="1"/>
    <col min="4614" max="4614" width="3.85546875" style="180" customWidth="1"/>
    <col min="4615" max="4621" width="9.140625" style="180"/>
    <col min="4622" max="4622" width="19.28515625" style="180" customWidth="1"/>
    <col min="4623" max="4623" width="9.140625" style="180"/>
    <col min="4624" max="4624" width="25.42578125" style="180" customWidth="1"/>
    <col min="4625" max="4864" width="9.140625" style="180"/>
    <col min="4865" max="4865" width="4.5703125" style="180" customWidth="1"/>
    <col min="4866" max="4866" width="87.28515625" style="180" customWidth="1"/>
    <col min="4867" max="4868" width="20.7109375" style="180" customWidth="1"/>
    <col min="4869" max="4869" width="16.7109375" style="180" customWidth="1"/>
    <col min="4870" max="4870" width="3.85546875" style="180" customWidth="1"/>
    <col min="4871" max="4877" width="9.140625" style="180"/>
    <col min="4878" max="4878" width="19.28515625" style="180" customWidth="1"/>
    <col min="4879" max="4879" width="9.140625" style="180"/>
    <col min="4880" max="4880" width="25.42578125" style="180" customWidth="1"/>
    <col min="4881" max="5120" width="9.140625" style="180"/>
    <col min="5121" max="5121" width="4.5703125" style="180" customWidth="1"/>
    <col min="5122" max="5122" width="87.28515625" style="180" customWidth="1"/>
    <col min="5123" max="5124" width="20.7109375" style="180" customWidth="1"/>
    <col min="5125" max="5125" width="16.7109375" style="180" customWidth="1"/>
    <col min="5126" max="5126" width="3.85546875" style="180" customWidth="1"/>
    <col min="5127" max="5133" width="9.140625" style="180"/>
    <col min="5134" max="5134" width="19.28515625" style="180" customWidth="1"/>
    <col min="5135" max="5135" width="9.140625" style="180"/>
    <col min="5136" max="5136" width="25.42578125" style="180" customWidth="1"/>
    <col min="5137" max="5376" width="9.140625" style="180"/>
    <col min="5377" max="5377" width="4.5703125" style="180" customWidth="1"/>
    <col min="5378" max="5378" width="87.28515625" style="180" customWidth="1"/>
    <col min="5379" max="5380" width="20.7109375" style="180" customWidth="1"/>
    <col min="5381" max="5381" width="16.7109375" style="180" customWidth="1"/>
    <col min="5382" max="5382" width="3.85546875" style="180" customWidth="1"/>
    <col min="5383" max="5389" width="9.140625" style="180"/>
    <col min="5390" max="5390" width="19.28515625" style="180" customWidth="1"/>
    <col min="5391" max="5391" width="9.140625" style="180"/>
    <col min="5392" max="5392" width="25.42578125" style="180" customWidth="1"/>
    <col min="5393" max="5632" width="9.140625" style="180"/>
    <col min="5633" max="5633" width="4.5703125" style="180" customWidth="1"/>
    <col min="5634" max="5634" width="87.28515625" style="180" customWidth="1"/>
    <col min="5635" max="5636" width="20.7109375" style="180" customWidth="1"/>
    <col min="5637" max="5637" width="16.7109375" style="180" customWidth="1"/>
    <col min="5638" max="5638" width="3.85546875" style="180" customWidth="1"/>
    <col min="5639" max="5645" width="9.140625" style="180"/>
    <col min="5646" max="5646" width="19.28515625" style="180" customWidth="1"/>
    <col min="5647" max="5647" width="9.140625" style="180"/>
    <col min="5648" max="5648" width="25.42578125" style="180" customWidth="1"/>
    <col min="5649" max="5888" width="9.140625" style="180"/>
    <col min="5889" max="5889" width="4.5703125" style="180" customWidth="1"/>
    <col min="5890" max="5890" width="87.28515625" style="180" customWidth="1"/>
    <col min="5891" max="5892" width="20.7109375" style="180" customWidth="1"/>
    <col min="5893" max="5893" width="16.7109375" style="180" customWidth="1"/>
    <col min="5894" max="5894" width="3.85546875" style="180" customWidth="1"/>
    <col min="5895" max="5901" width="9.140625" style="180"/>
    <col min="5902" max="5902" width="19.28515625" style="180" customWidth="1"/>
    <col min="5903" max="5903" width="9.140625" style="180"/>
    <col min="5904" max="5904" width="25.42578125" style="180" customWidth="1"/>
    <col min="5905" max="6144" width="9.140625" style="180"/>
    <col min="6145" max="6145" width="4.5703125" style="180" customWidth="1"/>
    <col min="6146" max="6146" width="87.28515625" style="180" customWidth="1"/>
    <col min="6147" max="6148" width="20.7109375" style="180" customWidth="1"/>
    <col min="6149" max="6149" width="16.7109375" style="180" customWidth="1"/>
    <col min="6150" max="6150" width="3.85546875" style="180" customWidth="1"/>
    <col min="6151" max="6157" width="9.140625" style="180"/>
    <col min="6158" max="6158" width="19.28515625" style="180" customWidth="1"/>
    <col min="6159" max="6159" width="9.140625" style="180"/>
    <col min="6160" max="6160" width="25.42578125" style="180" customWidth="1"/>
    <col min="6161" max="6400" width="9.140625" style="180"/>
    <col min="6401" max="6401" width="4.5703125" style="180" customWidth="1"/>
    <col min="6402" max="6402" width="87.28515625" style="180" customWidth="1"/>
    <col min="6403" max="6404" width="20.7109375" style="180" customWidth="1"/>
    <col min="6405" max="6405" width="16.7109375" style="180" customWidth="1"/>
    <col min="6406" max="6406" width="3.85546875" style="180" customWidth="1"/>
    <col min="6407" max="6413" width="9.140625" style="180"/>
    <col min="6414" max="6414" width="19.28515625" style="180" customWidth="1"/>
    <col min="6415" max="6415" width="9.140625" style="180"/>
    <col min="6416" max="6416" width="25.42578125" style="180" customWidth="1"/>
    <col min="6417" max="6656" width="9.140625" style="180"/>
    <col min="6657" max="6657" width="4.5703125" style="180" customWidth="1"/>
    <col min="6658" max="6658" width="87.28515625" style="180" customWidth="1"/>
    <col min="6659" max="6660" width="20.7109375" style="180" customWidth="1"/>
    <col min="6661" max="6661" width="16.7109375" style="180" customWidth="1"/>
    <col min="6662" max="6662" width="3.85546875" style="180" customWidth="1"/>
    <col min="6663" max="6669" width="9.140625" style="180"/>
    <col min="6670" max="6670" width="19.28515625" style="180" customWidth="1"/>
    <col min="6671" max="6671" width="9.140625" style="180"/>
    <col min="6672" max="6672" width="25.42578125" style="180" customWidth="1"/>
    <col min="6673" max="6912" width="9.140625" style="180"/>
    <col min="6913" max="6913" width="4.5703125" style="180" customWidth="1"/>
    <col min="6914" max="6914" width="87.28515625" style="180" customWidth="1"/>
    <col min="6915" max="6916" width="20.7109375" style="180" customWidth="1"/>
    <col min="6917" max="6917" width="16.7109375" style="180" customWidth="1"/>
    <col min="6918" max="6918" width="3.85546875" style="180" customWidth="1"/>
    <col min="6919" max="6925" width="9.140625" style="180"/>
    <col min="6926" max="6926" width="19.28515625" style="180" customWidth="1"/>
    <col min="6927" max="6927" width="9.140625" style="180"/>
    <col min="6928" max="6928" width="25.42578125" style="180" customWidth="1"/>
    <col min="6929" max="7168" width="9.140625" style="180"/>
    <col min="7169" max="7169" width="4.5703125" style="180" customWidth="1"/>
    <col min="7170" max="7170" width="87.28515625" style="180" customWidth="1"/>
    <col min="7171" max="7172" width="20.7109375" style="180" customWidth="1"/>
    <col min="7173" max="7173" width="16.7109375" style="180" customWidth="1"/>
    <col min="7174" max="7174" width="3.85546875" style="180" customWidth="1"/>
    <col min="7175" max="7181" width="9.140625" style="180"/>
    <col min="7182" max="7182" width="19.28515625" style="180" customWidth="1"/>
    <col min="7183" max="7183" width="9.140625" style="180"/>
    <col min="7184" max="7184" width="25.42578125" style="180" customWidth="1"/>
    <col min="7185" max="7424" width="9.140625" style="180"/>
    <col min="7425" max="7425" width="4.5703125" style="180" customWidth="1"/>
    <col min="7426" max="7426" width="87.28515625" style="180" customWidth="1"/>
    <col min="7427" max="7428" width="20.7109375" style="180" customWidth="1"/>
    <col min="7429" max="7429" width="16.7109375" style="180" customWidth="1"/>
    <col min="7430" max="7430" width="3.85546875" style="180" customWidth="1"/>
    <col min="7431" max="7437" width="9.140625" style="180"/>
    <col min="7438" max="7438" width="19.28515625" style="180" customWidth="1"/>
    <col min="7439" max="7439" width="9.140625" style="180"/>
    <col min="7440" max="7440" width="25.42578125" style="180" customWidth="1"/>
    <col min="7441" max="7680" width="9.140625" style="180"/>
    <col min="7681" max="7681" width="4.5703125" style="180" customWidth="1"/>
    <col min="7682" max="7682" width="87.28515625" style="180" customWidth="1"/>
    <col min="7683" max="7684" width="20.7109375" style="180" customWidth="1"/>
    <col min="7685" max="7685" width="16.7109375" style="180" customWidth="1"/>
    <col min="7686" max="7686" width="3.85546875" style="180" customWidth="1"/>
    <col min="7687" max="7693" width="9.140625" style="180"/>
    <col min="7694" max="7694" width="19.28515625" style="180" customWidth="1"/>
    <col min="7695" max="7695" width="9.140625" style="180"/>
    <col min="7696" max="7696" width="25.42578125" style="180" customWidth="1"/>
    <col min="7697" max="7936" width="9.140625" style="180"/>
    <col min="7937" max="7937" width="4.5703125" style="180" customWidth="1"/>
    <col min="7938" max="7938" width="87.28515625" style="180" customWidth="1"/>
    <col min="7939" max="7940" width="20.7109375" style="180" customWidth="1"/>
    <col min="7941" max="7941" width="16.7109375" style="180" customWidth="1"/>
    <col min="7942" max="7942" width="3.85546875" style="180" customWidth="1"/>
    <col min="7943" max="7949" width="9.140625" style="180"/>
    <col min="7950" max="7950" width="19.28515625" style="180" customWidth="1"/>
    <col min="7951" max="7951" width="9.140625" style="180"/>
    <col min="7952" max="7952" width="25.42578125" style="180" customWidth="1"/>
    <col min="7953" max="8192" width="9.140625" style="180"/>
    <col min="8193" max="8193" width="4.5703125" style="180" customWidth="1"/>
    <col min="8194" max="8194" width="87.28515625" style="180" customWidth="1"/>
    <col min="8195" max="8196" width="20.7109375" style="180" customWidth="1"/>
    <col min="8197" max="8197" width="16.7109375" style="180" customWidth="1"/>
    <col min="8198" max="8198" width="3.85546875" style="180" customWidth="1"/>
    <col min="8199" max="8205" width="9.140625" style="180"/>
    <col min="8206" max="8206" width="19.28515625" style="180" customWidth="1"/>
    <col min="8207" max="8207" width="9.140625" style="180"/>
    <col min="8208" max="8208" width="25.42578125" style="180" customWidth="1"/>
    <col min="8209" max="8448" width="9.140625" style="180"/>
    <col min="8449" max="8449" width="4.5703125" style="180" customWidth="1"/>
    <col min="8450" max="8450" width="87.28515625" style="180" customWidth="1"/>
    <col min="8451" max="8452" width="20.7109375" style="180" customWidth="1"/>
    <col min="8453" max="8453" width="16.7109375" style="180" customWidth="1"/>
    <col min="8454" max="8454" width="3.85546875" style="180" customWidth="1"/>
    <col min="8455" max="8461" width="9.140625" style="180"/>
    <col min="8462" max="8462" width="19.28515625" style="180" customWidth="1"/>
    <col min="8463" max="8463" width="9.140625" style="180"/>
    <col min="8464" max="8464" width="25.42578125" style="180" customWidth="1"/>
    <col min="8465" max="8704" width="9.140625" style="180"/>
    <col min="8705" max="8705" width="4.5703125" style="180" customWidth="1"/>
    <col min="8706" max="8706" width="87.28515625" style="180" customWidth="1"/>
    <col min="8707" max="8708" width="20.7109375" style="180" customWidth="1"/>
    <col min="8709" max="8709" width="16.7109375" style="180" customWidth="1"/>
    <col min="8710" max="8710" width="3.85546875" style="180" customWidth="1"/>
    <col min="8711" max="8717" width="9.140625" style="180"/>
    <col min="8718" max="8718" width="19.28515625" style="180" customWidth="1"/>
    <col min="8719" max="8719" width="9.140625" style="180"/>
    <col min="8720" max="8720" width="25.42578125" style="180" customWidth="1"/>
    <col min="8721" max="8960" width="9.140625" style="180"/>
    <col min="8961" max="8961" width="4.5703125" style="180" customWidth="1"/>
    <col min="8962" max="8962" width="87.28515625" style="180" customWidth="1"/>
    <col min="8963" max="8964" width="20.7109375" style="180" customWidth="1"/>
    <col min="8965" max="8965" width="16.7109375" style="180" customWidth="1"/>
    <col min="8966" max="8966" width="3.85546875" style="180" customWidth="1"/>
    <col min="8967" max="8973" width="9.140625" style="180"/>
    <col min="8974" max="8974" width="19.28515625" style="180" customWidth="1"/>
    <col min="8975" max="8975" width="9.140625" style="180"/>
    <col min="8976" max="8976" width="25.42578125" style="180" customWidth="1"/>
    <col min="8977" max="9216" width="9.140625" style="180"/>
    <col min="9217" max="9217" width="4.5703125" style="180" customWidth="1"/>
    <col min="9218" max="9218" width="87.28515625" style="180" customWidth="1"/>
    <col min="9219" max="9220" width="20.7109375" style="180" customWidth="1"/>
    <col min="9221" max="9221" width="16.7109375" style="180" customWidth="1"/>
    <col min="9222" max="9222" width="3.85546875" style="180" customWidth="1"/>
    <col min="9223" max="9229" width="9.140625" style="180"/>
    <col min="9230" max="9230" width="19.28515625" style="180" customWidth="1"/>
    <col min="9231" max="9231" width="9.140625" style="180"/>
    <col min="9232" max="9232" width="25.42578125" style="180" customWidth="1"/>
    <col min="9233" max="9472" width="9.140625" style="180"/>
    <col min="9473" max="9473" width="4.5703125" style="180" customWidth="1"/>
    <col min="9474" max="9474" width="87.28515625" style="180" customWidth="1"/>
    <col min="9475" max="9476" width="20.7109375" style="180" customWidth="1"/>
    <col min="9477" max="9477" width="16.7109375" style="180" customWidth="1"/>
    <col min="9478" max="9478" width="3.85546875" style="180" customWidth="1"/>
    <col min="9479" max="9485" width="9.140625" style="180"/>
    <col min="9486" max="9486" width="19.28515625" style="180" customWidth="1"/>
    <col min="9487" max="9487" width="9.140625" style="180"/>
    <col min="9488" max="9488" width="25.42578125" style="180" customWidth="1"/>
    <col min="9489" max="9728" width="9.140625" style="180"/>
    <col min="9729" max="9729" width="4.5703125" style="180" customWidth="1"/>
    <col min="9730" max="9730" width="87.28515625" style="180" customWidth="1"/>
    <col min="9731" max="9732" width="20.7109375" style="180" customWidth="1"/>
    <col min="9733" max="9733" width="16.7109375" style="180" customWidth="1"/>
    <col min="9734" max="9734" width="3.85546875" style="180" customWidth="1"/>
    <col min="9735" max="9741" width="9.140625" style="180"/>
    <col min="9742" max="9742" width="19.28515625" style="180" customWidth="1"/>
    <col min="9743" max="9743" width="9.140625" style="180"/>
    <col min="9744" max="9744" width="25.42578125" style="180" customWidth="1"/>
    <col min="9745" max="9984" width="9.140625" style="180"/>
    <col min="9985" max="9985" width="4.5703125" style="180" customWidth="1"/>
    <col min="9986" max="9986" width="87.28515625" style="180" customWidth="1"/>
    <col min="9987" max="9988" width="20.7109375" style="180" customWidth="1"/>
    <col min="9989" max="9989" width="16.7109375" style="180" customWidth="1"/>
    <col min="9990" max="9990" width="3.85546875" style="180" customWidth="1"/>
    <col min="9991" max="9997" width="9.140625" style="180"/>
    <col min="9998" max="9998" width="19.28515625" style="180" customWidth="1"/>
    <col min="9999" max="9999" width="9.140625" style="180"/>
    <col min="10000" max="10000" width="25.42578125" style="180" customWidth="1"/>
    <col min="10001" max="10240" width="9.140625" style="180"/>
    <col min="10241" max="10241" width="4.5703125" style="180" customWidth="1"/>
    <col min="10242" max="10242" width="87.28515625" style="180" customWidth="1"/>
    <col min="10243" max="10244" width="20.7109375" style="180" customWidth="1"/>
    <col min="10245" max="10245" width="16.7109375" style="180" customWidth="1"/>
    <col min="10246" max="10246" width="3.85546875" style="180" customWidth="1"/>
    <col min="10247" max="10253" width="9.140625" style="180"/>
    <col min="10254" max="10254" width="19.28515625" style="180" customWidth="1"/>
    <col min="10255" max="10255" width="9.140625" style="180"/>
    <col min="10256" max="10256" width="25.42578125" style="180" customWidth="1"/>
    <col min="10257" max="10496" width="9.140625" style="180"/>
    <col min="10497" max="10497" width="4.5703125" style="180" customWidth="1"/>
    <col min="10498" max="10498" width="87.28515625" style="180" customWidth="1"/>
    <col min="10499" max="10500" width="20.7109375" style="180" customWidth="1"/>
    <col min="10501" max="10501" width="16.7109375" style="180" customWidth="1"/>
    <col min="10502" max="10502" width="3.85546875" style="180" customWidth="1"/>
    <col min="10503" max="10509" width="9.140625" style="180"/>
    <col min="10510" max="10510" width="19.28515625" style="180" customWidth="1"/>
    <col min="10511" max="10511" width="9.140625" style="180"/>
    <col min="10512" max="10512" width="25.42578125" style="180" customWidth="1"/>
    <col min="10513" max="10752" width="9.140625" style="180"/>
    <col min="10753" max="10753" width="4.5703125" style="180" customWidth="1"/>
    <col min="10754" max="10754" width="87.28515625" style="180" customWidth="1"/>
    <col min="10755" max="10756" width="20.7109375" style="180" customWidth="1"/>
    <col min="10757" max="10757" width="16.7109375" style="180" customWidth="1"/>
    <col min="10758" max="10758" width="3.85546875" style="180" customWidth="1"/>
    <col min="10759" max="10765" width="9.140625" style="180"/>
    <col min="10766" max="10766" width="19.28515625" style="180" customWidth="1"/>
    <col min="10767" max="10767" width="9.140625" style="180"/>
    <col min="10768" max="10768" width="25.42578125" style="180" customWidth="1"/>
    <col min="10769" max="11008" width="9.140625" style="180"/>
    <col min="11009" max="11009" width="4.5703125" style="180" customWidth="1"/>
    <col min="11010" max="11010" width="87.28515625" style="180" customWidth="1"/>
    <col min="11011" max="11012" width="20.7109375" style="180" customWidth="1"/>
    <col min="11013" max="11013" width="16.7109375" style="180" customWidth="1"/>
    <col min="11014" max="11014" width="3.85546875" style="180" customWidth="1"/>
    <col min="11015" max="11021" width="9.140625" style="180"/>
    <col min="11022" max="11022" width="19.28515625" style="180" customWidth="1"/>
    <col min="11023" max="11023" width="9.140625" style="180"/>
    <col min="11024" max="11024" width="25.42578125" style="180" customWidth="1"/>
    <col min="11025" max="11264" width="9.140625" style="180"/>
    <col min="11265" max="11265" width="4.5703125" style="180" customWidth="1"/>
    <col min="11266" max="11266" width="87.28515625" style="180" customWidth="1"/>
    <col min="11267" max="11268" width="20.7109375" style="180" customWidth="1"/>
    <col min="11269" max="11269" width="16.7109375" style="180" customWidth="1"/>
    <col min="11270" max="11270" width="3.85546875" style="180" customWidth="1"/>
    <col min="11271" max="11277" width="9.140625" style="180"/>
    <col min="11278" max="11278" width="19.28515625" style="180" customWidth="1"/>
    <col min="11279" max="11279" width="9.140625" style="180"/>
    <col min="11280" max="11280" width="25.42578125" style="180" customWidth="1"/>
    <col min="11281" max="11520" width="9.140625" style="180"/>
    <col min="11521" max="11521" width="4.5703125" style="180" customWidth="1"/>
    <col min="11522" max="11522" width="87.28515625" style="180" customWidth="1"/>
    <col min="11523" max="11524" width="20.7109375" style="180" customWidth="1"/>
    <col min="11525" max="11525" width="16.7109375" style="180" customWidth="1"/>
    <col min="11526" max="11526" width="3.85546875" style="180" customWidth="1"/>
    <col min="11527" max="11533" width="9.140625" style="180"/>
    <col min="11534" max="11534" width="19.28515625" style="180" customWidth="1"/>
    <col min="11535" max="11535" width="9.140625" style="180"/>
    <col min="11536" max="11536" width="25.42578125" style="180" customWidth="1"/>
    <col min="11537" max="11776" width="9.140625" style="180"/>
    <col min="11777" max="11777" width="4.5703125" style="180" customWidth="1"/>
    <col min="11778" max="11778" width="87.28515625" style="180" customWidth="1"/>
    <col min="11779" max="11780" width="20.7109375" style="180" customWidth="1"/>
    <col min="11781" max="11781" width="16.7109375" style="180" customWidth="1"/>
    <col min="11782" max="11782" width="3.85546875" style="180" customWidth="1"/>
    <col min="11783" max="11789" width="9.140625" style="180"/>
    <col min="11790" max="11790" width="19.28515625" style="180" customWidth="1"/>
    <col min="11791" max="11791" width="9.140625" style="180"/>
    <col min="11792" max="11792" width="25.42578125" style="180" customWidth="1"/>
    <col min="11793" max="12032" width="9.140625" style="180"/>
    <col min="12033" max="12033" width="4.5703125" style="180" customWidth="1"/>
    <col min="12034" max="12034" width="87.28515625" style="180" customWidth="1"/>
    <col min="12035" max="12036" width="20.7109375" style="180" customWidth="1"/>
    <col min="12037" max="12037" width="16.7109375" style="180" customWidth="1"/>
    <col min="12038" max="12038" width="3.85546875" style="180" customWidth="1"/>
    <col min="12039" max="12045" width="9.140625" style="180"/>
    <col min="12046" max="12046" width="19.28515625" style="180" customWidth="1"/>
    <col min="12047" max="12047" width="9.140625" style="180"/>
    <col min="12048" max="12048" width="25.42578125" style="180" customWidth="1"/>
    <col min="12049" max="12288" width="9.140625" style="180"/>
    <col min="12289" max="12289" width="4.5703125" style="180" customWidth="1"/>
    <col min="12290" max="12290" width="87.28515625" style="180" customWidth="1"/>
    <col min="12291" max="12292" width="20.7109375" style="180" customWidth="1"/>
    <col min="12293" max="12293" width="16.7109375" style="180" customWidth="1"/>
    <col min="12294" max="12294" width="3.85546875" style="180" customWidth="1"/>
    <col min="12295" max="12301" width="9.140625" style="180"/>
    <col min="12302" max="12302" width="19.28515625" style="180" customWidth="1"/>
    <col min="12303" max="12303" width="9.140625" style="180"/>
    <col min="12304" max="12304" width="25.42578125" style="180" customWidth="1"/>
    <col min="12305" max="12544" width="9.140625" style="180"/>
    <col min="12545" max="12545" width="4.5703125" style="180" customWidth="1"/>
    <col min="12546" max="12546" width="87.28515625" style="180" customWidth="1"/>
    <col min="12547" max="12548" width="20.7109375" style="180" customWidth="1"/>
    <col min="12549" max="12549" width="16.7109375" style="180" customWidth="1"/>
    <col min="12550" max="12550" width="3.85546875" style="180" customWidth="1"/>
    <col min="12551" max="12557" width="9.140625" style="180"/>
    <col min="12558" max="12558" width="19.28515625" style="180" customWidth="1"/>
    <col min="12559" max="12559" width="9.140625" style="180"/>
    <col min="12560" max="12560" width="25.42578125" style="180" customWidth="1"/>
    <col min="12561" max="12800" width="9.140625" style="180"/>
    <col min="12801" max="12801" width="4.5703125" style="180" customWidth="1"/>
    <col min="12802" max="12802" width="87.28515625" style="180" customWidth="1"/>
    <col min="12803" max="12804" width="20.7109375" style="180" customWidth="1"/>
    <col min="12805" max="12805" width="16.7109375" style="180" customWidth="1"/>
    <col min="12806" max="12806" width="3.85546875" style="180" customWidth="1"/>
    <col min="12807" max="12813" width="9.140625" style="180"/>
    <col min="12814" max="12814" width="19.28515625" style="180" customWidth="1"/>
    <col min="12815" max="12815" width="9.140625" style="180"/>
    <col min="12816" max="12816" width="25.42578125" style="180" customWidth="1"/>
    <col min="12817" max="13056" width="9.140625" style="180"/>
    <col min="13057" max="13057" width="4.5703125" style="180" customWidth="1"/>
    <col min="13058" max="13058" width="87.28515625" style="180" customWidth="1"/>
    <col min="13059" max="13060" width="20.7109375" style="180" customWidth="1"/>
    <col min="13061" max="13061" width="16.7109375" style="180" customWidth="1"/>
    <col min="13062" max="13062" width="3.85546875" style="180" customWidth="1"/>
    <col min="13063" max="13069" width="9.140625" style="180"/>
    <col min="13070" max="13070" width="19.28515625" style="180" customWidth="1"/>
    <col min="13071" max="13071" width="9.140625" style="180"/>
    <col min="13072" max="13072" width="25.42578125" style="180" customWidth="1"/>
    <col min="13073" max="13312" width="9.140625" style="180"/>
    <col min="13313" max="13313" width="4.5703125" style="180" customWidth="1"/>
    <col min="13314" max="13314" width="87.28515625" style="180" customWidth="1"/>
    <col min="13315" max="13316" width="20.7109375" style="180" customWidth="1"/>
    <col min="13317" max="13317" width="16.7109375" style="180" customWidth="1"/>
    <col min="13318" max="13318" width="3.85546875" style="180" customWidth="1"/>
    <col min="13319" max="13325" width="9.140625" style="180"/>
    <col min="13326" max="13326" width="19.28515625" style="180" customWidth="1"/>
    <col min="13327" max="13327" width="9.140625" style="180"/>
    <col min="13328" max="13328" width="25.42578125" style="180" customWidth="1"/>
    <col min="13329" max="13568" width="9.140625" style="180"/>
    <col min="13569" max="13569" width="4.5703125" style="180" customWidth="1"/>
    <col min="13570" max="13570" width="87.28515625" style="180" customWidth="1"/>
    <col min="13571" max="13572" width="20.7109375" style="180" customWidth="1"/>
    <col min="13573" max="13573" width="16.7109375" style="180" customWidth="1"/>
    <col min="13574" max="13574" width="3.85546875" style="180" customWidth="1"/>
    <col min="13575" max="13581" width="9.140625" style="180"/>
    <col min="13582" max="13582" width="19.28515625" style="180" customWidth="1"/>
    <col min="13583" max="13583" width="9.140625" style="180"/>
    <col min="13584" max="13584" width="25.42578125" style="180" customWidth="1"/>
    <col min="13585" max="13824" width="9.140625" style="180"/>
    <col min="13825" max="13825" width="4.5703125" style="180" customWidth="1"/>
    <col min="13826" max="13826" width="87.28515625" style="180" customWidth="1"/>
    <col min="13827" max="13828" width="20.7109375" style="180" customWidth="1"/>
    <col min="13829" max="13829" width="16.7109375" style="180" customWidth="1"/>
    <col min="13830" max="13830" width="3.85546875" style="180" customWidth="1"/>
    <col min="13831" max="13837" width="9.140625" style="180"/>
    <col min="13838" max="13838" width="19.28515625" style="180" customWidth="1"/>
    <col min="13839" max="13839" width="9.140625" style="180"/>
    <col min="13840" max="13840" width="25.42578125" style="180" customWidth="1"/>
    <col min="13841" max="14080" width="9.140625" style="180"/>
    <col min="14081" max="14081" width="4.5703125" style="180" customWidth="1"/>
    <col min="14082" max="14082" width="87.28515625" style="180" customWidth="1"/>
    <col min="14083" max="14084" width="20.7109375" style="180" customWidth="1"/>
    <col min="14085" max="14085" width="16.7109375" style="180" customWidth="1"/>
    <col min="14086" max="14086" width="3.85546875" style="180" customWidth="1"/>
    <col min="14087" max="14093" width="9.140625" style="180"/>
    <col min="14094" max="14094" width="19.28515625" style="180" customWidth="1"/>
    <col min="14095" max="14095" width="9.140625" style="180"/>
    <col min="14096" max="14096" width="25.42578125" style="180" customWidth="1"/>
    <col min="14097" max="14336" width="9.140625" style="180"/>
    <col min="14337" max="14337" width="4.5703125" style="180" customWidth="1"/>
    <col min="14338" max="14338" width="87.28515625" style="180" customWidth="1"/>
    <col min="14339" max="14340" width="20.7109375" style="180" customWidth="1"/>
    <col min="14341" max="14341" width="16.7109375" style="180" customWidth="1"/>
    <col min="14342" max="14342" width="3.85546875" style="180" customWidth="1"/>
    <col min="14343" max="14349" width="9.140625" style="180"/>
    <col min="14350" max="14350" width="19.28515625" style="180" customWidth="1"/>
    <col min="14351" max="14351" width="9.140625" style="180"/>
    <col min="14352" max="14352" width="25.42578125" style="180" customWidth="1"/>
    <col min="14353" max="14592" width="9.140625" style="180"/>
    <col min="14593" max="14593" width="4.5703125" style="180" customWidth="1"/>
    <col min="14594" max="14594" width="87.28515625" style="180" customWidth="1"/>
    <col min="14595" max="14596" width="20.7109375" style="180" customWidth="1"/>
    <col min="14597" max="14597" width="16.7109375" style="180" customWidth="1"/>
    <col min="14598" max="14598" width="3.85546875" style="180" customWidth="1"/>
    <col min="14599" max="14605" width="9.140625" style="180"/>
    <col min="14606" max="14606" width="19.28515625" style="180" customWidth="1"/>
    <col min="14607" max="14607" width="9.140625" style="180"/>
    <col min="14608" max="14608" width="25.42578125" style="180" customWidth="1"/>
    <col min="14609" max="14848" width="9.140625" style="180"/>
    <col min="14849" max="14849" width="4.5703125" style="180" customWidth="1"/>
    <col min="14850" max="14850" width="87.28515625" style="180" customWidth="1"/>
    <col min="14851" max="14852" width="20.7109375" style="180" customWidth="1"/>
    <col min="14853" max="14853" width="16.7109375" style="180" customWidth="1"/>
    <col min="14854" max="14854" width="3.85546875" style="180" customWidth="1"/>
    <col min="14855" max="14861" width="9.140625" style="180"/>
    <col min="14862" max="14862" width="19.28515625" style="180" customWidth="1"/>
    <col min="14863" max="14863" width="9.140625" style="180"/>
    <col min="14864" max="14864" width="25.42578125" style="180" customWidth="1"/>
    <col min="14865" max="15104" width="9.140625" style="180"/>
    <col min="15105" max="15105" width="4.5703125" style="180" customWidth="1"/>
    <col min="15106" max="15106" width="87.28515625" style="180" customWidth="1"/>
    <col min="15107" max="15108" width="20.7109375" style="180" customWidth="1"/>
    <col min="15109" max="15109" width="16.7109375" style="180" customWidth="1"/>
    <col min="15110" max="15110" width="3.85546875" style="180" customWidth="1"/>
    <col min="15111" max="15117" width="9.140625" style="180"/>
    <col min="15118" max="15118" width="19.28515625" style="180" customWidth="1"/>
    <col min="15119" max="15119" width="9.140625" style="180"/>
    <col min="15120" max="15120" width="25.42578125" style="180" customWidth="1"/>
    <col min="15121" max="15360" width="9.140625" style="180"/>
    <col min="15361" max="15361" width="4.5703125" style="180" customWidth="1"/>
    <col min="15362" max="15362" width="87.28515625" style="180" customWidth="1"/>
    <col min="15363" max="15364" width="20.7109375" style="180" customWidth="1"/>
    <col min="15365" max="15365" width="16.7109375" style="180" customWidth="1"/>
    <col min="15366" max="15366" width="3.85546875" style="180" customWidth="1"/>
    <col min="15367" max="15373" width="9.140625" style="180"/>
    <col min="15374" max="15374" width="19.28515625" style="180" customWidth="1"/>
    <col min="15375" max="15375" width="9.140625" style="180"/>
    <col min="15376" max="15376" width="25.42578125" style="180" customWidth="1"/>
    <col min="15377" max="15616" width="9.140625" style="180"/>
    <col min="15617" max="15617" width="4.5703125" style="180" customWidth="1"/>
    <col min="15618" max="15618" width="87.28515625" style="180" customWidth="1"/>
    <col min="15619" max="15620" width="20.7109375" style="180" customWidth="1"/>
    <col min="15621" max="15621" width="16.7109375" style="180" customWidth="1"/>
    <col min="15622" max="15622" width="3.85546875" style="180" customWidth="1"/>
    <col min="15623" max="15629" width="9.140625" style="180"/>
    <col min="15630" max="15630" width="19.28515625" style="180" customWidth="1"/>
    <col min="15631" max="15631" width="9.140625" style="180"/>
    <col min="15632" max="15632" width="25.42578125" style="180" customWidth="1"/>
    <col min="15633" max="15872" width="9.140625" style="180"/>
    <col min="15873" max="15873" width="4.5703125" style="180" customWidth="1"/>
    <col min="15874" max="15874" width="87.28515625" style="180" customWidth="1"/>
    <col min="15875" max="15876" width="20.7109375" style="180" customWidth="1"/>
    <col min="15877" max="15877" width="16.7109375" style="180" customWidth="1"/>
    <col min="15878" max="15878" width="3.85546875" style="180" customWidth="1"/>
    <col min="15879" max="15885" width="9.140625" style="180"/>
    <col min="15886" max="15886" width="19.28515625" style="180" customWidth="1"/>
    <col min="15887" max="15887" width="9.140625" style="180"/>
    <col min="15888" max="15888" width="25.42578125" style="180" customWidth="1"/>
    <col min="15889" max="16128" width="9.140625" style="180"/>
    <col min="16129" max="16129" width="4.5703125" style="180" customWidth="1"/>
    <col min="16130" max="16130" width="87.28515625" style="180" customWidth="1"/>
    <col min="16131" max="16132" width="20.7109375" style="180" customWidth="1"/>
    <col min="16133" max="16133" width="16.7109375" style="180" customWidth="1"/>
    <col min="16134" max="16134" width="3.85546875" style="180" customWidth="1"/>
    <col min="16135" max="16141" width="9.140625" style="180"/>
    <col min="16142" max="16142" width="19.28515625" style="180" customWidth="1"/>
    <col min="16143" max="16143" width="9.140625" style="180"/>
    <col min="16144" max="16144" width="25.42578125" style="180" customWidth="1"/>
    <col min="16145" max="16384" width="9.140625" style="180"/>
  </cols>
  <sheetData>
    <row r="1" spans="1:16" ht="15.75">
      <c r="A1" s="177" t="s">
        <v>498</v>
      </c>
      <c r="B1" s="570"/>
    </row>
    <row r="2" spans="1:16" ht="17.25" customHeight="1">
      <c r="A2" s="1702" t="s">
        <v>4</v>
      </c>
      <c r="B2" s="1702"/>
      <c r="C2" s="1702"/>
      <c r="D2" s="1702"/>
      <c r="E2" s="1702"/>
    </row>
    <row r="3" spans="1:16" ht="17.25" customHeight="1">
      <c r="A3" s="1702" t="s">
        <v>619</v>
      </c>
      <c r="B3" s="1702"/>
      <c r="C3" s="1702"/>
      <c r="D3" s="1702"/>
      <c r="E3" s="1702"/>
    </row>
    <row r="4" spans="1:16" ht="17.25" customHeight="1">
      <c r="B4" s="185"/>
      <c r="C4" s="185"/>
      <c r="D4" s="179"/>
      <c r="E4" s="179"/>
    </row>
    <row r="5" spans="1:16" ht="20.25" customHeight="1">
      <c r="B5" s="185"/>
      <c r="C5" s="185"/>
      <c r="D5" s="186"/>
      <c r="E5" s="571" t="s">
        <v>620</v>
      </c>
    </row>
    <row r="6" spans="1:16" ht="17.25" customHeight="1">
      <c r="A6" s="572"/>
      <c r="B6" s="573"/>
      <c r="C6" s="1706" t="s">
        <v>744</v>
      </c>
      <c r="D6" s="1703" t="s">
        <v>229</v>
      </c>
      <c r="E6" s="574" t="s">
        <v>230</v>
      </c>
    </row>
    <row r="7" spans="1:16" ht="12.75" customHeight="1">
      <c r="A7" s="211" t="s">
        <v>621</v>
      </c>
      <c r="B7" s="575" t="s">
        <v>3</v>
      </c>
      <c r="C7" s="1707"/>
      <c r="D7" s="1704"/>
      <c r="E7" s="576" t="s">
        <v>4</v>
      </c>
    </row>
    <row r="8" spans="1:16" ht="14.25" customHeight="1">
      <c r="A8" s="577"/>
      <c r="B8" s="578"/>
      <c r="C8" s="1708"/>
      <c r="D8" s="1705"/>
      <c r="E8" s="579" t="s">
        <v>531</v>
      </c>
      <c r="F8" s="201"/>
    </row>
    <row r="9" spans="1:16" s="205" customFormat="1" ht="9.75" customHeight="1">
      <c r="A9" s="203" t="s">
        <v>439</v>
      </c>
      <c r="B9" s="203">
        <v>2</v>
      </c>
      <c r="C9" s="580">
        <v>3</v>
      </c>
      <c r="D9" s="775">
        <v>4</v>
      </c>
      <c r="E9" s="204">
        <v>5</v>
      </c>
    </row>
    <row r="10" spans="1:16" ht="30" customHeight="1">
      <c r="A10" s="581" t="s">
        <v>622</v>
      </c>
      <c r="B10" s="582" t="s">
        <v>623</v>
      </c>
      <c r="C10" s="871">
        <v>435340000000</v>
      </c>
      <c r="D10" s="872">
        <v>157069687249.00995</v>
      </c>
      <c r="E10" s="867">
        <v>0.36079773797264197</v>
      </c>
      <c r="K10" s="667"/>
      <c r="L10" s="667"/>
      <c r="P10" s="667"/>
    </row>
    <row r="11" spans="1:16" ht="12.75" customHeight="1">
      <c r="A11" s="583"/>
      <c r="B11" s="584" t="s">
        <v>624</v>
      </c>
      <c r="C11" s="871"/>
      <c r="D11" s="873"/>
      <c r="E11" s="868"/>
      <c r="P11" s="667"/>
    </row>
    <row r="12" spans="1:16" s="201" customFormat="1" ht="24" customHeight="1">
      <c r="A12" s="585"/>
      <c r="B12" s="586" t="s">
        <v>625</v>
      </c>
      <c r="C12" s="871">
        <v>390038733000</v>
      </c>
      <c r="D12" s="873">
        <v>136295044499.80998</v>
      </c>
      <c r="E12" s="868">
        <v>0.34943976833144408</v>
      </c>
      <c r="I12" s="866"/>
      <c r="P12" s="668"/>
    </row>
    <row r="13" spans="1:16" s="201" customFormat="1" ht="12.75" customHeight="1">
      <c r="A13" s="585"/>
      <c r="B13" s="584" t="s">
        <v>626</v>
      </c>
      <c r="C13" s="874"/>
      <c r="D13" s="873"/>
      <c r="E13" s="868"/>
      <c r="P13" s="668"/>
    </row>
    <row r="14" spans="1:16" ht="16.5" customHeight="1">
      <c r="A14" s="583"/>
      <c r="B14" s="212" t="s">
        <v>627</v>
      </c>
      <c r="C14" s="874">
        <v>274243000000</v>
      </c>
      <c r="D14" s="875">
        <v>93898902212.330002</v>
      </c>
      <c r="E14" s="869">
        <v>0.34239306823630866</v>
      </c>
      <c r="J14" s="667"/>
      <c r="K14" s="667"/>
      <c r="L14" s="667"/>
      <c r="P14" s="667"/>
    </row>
    <row r="15" spans="1:16" ht="17.100000000000001" customHeight="1">
      <c r="A15" s="583"/>
      <c r="B15" s="587" t="s">
        <v>628</v>
      </c>
      <c r="C15" s="874">
        <v>75083000000</v>
      </c>
      <c r="D15" s="875">
        <v>26264729538.950001</v>
      </c>
      <c r="E15" s="869">
        <v>0.34980927159210473</v>
      </c>
      <c r="I15" s="888"/>
      <c r="J15" s="888"/>
      <c r="P15" s="667"/>
    </row>
    <row r="16" spans="1:16" ht="16.5" customHeight="1">
      <c r="A16" s="583"/>
      <c r="B16" s="212" t="s">
        <v>629</v>
      </c>
      <c r="C16" s="874">
        <v>42000000000</v>
      </c>
      <c r="D16" s="875">
        <v>16624535737.690001</v>
      </c>
      <c r="E16" s="869">
        <v>0.39582227946880955</v>
      </c>
      <c r="P16" s="776"/>
    </row>
    <row r="17" spans="1:16" ht="16.5" customHeight="1">
      <c r="A17" s="583"/>
      <c r="B17" s="588" t="s">
        <v>630</v>
      </c>
      <c r="C17" s="874">
        <v>66555000000</v>
      </c>
      <c r="D17" s="875">
        <v>23239300890.989998</v>
      </c>
      <c r="E17" s="869">
        <v>0.34917438045210725</v>
      </c>
      <c r="P17" s="777"/>
    </row>
    <row r="18" spans="1:16" ht="16.5" customHeight="1">
      <c r="A18" s="583"/>
      <c r="B18" s="588" t="s">
        <v>631</v>
      </c>
      <c r="C18" s="874">
        <v>4878000000</v>
      </c>
      <c r="D18" s="875">
        <v>1931579070.9000001</v>
      </c>
      <c r="E18" s="869">
        <v>0.39597766931119316</v>
      </c>
      <c r="P18" s="777"/>
    </row>
    <row r="19" spans="1:16" s="201" customFormat="1" ht="16.5" customHeight="1">
      <c r="A19" s="585"/>
      <c r="B19" s="586" t="s">
        <v>632</v>
      </c>
      <c r="C19" s="871">
        <v>42959551000</v>
      </c>
      <c r="D19" s="873">
        <v>20634805977.689968</v>
      </c>
      <c r="E19" s="868">
        <v>0.48033104390895442</v>
      </c>
      <c r="L19" s="905"/>
    </row>
    <row r="20" spans="1:16" ht="17.100000000000001" customHeight="1">
      <c r="A20" s="583"/>
      <c r="B20" s="588" t="s">
        <v>633</v>
      </c>
      <c r="C20" s="874">
        <v>4680000000</v>
      </c>
      <c r="D20" s="875">
        <v>1790891123.29</v>
      </c>
      <c r="E20" s="869">
        <v>0.38266904343803421</v>
      </c>
      <c r="N20" s="778"/>
      <c r="P20" s="778"/>
    </row>
    <row r="21" spans="1:16" ht="24" customHeight="1">
      <c r="A21" s="583"/>
      <c r="B21" s="586" t="s">
        <v>634</v>
      </c>
      <c r="C21" s="871">
        <v>2341716000</v>
      </c>
      <c r="D21" s="873">
        <v>139836771.51000002</v>
      </c>
      <c r="E21" s="868">
        <v>5.9715512688131279E-2</v>
      </c>
      <c r="P21" s="778"/>
    </row>
    <row r="22" spans="1:16" ht="17.100000000000001" customHeight="1">
      <c r="A22" s="589" t="s">
        <v>4</v>
      </c>
      <c r="B22" s="588" t="s">
        <v>635</v>
      </c>
      <c r="C22" s="874">
        <v>160344000</v>
      </c>
      <c r="D22" s="875">
        <v>64355342.5</v>
      </c>
      <c r="E22" s="869">
        <v>0.40135797098737713</v>
      </c>
      <c r="F22" s="208"/>
      <c r="N22" s="778"/>
    </row>
    <row r="23" spans="1:16" ht="17.100000000000001" customHeight="1">
      <c r="A23" s="211"/>
      <c r="B23" s="588" t="s">
        <v>636</v>
      </c>
      <c r="C23" s="874">
        <v>2181372000</v>
      </c>
      <c r="D23" s="924">
        <v>75481429.010000005</v>
      </c>
      <c r="E23" s="869">
        <v>3.4602727540281993E-2</v>
      </c>
      <c r="F23" s="208"/>
    </row>
    <row r="24" spans="1:16" ht="24" customHeight="1">
      <c r="A24" s="589" t="s">
        <v>637</v>
      </c>
      <c r="B24" s="590" t="s">
        <v>638</v>
      </c>
      <c r="C24" s="873">
        <v>435340000000</v>
      </c>
      <c r="D24" s="873">
        <v>182951413608.42999</v>
      </c>
      <c r="E24" s="868">
        <v>0.42024949145134771</v>
      </c>
      <c r="F24" s="208"/>
    </row>
    <row r="25" spans="1:16" ht="12.75" customHeight="1">
      <c r="A25" s="583"/>
      <c r="B25" s="584" t="s">
        <v>626</v>
      </c>
      <c r="C25" s="873"/>
      <c r="D25" s="873"/>
      <c r="E25" s="868"/>
      <c r="F25" s="208"/>
    </row>
    <row r="26" spans="1:16" ht="17.100000000000001" customHeight="1">
      <c r="A26" s="583"/>
      <c r="B26" s="212" t="s">
        <v>639</v>
      </c>
      <c r="C26" s="875">
        <v>27600000000</v>
      </c>
      <c r="D26" s="875">
        <v>12556873439.969999</v>
      </c>
      <c r="E26" s="869">
        <v>0.45495918260760865</v>
      </c>
      <c r="F26" s="208"/>
    </row>
    <row r="27" spans="1:16" ht="17.100000000000001" customHeight="1">
      <c r="A27" s="583"/>
      <c r="B27" s="212" t="s">
        <v>640</v>
      </c>
      <c r="C27" s="875">
        <v>21327650000</v>
      </c>
      <c r="D27" s="875">
        <v>11712421185.179998</v>
      </c>
      <c r="E27" s="869">
        <v>0.54916604432180749</v>
      </c>
      <c r="F27" s="208"/>
    </row>
    <row r="28" spans="1:16" ht="17.100000000000001" customHeight="1">
      <c r="A28" s="583"/>
      <c r="B28" s="591" t="s">
        <v>641</v>
      </c>
      <c r="C28" s="875">
        <v>17627638000</v>
      </c>
      <c r="D28" s="875">
        <v>7723488279.7600002</v>
      </c>
      <c r="E28" s="869">
        <v>0.43814652194241793</v>
      </c>
      <c r="F28" s="208"/>
    </row>
    <row r="29" spans="1:16" ht="17.100000000000001" customHeight="1">
      <c r="A29" s="583"/>
      <c r="B29" s="592" t="s">
        <v>642</v>
      </c>
      <c r="C29" s="875">
        <v>33522023000</v>
      </c>
      <c r="D29" s="875">
        <v>18154781478.279999</v>
      </c>
      <c r="E29" s="869">
        <v>0.54157774064769293</v>
      </c>
      <c r="F29" s="208"/>
    </row>
    <row r="30" spans="1:16" ht="17.100000000000001" customHeight="1">
      <c r="A30" s="593"/>
      <c r="B30" s="594" t="s">
        <v>643</v>
      </c>
      <c r="C30" s="876">
        <v>66697426000</v>
      </c>
      <c r="D30" s="876">
        <v>33673209464</v>
      </c>
      <c r="E30" s="870">
        <v>0.50486520220435493</v>
      </c>
    </row>
    <row r="31" spans="1:16">
      <c r="C31" s="877"/>
      <c r="D31" s="877"/>
    </row>
    <row r="34" spans="1:6">
      <c r="A34" s="43"/>
      <c r="B34" s="43"/>
      <c r="C34" s="43"/>
      <c r="D34" s="43"/>
      <c r="E34" s="43"/>
      <c r="F34" s="595"/>
    </row>
    <row r="35" spans="1:6">
      <c r="A35" s="43"/>
      <c r="B35" s="43"/>
      <c r="C35" s="43"/>
      <c r="D35" s="43"/>
      <c r="E35" s="43"/>
      <c r="F35" s="595"/>
    </row>
  </sheetData>
  <mergeCells count="4">
    <mergeCell ref="A2:E2"/>
    <mergeCell ref="A3:E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9" fitToHeight="0" orientation="landscape" useFirstPageNumber="1" r:id="rId1"/>
  <headerFooter alignWithMargins="0">
    <oddHeader>&amp;C&amp;12- &amp;P -</oddHeader>
  </headerFooter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4"/>
  <dimension ref="A1:J43"/>
  <sheetViews>
    <sheetView showGridLines="0" topLeftCell="A4" zoomScale="85" zoomScaleNormal="85" workbookViewId="0">
      <selection activeCell="B46" sqref="B46"/>
    </sheetView>
  </sheetViews>
  <sheetFormatPr defaultColWidth="11.42578125" defaultRowHeight="15"/>
  <cols>
    <col min="1" max="1" width="17.5703125" style="252" customWidth="1"/>
    <col min="2" max="2" width="70.42578125" style="252" customWidth="1"/>
    <col min="3" max="3" width="16.28515625" style="252" customWidth="1"/>
    <col min="4" max="4" width="35.28515625" style="252" customWidth="1"/>
    <col min="5" max="5" width="16.5703125" style="252" customWidth="1"/>
    <col min="6" max="253" width="12.5703125" style="252" customWidth="1"/>
    <col min="254" max="256" width="11.42578125" style="252"/>
    <col min="257" max="257" width="17.5703125" style="252" customWidth="1"/>
    <col min="258" max="258" width="70.42578125" style="252" customWidth="1"/>
    <col min="259" max="259" width="16.28515625" style="252" customWidth="1"/>
    <col min="260" max="260" width="35.28515625" style="252" customWidth="1"/>
    <col min="261" max="261" width="16.5703125" style="252" customWidth="1"/>
    <col min="262" max="509" width="12.5703125" style="252" customWidth="1"/>
    <col min="510" max="512" width="11.42578125" style="252"/>
    <col min="513" max="513" width="17.5703125" style="252" customWidth="1"/>
    <col min="514" max="514" width="70.42578125" style="252" customWidth="1"/>
    <col min="515" max="515" width="16.28515625" style="252" customWidth="1"/>
    <col min="516" max="516" width="35.28515625" style="252" customWidth="1"/>
    <col min="517" max="517" width="16.5703125" style="252" customWidth="1"/>
    <col min="518" max="765" width="12.5703125" style="252" customWidth="1"/>
    <col min="766" max="768" width="11.42578125" style="252"/>
    <col min="769" max="769" width="17.5703125" style="252" customWidth="1"/>
    <col min="770" max="770" width="70.42578125" style="252" customWidth="1"/>
    <col min="771" max="771" width="16.28515625" style="252" customWidth="1"/>
    <col min="772" max="772" width="35.28515625" style="252" customWidth="1"/>
    <col min="773" max="773" width="16.5703125" style="252" customWidth="1"/>
    <col min="774" max="1021" width="12.5703125" style="252" customWidth="1"/>
    <col min="1022" max="1024" width="11.42578125" style="252"/>
    <col min="1025" max="1025" width="17.5703125" style="252" customWidth="1"/>
    <col min="1026" max="1026" width="70.42578125" style="252" customWidth="1"/>
    <col min="1027" max="1027" width="16.28515625" style="252" customWidth="1"/>
    <col min="1028" max="1028" width="35.28515625" style="252" customWidth="1"/>
    <col min="1029" max="1029" width="16.5703125" style="252" customWidth="1"/>
    <col min="1030" max="1277" width="12.5703125" style="252" customWidth="1"/>
    <col min="1278" max="1280" width="11.42578125" style="252"/>
    <col min="1281" max="1281" width="17.5703125" style="252" customWidth="1"/>
    <col min="1282" max="1282" width="70.42578125" style="252" customWidth="1"/>
    <col min="1283" max="1283" width="16.28515625" style="252" customWidth="1"/>
    <col min="1284" max="1284" width="35.28515625" style="252" customWidth="1"/>
    <col min="1285" max="1285" width="16.5703125" style="252" customWidth="1"/>
    <col min="1286" max="1533" width="12.5703125" style="252" customWidth="1"/>
    <col min="1534" max="1536" width="11.42578125" style="252"/>
    <col min="1537" max="1537" width="17.5703125" style="252" customWidth="1"/>
    <col min="1538" max="1538" width="70.42578125" style="252" customWidth="1"/>
    <col min="1539" max="1539" width="16.28515625" style="252" customWidth="1"/>
    <col min="1540" max="1540" width="35.28515625" style="252" customWidth="1"/>
    <col min="1541" max="1541" width="16.5703125" style="252" customWidth="1"/>
    <col min="1542" max="1789" width="12.5703125" style="252" customWidth="1"/>
    <col min="1790" max="1792" width="11.42578125" style="252"/>
    <col min="1793" max="1793" width="17.5703125" style="252" customWidth="1"/>
    <col min="1794" max="1794" width="70.42578125" style="252" customWidth="1"/>
    <col min="1795" max="1795" width="16.28515625" style="252" customWidth="1"/>
    <col min="1796" max="1796" width="35.28515625" style="252" customWidth="1"/>
    <col min="1797" max="1797" width="16.5703125" style="252" customWidth="1"/>
    <col min="1798" max="2045" width="12.5703125" style="252" customWidth="1"/>
    <col min="2046" max="2048" width="11.42578125" style="252"/>
    <col min="2049" max="2049" width="17.5703125" style="252" customWidth="1"/>
    <col min="2050" max="2050" width="70.42578125" style="252" customWidth="1"/>
    <col min="2051" max="2051" width="16.28515625" style="252" customWidth="1"/>
    <col min="2052" max="2052" width="35.28515625" style="252" customWidth="1"/>
    <col min="2053" max="2053" width="16.5703125" style="252" customWidth="1"/>
    <col min="2054" max="2301" width="12.5703125" style="252" customWidth="1"/>
    <col min="2302" max="2304" width="11.42578125" style="252"/>
    <col min="2305" max="2305" width="17.5703125" style="252" customWidth="1"/>
    <col min="2306" max="2306" width="70.42578125" style="252" customWidth="1"/>
    <col min="2307" max="2307" width="16.28515625" style="252" customWidth="1"/>
    <col min="2308" max="2308" width="35.28515625" style="252" customWidth="1"/>
    <col min="2309" max="2309" width="16.5703125" style="252" customWidth="1"/>
    <col min="2310" max="2557" width="12.5703125" style="252" customWidth="1"/>
    <col min="2558" max="2560" width="11.42578125" style="252"/>
    <col min="2561" max="2561" width="17.5703125" style="252" customWidth="1"/>
    <col min="2562" max="2562" width="70.42578125" style="252" customWidth="1"/>
    <col min="2563" max="2563" width="16.28515625" style="252" customWidth="1"/>
    <col min="2564" max="2564" width="35.28515625" style="252" customWidth="1"/>
    <col min="2565" max="2565" width="16.5703125" style="252" customWidth="1"/>
    <col min="2566" max="2813" width="12.5703125" style="252" customWidth="1"/>
    <col min="2814" max="2816" width="11.42578125" style="252"/>
    <col min="2817" max="2817" width="17.5703125" style="252" customWidth="1"/>
    <col min="2818" max="2818" width="70.42578125" style="252" customWidth="1"/>
    <col min="2819" max="2819" width="16.28515625" style="252" customWidth="1"/>
    <col min="2820" max="2820" width="35.28515625" style="252" customWidth="1"/>
    <col min="2821" max="2821" width="16.5703125" style="252" customWidth="1"/>
    <col min="2822" max="3069" width="12.5703125" style="252" customWidth="1"/>
    <col min="3070" max="3072" width="11.42578125" style="252"/>
    <col min="3073" max="3073" width="17.5703125" style="252" customWidth="1"/>
    <col min="3074" max="3074" width="70.42578125" style="252" customWidth="1"/>
    <col min="3075" max="3075" width="16.28515625" style="252" customWidth="1"/>
    <col min="3076" max="3076" width="35.28515625" style="252" customWidth="1"/>
    <col min="3077" max="3077" width="16.5703125" style="252" customWidth="1"/>
    <col min="3078" max="3325" width="12.5703125" style="252" customWidth="1"/>
    <col min="3326" max="3328" width="11.42578125" style="252"/>
    <col min="3329" max="3329" width="17.5703125" style="252" customWidth="1"/>
    <col min="3330" max="3330" width="70.42578125" style="252" customWidth="1"/>
    <col min="3331" max="3331" width="16.28515625" style="252" customWidth="1"/>
    <col min="3332" max="3332" width="35.28515625" style="252" customWidth="1"/>
    <col min="3333" max="3333" width="16.5703125" style="252" customWidth="1"/>
    <col min="3334" max="3581" width="12.5703125" style="252" customWidth="1"/>
    <col min="3582" max="3584" width="11.42578125" style="252"/>
    <col min="3585" max="3585" width="17.5703125" style="252" customWidth="1"/>
    <col min="3586" max="3586" width="70.42578125" style="252" customWidth="1"/>
    <col min="3587" max="3587" width="16.28515625" style="252" customWidth="1"/>
    <col min="3588" max="3588" width="35.28515625" style="252" customWidth="1"/>
    <col min="3589" max="3589" width="16.5703125" style="252" customWidth="1"/>
    <col min="3590" max="3837" width="12.5703125" style="252" customWidth="1"/>
    <col min="3838" max="3840" width="11.42578125" style="252"/>
    <col min="3841" max="3841" width="17.5703125" style="252" customWidth="1"/>
    <col min="3842" max="3842" width="70.42578125" style="252" customWidth="1"/>
    <col min="3843" max="3843" width="16.28515625" style="252" customWidth="1"/>
    <col min="3844" max="3844" width="35.28515625" style="252" customWidth="1"/>
    <col min="3845" max="3845" width="16.5703125" style="252" customWidth="1"/>
    <col min="3846" max="4093" width="12.5703125" style="252" customWidth="1"/>
    <col min="4094" max="4096" width="11.42578125" style="252"/>
    <col min="4097" max="4097" width="17.5703125" style="252" customWidth="1"/>
    <col min="4098" max="4098" width="70.42578125" style="252" customWidth="1"/>
    <col min="4099" max="4099" width="16.28515625" style="252" customWidth="1"/>
    <col min="4100" max="4100" width="35.28515625" style="252" customWidth="1"/>
    <col min="4101" max="4101" width="16.5703125" style="252" customWidth="1"/>
    <col min="4102" max="4349" width="12.5703125" style="252" customWidth="1"/>
    <col min="4350" max="4352" width="11.42578125" style="252"/>
    <col min="4353" max="4353" width="17.5703125" style="252" customWidth="1"/>
    <col min="4354" max="4354" width="70.42578125" style="252" customWidth="1"/>
    <col min="4355" max="4355" width="16.28515625" style="252" customWidth="1"/>
    <col min="4356" max="4356" width="35.28515625" style="252" customWidth="1"/>
    <col min="4357" max="4357" width="16.5703125" style="252" customWidth="1"/>
    <col min="4358" max="4605" width="12.5703125" style="252" customWidth="1"/>
    <col min="4606" max="4608" width="11.42578125" style="252"/>
    <col min="4609" max="4609" width="17.5703125" style="252" customWidth="1"/>
    <col min="4610" max="4610" width="70.42578125" style="252" customWidth="1"/>
    <col min="4611" max="4611" width="16.28515625" style="252" customWidth="1"/>
    <col min="4612" max="4612" width="35.28515625" style="252" customWidth="1"/>
    <col min="4613" max="4613" width="16.5703125" style="252" customWidth="1"/>
    <col min="4614" max="4861" width="12.5703125" style="252" customWidth="1"/>
    <col min="4862" max="4864" width="11.42578125" style="252"/>
    <col min="4865" max="4865" width="17.5703125" style="252" customWidth="1"/>
    <col min="4866" max="4866" width="70.42578125" style="252" customWidth="1"/>
    <col min="4867" max="4867" width="16.28515625" style="252" customWidth="1"/>
    <col min="4868" max="4868" width="35.28515625" style="252" customWidth="1"/>
    <col min="4869" max="4869" width="16.5703125" style="252" customWidth="1"/>
    <col min="4870" max="5117" width="12.5703125" style="252" customWidth="1"/>
    <col min="5118" max="5120" width="11.42578125" style="252"/>
    <col min="5121" max="5121" width="17.5703125" style="252" customWidth="1"/>
    <col min="5122" max="5122" width="70.42578125" style="252" customWidth="1"/>
    <col min="5123" max="5123" width="16.28515625" style="252" customWidth="1"/>
    <col min="5124" max="5124" width="35.28515625" style="252" customWidth="1"/>
    <col min="5125" max="5125" width="16.5703125" style="252" customWidth="1"/>
    <col min="5126" max="5373" width="12.5703125" style="252" customWidth="1"/>
    <col min="5374" max="5376" width="11.42578125" style="252"/>
    <col min="5377" max="5377" width="17.5703125" style="252" customWidth="1"/>
    <col min="5378" max="5378" width="70.42578125" style="252" customWidth="1"/>
    <col min="5379" max="5379" width="16.28515625" style="252" customWidth="1"/>
    <col min="5380" max="5380" width="35.28515625" style="252" customWidth="1"/>
    <col min="5381" max="5381" width="16.5703125" style="252" customWidth="1"/>
    <col min="5382" max="5629" width="12.5703125" style="252" customWidth="1"/>
    <col min="5630" max="5632" width="11.42578125" style="252"/>
    <col min="5633" max="5633" width="17.5703125" style="252" customWidth="1"/>
    <col min="5634" max="5634" width="70.42578125" style="252" customWidth="1"/>
    <col min="5635" max="5635" width="16.28515625" style="252" customWidth="1"/>
    <col min="5636" max="5636" width="35.28515625" style="252" customWidth="1"/>
    <col min="5637" max="5637" width="16.5703125" style="252" customWidth="1"/>
    <col min="5638" max="5885" width="12.5703125" style="252" customWidth="1"/>
    <col min="5886" max="5888" width="11.42578125" style="252"/>
    <col min="5889" max="5889" width="17.5703125" style="252" customWidth="1"/>
    <col min="5890" max="5890" width="70.42578125" style="252" customWidth="1"/>
    <col min="5891" max="5891" width="16.28515625" style="252" customWidth="1"/>
    <col min="5892" max="5892" width="35.28515625" style="252" customWidth="1"/>
    <col min="5893" max="5893" width="16.5703125" style="252" customWidth="1"/>
    <col min="5894" max="6141" width="12.5703125" style="252" customWidth="1"/>
    <col min="6142" max="6144" width="11.42578125" style="252"/>
    <col min="6145" max="6145" width="17.5703125" style="252" customWidth="1"/>
    <col min="6146" max="6146" width="70.42578125" style="252" customWidth="1"/>
    <col min="6147" max="6147" width="16.28515625" style="252" customWidth="1"/>
    <col min="6148" max="6148" width="35.28515625" style="252" customWidth="1"/>
    <col min="6149" max="6149" width="16.5703125" style="252" customWidth="1"/>
    <col min="6150" max="6397" width="12.5703125" style="252" customWidth="1"/>
    <col min="6398" max="6400" width="11.42578125" style="252"/>
    <col min="6401" max="6401" width="17.5703125" style="252" customWidth="1"/>
    <col min="6402" max="6402" width="70.42578125" style="252" customWidth="1"/>
    <col min="6403" max="6403" width="16.28515625" style="252" customWidth="1"/>
    <col min="6404" max="6404" width="35.28515625" style="252" customWidth="1"/>
    <col min="6405" max="6405" width="16.5703125" style="252" customWidth="1"/>
    <col min="6406" max="6653" width="12.5703125" style="252" customWidth="1"/>
    <col min="6654" max="6656" width="11.42578125" style="252"/>
    <col min="6657" max="6657" width="17.5703125" style="252" customWidth="1"/>
    <col min="6658" max="6658" width="70.42578125" style="252" customWidth="1"/>
    <col min="6659" max="6659" width="16.28515625" style="252" customWidth="1"/>
    <col min="6660" max="6660" width="35.28515625" style="252" customWidth="1"/>
    <col min="6661" max="6661" width="16.5703125" style="252" customWidth="1"/>
    <col min="6662" max="6909" width="12.5703125" style="252" customWidth="1"/>
    <col min="6910" max="6912" width="11.42578125" style="252"/>
    <col min="6913" max="6913" width="17.5703125" style="252" customWidth="1"/>
    <col min="6914" max="6914" width="70.42578125" style="252" customWidth="1"/>
    <col min="6915" max="6915" width="16.28515625" style="252" customWidth="1"/>
    <col min="6916" max="6916" width="35.28515625" style="252" customWidth="1"/>
    <col min="6917" max="6917" width="16.5703125" style="252" customWidth="1"/>
    <col min="6918" max="7165" width="12.5703125" style="252" customWidth="1"/>
    <col min="7166" max="7168" width="11.42578125" style="252"/>
    <col min="7169" max="7169" width="17.5703125" style="252" customWidth="1"/>
    <col min="7170" max="7170" width="70.42578125" style="252" customWidth="1"/>
    <col min="7171" max="7171" width="16.28515625" style="252" customWidth="1"/>
    <col min="7172" max="7172" width="35.28515625" style="252" customWidth="1"/>
    <col min="7173" max="7173" width="16.5703125" style="252" customWidth="1"/>
    <col min="7174" max="7421" width="12.5703125" style="252" customWidth="1"/>
    <col min="7422" max="7424" width="11.42578125" style="252"/>
    <col min="7425" max="7425" width="17.5703125" style="252" customWidth="1"/>
    <col min="7426" max="7426" width="70.42578125" style="252" customWidth="1"/>
    <col min="7427" max="7427" width="16.28515625" style="252" customWidth="1"/>
    <col min="7428" max="7428" width="35.28515625" style="252" customWidth="1"/>
    <col min="7429" max="7429" width="16.5703125" style="252" customWidth="1"/>
    <col min="7430" max="7677" width="12.5703125" style="252" customWidth="1"/>
    <col min="7678" max="7680" width="11.42578125" style="252"/>
    <col min="7681" max="7681" width="17.5703125" style="252" customWidth="1"/>
    <col min="7682" max="7682" width="70.42578125" style="252" customWidth="1"/>
    <col min="7683" max="7683" width="16.28515625" style="252" customWidth="1"/>
    <col min="7684" max="7684" width="35.28515625" style="252" customWidth="1"/>
    <col min="7685" max="7685" width="16.5703125" style="252" customWidth="1"/>
    <col min="7686" max="7933" width="12.5703125" style="252" customWidth="1"/>
    <col min="7934" max="7936" width="11.42578125" style="252"/>
    <col min="7937" max="7937" width="17.5703125" style="252" customWidth="1"/>
    <col min="7938" max="7938" width="70.42578125" style="252" customWidth="1"/>
    <col min="7939" max="7939" width="16.28515625" style="252" customWidth="1"/>
    <col min="7940" max="7940" width="35.28515625" style="252" customWidth="1"/>
    <col min="7941" max="7941" width="16.5703125" style="252" customWidth="1"/>
    <col min="7942" max="8189" width="12.5703125" style="252" customWidth="1"/>
    <col min="8190" max="8192" width="11.42578125" style="252"/>
    <col min="8193" max="8193" width="17.5703125" style="252" customWidth="1"/>
    <col min="8194" max="8194" width="70.42578125" style="252" customWidth="1"/>
    <col min="8195" max="8195" width="16.28515625" style="252" customWidth="1"/>
    <col min="8196" max="8196" width="35.28515625" style="252" customWidth="1"/>
    <col min="8197" max="8197" width="16.5703125" style="252" customWidth="1"/>
    <col min="8198" max="8445" width="12.5703125" style="252" customWidth="1"/>
    <col min="8446" max="8448" width="11.42578125" style="252"/>
    <col min="8449" max="8449" width="17.5703125" style="252" customWidth="1"/>
    <col min="8450" max="8450" width="70.42578125" style="252" customWidth="1"/>
    <col min="8451" max="8451" width="16.28515625" style="252" customWidth="1"/>
    <col min="8452" max="8452" width="35.28515625" style="252" customWidth="1"/>
    <col min="8453" max="8453" width="16.5703125" style="252" customWidth="1"/>
    <col min="8454" max="8701" width="12.5703125" style="252" customWidth="1"/>
    <col min="8702" max="8704" width="11.42578125" style="252"/>
    <col min="8705" max="8705" width="17.5703125" style="252" customWidth="1"/>
    <col min="8706" max="8706" width="70.42578125" style="252" customWidth="1"/>
    <col min="8707" max="8707" width="16.28515625" style="252" customWidth="1"/>
    <col min="8708" max="8708" width="35.28515625" style="252" customWidth="1"/>
    <col min="8709" max="8709" width="16.5703125" style="252" customWidth="1"/>
    <col min="8710" max="8957" width="12.5703125" style="252" customWidth="1"/>
    <col min="8958" max="8960" width="11.42578125" style="252"/>
    <col min="8961" max="8961" width="17.5703125" style="252" customWidth="1"/>
    <col min="8962" max="8962" width="70.42578125" style="252" customWidth="1"/>
    <col min="8963" max="8963" width="16.28515625" style="252" customWidth="1"/>
    <col min="8964" max="8964" width="35.28515625" style="252" customWidth="1"/>
    <col min="8965" max="8965" width="16.5703125" style="252" customWidth="1"/>
    <col min="8966" max="9213" width="12.5703125" style="252" customWidth="1"/>
    <col min="9214" max="9216" width="11.42578125" style="252"/>
    <col min="9217" max="9217" width="17.5703125" style="252" customWidth="1"/>
    <col min="9218" max="9218" width="70.42578125" style="252" customWidth="1"/>
    <col min="9219" max="9219" width="16.28515625" style="252" customWidth="1"/>
    <col min="9220" max="9220" width="35.28515625" style="252" customWidth="1"/>
    <col min="9221" max="9221" width="16.5703125" style="252" customWidth="1"/>
    <col min="9222" max="9469" width="12.5703125" style="252" customWidth="1"/>
    <col min="9470" max="9472" width="11.42578125" style="252"/>
    <col min="9473" max="9473" width="17.5703125" style="252" customWidth="1"/>
    <col min="9474" max="9474" width="70.42578125" style="252" customWidth="1"/>
    <col min="9475" max="9475" width="16.28515625" style="252" customWidth="1"/>
    <col min="9476" max="9476" width="35.28515625" style="252" customWidth="1"/>
    <col min="9477" max="9477" width="16.5703125" style="252" customWidth="1"/>
    <col min="9478" max="9725" width="12.5703125" style="252" customWidth="1"/>
    <col min="9726" max="9728" width="11.42578125" style="252"/>
    <col min="9729" max="9729" width="17.5703125" style="252" customWidth="1"/>
    <col min="9730" max="9730" width="70.42578125" style="252" customWidth="1"/>
    <col min="9731" max="9731" width="16.28515625" style="252" customWidth="1"/>
    <col min="9732" max="9732" width="35.28515625" style="252" customWidth="1"/>
    <col min="9733" max="9733" width="16.5703125" style="252" customWidth="1"/>
    <col min="9734" max="9981" width="12.5703125" style="252" customWidth="1"/>
    <col min="9982" max="9984" width="11.42578125" style="252"/>
    <col min="9985" max="9985" width="17.5703125" style="252" customWidth="1"/>
    <col min="9986" max="9986" width="70.42578125" style="252" customWidth="1"/>
    <col min="9987" max="9987" width="16.28515625" style="252" customWidth="1"/>
    <col min="9988" max="9988" width="35.28515625" style="252" customWidth="1"/>
    <col min="9989" max="9989" width="16.5703125" style="252" customWidth="1"/>
    <col min="9990" max="10237" width="12.5703125" style="252" customWidth="1"/>
    <col min="10238" max="10240" width="11.42578125" style="252"/>
    <col min="10241" max="10241" width="17.5703125" style="252" customWidth="1"/>
    <col min="10242" max="10242" width="70.42578125" style="252" customWidth="1"/>
    <col min="10243" max="10243" width="16.28515625" style="252" customWidth="1"/>
    <col min="10244" max="10244" width="35.28515625" style="252" customWidth="1"/>
    <col min="10245" max="10245" width="16.5703125" style="252" customWidth="1"/>
    <col min="10246" max="10493" width="12.5703125" style="252" customWidth="1"/>
    <col min="10494" max="10496" width="11.42578125" style="252"/>
    <col min="10497" max="10497" width="17.5703125" style="252" customWidth="1"/>
    <col min="10498" max="10498" width="70.42578125" style="252" customWidth="1"/>
    <col min="10499" max="10499" width="16.28515625" style="252" customWidth="1"/>
    <col min="10500" max="10500" width="35.28515625" style="252" customWidth="1"/>
    <col min="10501" max="10501" width="16.5703125" style="252" customWidth="1"/>
    <col min="10502" max="10749" width="12.5703125" style="252" customWidth="1"/>
    <col min="10750" max="10752" width="11.42578125" style="252"/>
    <col min="10753" max="10753" width="17.5703125" style="252" customWidth="1"/>
    <col min="10754" max="10754" width="70.42578125" style="252" customWidth="1"/>
    <col min="10755" max="10755" width="16.28515625" style="252" customWidth="1"/>
    <col min="10756" max="10756" width="35.28515625" style="252" customWidth="1"/>
    <col min="10757" max="10757" width="16.5703125" style="252" customWidth="1"/>
    <col min="10758" max="11005" width="12.5703125" style="252" customWidth="1"/>
    <col min="11006" max="11008" width="11.42578125" style="252"/>
    <col min="11009" max="11009" width="17.5703125" style="252" customWidth="1"/>
    <col min="11010" max="11010" width="70.42578125" style="252" customWidth="1"/>
    <col min="11011" max="11011" width="16.28515625" style="252" customWidth="1"/>
    <col min="11012" max="11012" width="35.28515625" style="252" customWidth="1"/>
    <col min="11013" max="11013" width="16.5703125" style="252" customWidth="1"/>
    <col min="11014" max="11261" width="12.5703125" style="252" customWidth="1"/>
    <col min="11262" max="11264" width="11.42578125" style="252"/>
    <col min="11265" max="11265" width="17.5703125" style="252" customWidth="1"/>
    <col min="11266" max="11266" width="70.42578125" style="252" customWidth="1"/>
    <col min="11267" max="11267" width="16.28515625" style="252" customWidth="1"/>
    <col min="11268" max="11268" width="35.28515625" style="252" customWidth="1"/>
    <col min="11269" max="11269" width="16.5703125" style="252" customWidth="1"/>
    <col min="11270" max="11517" width="12.5703125" style="252" customWidth="1"/>
    <col min="11518" max="11520" width="11.42578125" style="252"/>
    <col min="11521" max="11521" width="17.5703125" style="252" customWidth="1"/>
    <col min="11522" max="11522" width="70.42578125" style="252" customWidth="1"/>
    <col min="11523" max="11523" width="16.28515625" style="252" customWidth="1"/>
    <col min="11524" max="11524" width="35.28515625" style="252" customWidth="1"/>
    <col min="11525" max="11525" width="16.5703125" style="252" customWidth="1"/>
    <col min="11526" max="11773" width="12.5703125" style="252" customWidth="1"/>
    <col min="11774" max="11776" width="11.42578125" style="252"/>
    <col min="11777" max="11777" width="17.5703125" style="252" customWidth="1"/>
    <col min="11778" max="11778" width="70.42578125" style="252" customWidth="1"/>
    <col min="11779" max="11779" width="16.28515625" style="252" customWidth="1"/>
    <col min="11780" max="11780" width="35.28515625" style="252" customWidth="1"/>
    <col min="11781" max="11781" width="16.5703125" style="252" customWidth="1"/>
    <col min="11782" max="12029" width="12.5703125" style="252" customWidth="1"/>
    <col min="12030" max="12032" width="11.42578125" style="252"/>
    <col min="12033" max="12033" width="17.5703125" style="252" customWidth="1"/>
    <col min="12034" max="12034" width="70.42578125" style="252" customWidth="1"/>
    <col min="12035" max="12035" width="16.28515625" style="252" customWidth="1"/>
    <col min="12036" max="12036" width="35.28515625" style="252" customWidth="1"/>
    <col min="12037" max="12037" width="16.5703125" style="252" customWidth="1"/>
    <col min="12038" max="12285" width="12.5703125" style="252" customWidth="1"/>
    <col min="12286" max="12288" width="11.42578125" style="252"/>
    <col min="12289" max="12289" width="17.5703125" style="252" customWidth="1"/>
    <col min="12290" max="12290" width="70.42578125" style="252" customWidth="1"/>
    <col min="12291" max="12291" width="16.28515625" style="252" customWidth="1"/>
    <col min="12292" max="12292" width="35.28515625" style="252" customWidth="1"/>
    <col min="12293" max="12293" width="16.5703125" style="252" customWidth="1"/>
    <col min="12294" max="12541" width="12.5703125" style="252" customWidth="1"/>
    <col min="12542" max="12544" width="11.42578125" style="252"/>
    <col min="12545" max="12545" width="17.5703125" style="252" customWidth="1"/>
    <col min="12546" max="12546" width="70.42578125" style="252" customWidth="1"/>
    <col min="12547" max="12547" width="16.28515625" style="252" customWidth="1"/>
    <col min="12548" max="12548" width="35.28515625" style="252" customWidth="1"/>
    <col min="12549" max="12549" width="16.5703125" style="252" customWidth="1"/>
    <col min="12550" max="12797" width="12.5703125" style="252" customWidth="1"/>
    <col min="12798" max="12800" width="11.42578125" style="252"/>
    <col min="12801" max="12801" width="17.5703125" style="252" customWidth="1"/>
    <col min="12802" max="12802" width="70.42578125" style="252" customWidth="1"/>
    <col min="12803" max="12803" width="16.28515625" style="252" customWidth="1"/>
    <col min="12804" max="12804" width="35.28515625" style="252" customWidth="1"/>
    <col min="12805" max="12805" width="16.5703125" style="252" customWidth="1"/>
    <col min="12806" max="13053" width="12.5703125" style="252" customWidth="1"/>
    <col min="13054" max="13056" width="11.42578125" style="252"/>
    <col min="13057" max="13057" width="17.5703125" style="252" customWidth="1"/>
    <col min="13058" max="13058" width="70.42578125" style="252" customWidth="1"/>
    <col min="13059" max="13059" width="16.28515625" style="252" customWidth="1"/>
    <col min="13060" max="13060" width="35.28515625" style="252" customWidth="1"/>
    <col min="13061" max="13061" width="16.5703125" style="252" customWidth="1"/>
    <col min="13062" max="13309" width="12.5703125" style="252" customWidth="1"/>
    <col min="13310" max="13312" width="11.42578125" style="252"/>
    <col min="13313" max="13313" width="17.5703125" style="252" customWidth="1"/>
    <col min="13314" max="13314" width="70.42578125" style="252" customWidth="1"/>
    <col min="13315" max="13315" width="16.28515625" style="252" customWidth="1"/>
    <col min="13316" max="13316" width="35.28515625" style="252" customWidth="1"/>
    <col min="13317" max="13317" width="16.5703125" style="252" customWidth="1"/>
    <col min="13318" max="13565" width="12.5703125" style="252" customWidth="1"/>
    <col min="13566" max="13568" width="11.42578125" style="252"/>
    <col min="13569" max="13569" width="17.5703125" style="252" customWidth="1"/>
    <col min="13570" max="13570" width="70.42578125" style="252" customWidth="1"/>
    <col min="13571" max="13571" width="16.28515625" style="252" customWidth="1"/>
    <col min="13572" max="13572" width="35.28515625" style="252" customWidth="1"/>
    <col min="13573" max="13573" width="16.5703125" style="252" customWidth="1"/>
    <col min="13574" max="13821" width="12.5703125" style="252" customWidth="1"/>
    <col min="13822" max="13824" width="11.42578125" style="252"/>
    <col min="13825" max="13825" width="17.5703125" style="252" customWidth="1"/>
    <col min="13826" max="13826" width="70.42578125" style="252" customWidth="1"/>
    <col min="13827" max="13827" width="16.28515625" style="252" customWidth="1"/>
    <col min="13828" max="13828" width="35.28515625" style="252" customWidth="1"/>
    <col min="13829" max="13829" width="16.5703125" style="252" customWidth="1"/>
    <col min="13830" max="14077" width="12.5703125" style="252" customWidth="1"/>
    <col min="14078" max="14080" width="11.42578125" style="252"/>
    <col min="14081" max="14081" width="17.5703125" style="252" customWidth="1"/>
    <col min="14082" max="14082" width="70.42578125" style="252" customWidth="1"/>
    <col min="14083" max="14083" width="16.28515625" style="252" customWidth="1"/>
    <col min="14084" max="14084" width="35.28515625" style="252" customWidth="1"/>
    <col min="14085" max="14085" width="16.5703125" style="252" customWidth="1"/>
    <col min="14086" max="14333" width="12.5703125" style="252" customWidth="1"/>
    <col min="14334" max="14336" width="11.42578125" style="252"/>
    <col min="14337" max="14337" width="17.5703125" style="252" customWidth="1"/>
    <col min="14338" max="14338" width="70.42578125" style="252" customWidth="1"/>
    <col min="14339" max="14339" width="16.28515625" style="252" customWidth="1"/>
    <col min="14340" max="14340" width="35.28515625" style="252" customWidth="1"/>
    <col min="14341" max="14341" width="16.5703125" style="252" customWidth="1"/>
    <col min="14342" max="14589" width="12.5703125" style="252" customWidth="1"/>
    <col min="14590" max="14592" width="11.42578125" style="252"/>
    <col min="14593" max="14593" width="17.5703125" style="252" customWidth="1"/>
    <col min="14594" max="14594" width="70.42578125" style="252" customWidth="1"/>
    <col min="14595" max="14595" width="16.28515625" style="252" customWidth="1"/>
    <col min="14596" max="14596" width="35.28515625" style="252" customWidth="1"/>
    <col min="14597" max="14597" width="16.5703125" style="252" customWidth="1"/>
    <col min="14598" max="14845" width="12.5703125" style="252" customWidth="1"/>
    <col min="14846" max="14848" width="11.42578125" style="252"/>
    <col min="14849" max="14849" width="17.5703125" style="252" customWidth="1"/>
    <col min="14850" max="14850" width="70.42578125" style="252" customWidth="1"/>
    <col min="14851" max="14851" width="16.28515625" style="252" customWidth="1"/>
    <col min="14852" max="14852" width="35.28515625" style="252" customWidth="1"/>
    <col min="14853" max="14853" width="16.5703125" style="252" customWidth="1"/>
    <col min="14854" max="15101" width="12.5703125" style="252" customWidth="1"/>
    <col min="15102" max="15104" width="11.42578125" style="252"/>
    <col min="15105" max="15105" width="17.5703125" style="252" customWidth="1"/>
    <col min="15106" max="15106" width="70.42578125" style="252" customWidth="1"/>
    <col min="15107" max="15107" width="16.28515625" style="252" customWidth="1"/>
    <col min="15108" max="15108" width="35.28515625" style="252" customWidth="1"/>
    <col min="15109" max="15109" width="16.5703125" style="252" customWidth="1"/>
    <col min="15110" max="15357" width="12.5703125" style="252" customWidth="1"/>
    <col min="15358" max="15360" width="11.42578125" style="252"/>
    <col min="15361" max="15361" width="17.5703125" style="252" customWidth="1"/>
    <col min="15362" max="15362" width="70.42578125" style="252" customWidth="1"/>
    <col min="15363" max="15363" width="16.28515625" style="252" customWidth="1"/>
    <col min="15364" max="15364" width="35.28515625" style="252" customWidth="1"/>
    <col min="15365" max="15365" width="16.5703125" style="252" customWidth="1"/>
    <col min="15366" max="15613" width="12.5703125" style="252" customWidth="1"/>
    <col min="15614" max="15616" width="11.42578125" style="252"/>
    <col min="15617" max="15617" width="17.5703125" style="252" customWidth="1"/>
    <col min="15618" max="15618" width="70.42578125" style="252" customWidth="1"/>
    <col min="15619" max="15619" width="16.28515625" style="252" customWidth="1"/>
    <col min="15620" max="15620" width="35.28515625" style="252" customWidth="1"/>
    <col min="15621" max="15621" width="16.5703125" style="252" customWidth="1"/>
    <col min="15622" max="15869" width="12.5703125" style="252" customWidth="1"/>
    <col min="15870" max="15872" width="11.42578125" style="252"/>
    <col min="15873" max="15873" width="17.5703125" style="252" customWidth="1"/>
    <col min="15874" max="15874" width="70.42578125" style="252" customWidth="1"/>
    <col min="15875" max="15875" width="16.28515625" style="252" customWidth="1"/>
    <col min="15876" max="15876" width="35.28515625" style="252" customWidth="1"/>
    <col min="15877" max="15877" width="16.5703125" style="252" customWidth="1"/>
    <col min="15878" max="16125" width="12.5703125" style="252" customWidth="1"/>
    <col min="16126" max="16128" width="11.42578125" style="252"/>
    <col min="16129" max="16129" width="17.5703125" style="252" customWidth="1"/>
    <col min="16130" max="16130" width="70.42578125" style="252" customWidth="1"/>
    <col min="16131" max="16131" width="16.28515625" style="252" customWidth="1"/>
    <col min="16132" max="16132" width="35.28515625" style="252" customWidth="1"/>
    <col min="16133" max="16133" width="16.5703125" style="252" customWidth="1"/>
    <col min="16134" max="16381" width="12.5703125" style="252" customWidth="1"/>
    <col min="16382" max="16384" width="11.42578125" style="252"/>
  </cols>
  <sheetData>
    <row r="1" spans="1:10" ht="15.75" customHeight="1">
      <c r="A1" s="249" t="s">
        <v>4</v>
      </c>
      <c r="B1" s="1606" t="s">
        <v>467</v>
      </c>
      <c r="C1" s="1606"/>
      <c r="D1" s="1606"/>
      <c r="E1" s="250"/>
      <c r="F1" s="251"/>
      <c r="G1" s="251"/>
      <c r="H1" s="251"/>
      <c r="I1" s="251"/>
      <c r="J1" s="251"/>
    </row>
    <row r="2" spans="1:10" ht="15.75" customHeight="1">
      <c r="A2" s="249"/>
      <c r="B2" s="250"/>
      <c r="C2" s="250"/>
      <c r="D2" s="250"/>
      <c r="E2" s="250"/>
      <c r="F2" s="251"/>
      <c r="G2" s="251"/>
      <c r="H2" s="251"/>
      <c r="I2" s="251"/>
      <c r="J2" s="251"/>
    </row>
    <row r="3" spans="1:10" ht="15.75" customHeight="1">
      <c r="A3" s="250" t="s">
        <v>4</v>
      </c>
      <c r="B3" s="253" t="s">
        <v>4</v>
      </c>
      <c r="C3" s="250"/>
      <c r="D3" s="250"/>
      <c r="E3" s="254" t="s">
        <v>468</v>
      </c>
      <c r="F3" s="250"/>
    </row>
    <row r="4" spans="1:10" ht="15.75" customHeight="1">
      <c r="E4" s="255" t="s">
        <v>124</v>
      </c>
    </row>
    <row r="5" spans="1:10" ht="15.75" customHeight="1">
      <c r="A5" s="256" t="s">
        <v>469</v>
      </c>
      <c r="B5" s="257" t="s">
        <v>470</v>
      </c>
      <c r="E5" s="1558">
        <v>5</v>
      </c>
      <c r="F5" s="258"/>
    </row>
    <row r="6" spans="1:10" ht="15.75" customHeight="1">
      <c r="A6" s="256" t="s">
        <v>4</v>
      </c>
      <c r="B6" s="257" t="s">
        <v>4</v>
      </c>
      <c r="E6" s="1559" t="s">
        <v>4</v>
      </c>
      <c r="F6" s="259"/>
    </row>
    <row r="7" spans="1:10" ht="15.75" customHeight="1">
      <c r="A7" s="256" t="s">
        <v>471</v>
      </c>
      <c r="B7" s="257" t="s">
        <v>731</v>
      </c>
      <c r="E7" s="1558">
        <v>10</v>
      </c>
      <c r="F7" s="258"/>
    </row>
    <row r="8" spans="1:10" ht="15.75" customHeight="1">
      <c r="A8" s="260"/>
      <c r="B8" s="257" t="s">
        <v>4</v>
      </c>
      <c r="E8" s="1560" t="s">
        <v>4</v>
      </c>
      <c r="F8" s="72"/>
    </row>
    <row r="9" spans="1:10" ht="15.75" customHeight="1">
      <c r="A9" s="256" t="s">
        <v>472</v>
      </c>
      <c r="B9" s="257" t="s">
        <v>473</v>
      </c>
      <c r="E9" s="1558">
        <v>12</v>
      </c>
      <c r="F9" s="258"/>
    </row>
    <row r="10" spans="1:10" ht="15.75" customHeight="1">
      <c r="A10" s="260"/>
      <c r="E10" s="1560"/>
      <c r="F10" s="72"/>
    </row>
    <row r="11" spans="1:10" ht="15.75" customHeight="1">
      <c r="A11" s="256" t="s">
        <v>474</v>
      </c>
      <c r="B11" s="257" t="s">
        <v>475</v>
      </c>
      <c r="E11" s="1558">
        <v>15</v>
      </c>
      <c r="F11" s="258"/>
    </row>
    <row r="12" spans="1:10" ht="15.75" customHeight="1">
      <c r="A12" s="260"/>
      <c r="E12" s="1560"/>
      <c r="F12" s="72"/>
    </row>
    <row r="13" spans="1:10" ht="15.75" customHeight="1">
      <c r="A13" s="256" t="s">
        <v>476</v>
      </c>
      <c r="B13" s="257" t="s">
        <v>477</v>
      </c>
      <c r="E13" s="1558">
        <v>18</v>
      </c>
      <c r="F13" s="258"/>
    </row>
    <row r="14" spans="1:10" ht="15.75" customHeight="1">
      <c r="A14" s="260"/>
      <c r="E14" s="1560"/>
      <c r="F14" s="72"/>
    </row>
    <row r="15" spans="1:10" ht="15.75" customHeight="1">
      <c r="A15" s="256" t="s">
        <v>478</v>
      </c>
      <c r="B15" s="257" t="s">
        <v>479</v>
      </c>
      <c r="E15" s="1560">
        <v>20</v>
      </c>
      <c r="F15" s="72"/>
    </row>
    <row r="16" spans="1:10" ht="15.75" customHeight="1">
      <c r="A16" s="260"/>
      <c r="E16" s="1560"/>
      <c r="F16" s="72"/>
    </row>
    <row r="17" spans="1:6" ht="15.75" customHeight="1">
      <c r="A17" s="256" t="s">
        <v>480</v>
      </c>
      <c r="B17" s="257" t="s">
        <v>481</v>
      </c>
      <c r="E17" s="1558">
        <v>22</v>
      </c>
      <c r="F17" s="258"/>
    </row>
    <row r="18" spans="1:6" ht="15.75" customHeight="1">
      <c r="A18" s="260"/>
      <c r="E18" s="1560"/>
      <c r="F18" s="72"/>
    </row>
    <row r="19" spans="1:6" ht="15.75" customHeight="1">
      <c r="A19" s="256" t="s">
        <v>482</v>
      </c>
      <c r="B19" s="257" t="s">
        <v>483</v>
      </c>
      <c r="E19" s="1558">
        <v>28</v>
      </c>
      <c r="F19" s="258"/>
    </row>
    <row r="20" spans="1:6" ht="15.75" customHeight="1">
      <c r="A20" s="256"/>
      <c r="B20" s="257"/>
      <c r="E20" s="1558"/>
      <c r="F20" s="258"/>
    </row>
    <row r="21" spans="1:6" ht="15.75" customHeight="1">
      <c r="A21" s="256" t="s">
        <v>484</v>
      </c>
      <c r="B21" s="257" t="s">
        <v>485</v>
      </c>
      <c r="E21" s="1558">
        <v>42</v>
      </c>
      <c r="F21" s="258"/>
    </row>
    <row r="22" spans="1:6" ht="15.75" customHeight="1">
      <c r="A22" s="256"/>
      <c r="B22" s="257"/>
      <c r="E22" s="1558"/>
      <c r="F22" s="258"/>
    </row>
    <row r="23" spans="1:6" ht="15.75" customHeight="1">
      <c r="A23" s="256" t="s">
        <v>486</v>
      </c>
      <c r="B23" s="257" t="s">
        <v>487</v>
      </c>
      <c r="E23" s="1558">
        <v>47</v>
      </c>
      <c r="F23" s="258"/>
    </row>
    <row r="24" spans="1:6" ht="15.75" customHeight="1">
      <c r="B24" s="257"/>
      <c r="E24" s="1560"/>
      <c r="F24" s="72"/>
    </row>
    <row r="25" spans="1:6" ht="15.75">
      <c r="A25" s="261" t="s">
        <v>488</v>
      </c>
      <c r="B25" s="262" t="s">
        <v>489</v>
      </c>
      <c r="C25" s="263"/>
      <c r="D25" s="263"/>
      <c r="E25" s="1558">
        <v>50</v>
      </c>
      <c r="F25" s="264"/>
    </row>
    <row r="26" spans="1:6" ht="15.75">
      <c r="A26" s="265"/>
      <c r="B26" s="262"/>
      <c r="C26" s="263"/>
      <c r="D26" s="263"/>
      <c r="E26" s="1558"/>
      <c r="F26" s="264"/>
    </row>
    <row r="27" spans="1:6" ht="15.75">
      <c r="A27" s="261" t="s">
        <v>490</v>
      </c>
      <c r="B27" s="266" t="s">
        <v>491</v>
      </c>
      <c r="C27" s="263"/>
      <c r="D27" s="263"/>
      <c r="E27" s="1558">
        <v>52</v>
      </c>
      <c r="F27" s="264"/>
    </row>
    <row r="28" spans="1:6" ht="15.75">
      <c r="A28" s="265"/>
      <c r="B28" s="262"/>
      <c r="E28" s="1558"/>
      <c r="F28" s="264"/>
    </row>
    <row r="29" spans="1:6" ht="15.75">
      <c r="A29" s="261" t="s">
        <v>492</v>
      </c>
      <c r="B29" s="266" t="s">
        <v>493</v>
      </c>
      <c r="E29" s="1558">
        <v>55</v>
      </c>
      <c r="F29" s="264"/>
    </row>
    <row r="30" spans="1:6" ht="15.75">
      <c r="A30" s="265"/>
      <c r="B30" s="262"/>
      <c r="E30" s="1558"/>
      <c r="F30" s="264"/>
    </row>
    <row r="31" spans="1:6" ht="15.75">
      <c r="A31" s="265" t="s">
        <v>494</v>
      </c>
      <c r="B31" s="266" t="s">
        <v>495</v>
      </c>
      <c r="E31" s="1558">
        <v>56</v>
      </c>
      <c r="F31" s="264"/>
    </row>
    <row r="32" spans="1:6" ht="15.75">
      <c r="A32" s="265"/>
      <c r="B32" s="262"/>
      <c r="E32" s="1558" t="s">
        <v>4</v>
      </c>
      <c r="F32" s="264"/>
    </row>
    <row r="33" spans="1:6" ht="15.75">
      <c r="A33" s="265" t="s">
        <v>496</v>
      </c>
      <c r="B33" s="266" t="s">
        <v>497</v>
      </c>
      <c r="C33" s="263"/>
      <c r="D33" s="263"/>
      <c r="E33" s="1558">
        <v>57</v>
      </c>
      <c r="F33" s="264"/>
    </row>
    <row r="34" spans="1:6" ht="15.75">
      <c r="A34" s="261"/>
      <c r="B34" s="262"/>
      <c r="C34" s="263"/>
      <c r="D34" s="263"/>
      <c r="E34" s="1558"/>
      <c r="F34" s="264"/>
    </row>
    <row r="35" spans="1:6" ht="15.75">
      <c r="A35" s="265" t="s">
        <v>498</v>
      </c>
      <c r="B35" s="267" t="s">
        <v>499</v>
      </c>
      <c r="C35" s="263"/>
      <c r="D35" s="263"/>
      <c r="E35" s="1558">
        <v>59</v>
      </c>
      <c r="F35" s="264"/>
    </row>
    <row r="36" spans="1:6">
      <c r="E36" s="1558"/>
      <c r="F36" s="258"/>
    </row>
    <row r="37" spans="1:6" ht="15.75">
      <c r="A37" s="265" t="s">
        <v>500</v>
      </c>
      <c r="B37" s="257" t="s">
        <v>501</v>
      </c>
      <c r="C37" s="267"/>
      <c r="E37" s="1561">
        <v>60</v>
      </c>
      <c r="F37" s="268"/>
    </row>
    <row r="38" spans="1:6" ht="15.75">
      <c r="A38" s="269"/>
      <c r="E38" s="1558"/>
      <c r="F38" s="258"/>
    </row>
    <row r="39" spans="1:6" ht="15.75">
      <c r="A39" s="265" t="s">
        <v>502</v>
      </c>
      <c r="B39" s="257" t="s">
        <v>503</v>
      </c>
      <c r="E39" s="1561">
        <v>61</v>
      </c>
      <c r="F39" s="268"/>
    </row>
    <row r="40" spans="1:6" ht="15.75">
      <c r="A40" s="269"/>
      <c r="E40" s="1558"/>
      <c r="F40" s="258"/>
    </row>
    <row r="41" spans="1:6" ht="15.75">
      <c r="A41" s="265" t="s">
        <v>504</v>
      </c>
      <c r="B41" s="257" t="s">
        <v>505</v>
      </c>
      <c r="E41" s="1561">
        <v>63</v>
      </c>
      <c r="F41" s="268"/>
    </row>
    <row r="42" spans="1:6">
      <c r="E42" s="1561"/>
    </row>
    <row r="43" spans="1:6" ht="15.75">
      <c r="A43" s="265" t="s">
        <v>506</v>
      </c>
      <c r="B43" s="257" t="s">
        <v>507</v>
      </c>
      <c r="C43"/>
      <c r="E43" s="1561">
        <v>74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topLeftCell="A4" zoomScale="75" zoomScaleNormal="75" workbookViewId="0">
      <selection activeCell="AF34" sqref="AF34"/>
    </sheetView>
  </sheetViews>
  <sheetFormatPr defaultRowHeight="12.75"/>
  <sheetData>
    <row r="9" spans="1:3" ht="15">
      <c r="A9" s="246" t="s">
        <v>508</v>
      </c>
      <c r="B9" s="246"/>
      <c r="C9" s="246"/>
    </row>
    <row r="10" spans="1:3" ht="15">
      <c r="A10" s="246"/>
      <c r="B10" s="246"/>
      <c r="C10" s="246"/>
    </row>
    <row r="20" spans="2:13" ht="20.45" customHeight="1">
      <c r="B20" s="1603" t="s">
        <v>509</v>
      </c>
      <c r="C20" s="1603"/>
      <c r="D20" s="1603"/>
      <c r="E20" s="1603"/>
      <c r="F20" s="1603"/>
      <c r="G20" s="1603"/>
      <c r="H20" s="1603"/>
      <c r="I20" s="1603"/>
      <c r="J20" s="1603"/>
      <c r="K20" s="1603"/>
      <c r="L20" s="1603"/>
      <c r="M20" s="1603"/>
    </row>
    <row r="21" spans="2:13"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2:13" ht="20.45" customHeight="1">
      <c r="B22" s="1603"/>
      <c r="C22" s="1603"/>
      <c r="D22" s="1603"/>
      <c r="E22" s="1603"/>
      <c r="F22" s="1603"/>
      <c r="G22" s="1603"/>
      <c r="H22" s="1603"/>
      <c r="I22" s="1603"/>
      <c r="J22" s="1603"/>
      <c r="K22" s="1603"/>
      <c r="L22" s="1603"/>
      <c r="M22" s="1603"/>
    </row>
    <row r="38" spans="1:14" s="248" customFormat="1" ht="18">
      <c r="A38" s="1605"/>
      <c r="B38" s="1605"/>
      <c r="C38" s="1605"/>
      <c r="D38" s="1605"/>
      <c r="E38" s="1605"/>
      <c r="F38" s="1605"/>
      <c r="G38" s="1605"/>
      <c r="H38" s="1605"/>
      <c r="I38" s="1605"/>
      <c r="J38" s="1605"/>
      <c r="K38" s="1605"/>
      <c r="L38" s="1605"/>
      <c r="M38" s="1605"/>
      <c r="N38" s="1605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zoomScaleNormal="100" zoomScaleSheetLayoutView="75" workbookViewId="0">
      <selection activeCell="L15" sqref="L15"/>
    </sheetView>
  </sheetViews>
  <sheetFormatPr defaultColWidth="9.28515625" defaultRowHeight="14.25"/>
  <cols>
    <col min="1" max="1" width="53" style="1169" customWidth="1"/>
    <col min="2" max="2" width="18" style="1169" bestFit="1" customWidth="1"/>
    <col min="3" max="5" width="15.85546875" style="1169" customWidth="1"/>
    <col min="6" max="8" width="12.28515625" style="1169" customWidth="1"/>
    <col min="9" max="10" width="9.28515625" style="1169"/>
    <col min="11" max="11" width="15" style="1169" customWidth="1"/>
    <col min="12" max="12" width="15.5703125" style="1169" bestFit="1" customWidth="1"/>
    <col min="13" max="13" width="22.85546875" style="1169" customWidth="1"/>
    <col min="14" max="16" width="9.28515625" style="1213"/>
    <col min="17" max="256" width="9.28515625" style="1169"/>
    <col min="257" max="257" width="53" style="1169" customWidth="1"/>
    <col min="258" max="258" width="18" style="1169" bestFit="1" customWidth="1"/>
    <col min="259" max="261" width="15.85546875" style="1169" customWidth="1"/>
    <col min="262" max="264" width="12.28515625" style="1169" customWidth="1"/>
    <col min="265" max="266" width="9.28515625" style="1169"/>
    <col min="267" max="267" width="15" style="1169" customWidth="1"/>
    <col min="268" max="268" width="15.5703125" style="1169" bestFit="1" customWidth="1"/>
    <col min="269" max="269" width="22.85546875" style="1169" customWidth="1"/>
    <col min="270" max="512" width="9.28515625" style="1169"/>
    <col min="513" max="513" width="53" style="1169" customWidth="1"/>
    <col min="514" max="514" width="18" style="1169" bestFit="1" customWidth="1"/>
    <col min="515" max="517" width="15.85546875" style="1169" customWidth="1"/>
    <col min="518" max="520" width="12.28515625" style="1169" customWidth="1"/>
    <col min="521" max="522" width="9.28515625" style="1169"/>
    <col min="523" max="523" width="15" style="1169" customWidth="1"/>
    <col min="524" max="524" width="15.5703125" style="1169" bestFit="1" customWidth="1"/>
    <col min="525" max="525" width="22.85546875" style="1169" customWidth="1"/>
    <col min="526" max="768" width="9.28515625" style="1169"/>
    <col min="769" max="769" width="53" style="1169" customWidth="1"/>
    <col min="770" max="770" width="18" style="1169" bestFit="1" customWidth="1"/>
    <col min="771" max="773" width="15.85546875" style="1169" customWidth="1"/>
    <col min="774" max="776" width="12.28515625" style="1169" customWidth="1"/>
    <col min="777" max="778" width="9.28515625" style="1169"/>
    <col min="779" max="779" width="15" style="1169" customWidth="1"/>
    <col min="780" max="780" width="15.5703125" style="1169" bestFit="1" customWidth="1"/>
    <col min="781" max="781" width="22.85546875" style="1169" customWidth="1"/>
    <col min="782" max="1024" width="9.28515625" style="1169"/>
    <col min="1025" max="1025" width="53" style="1169" customWidth="1"/>
    <col min="1026" max="1026" width="18" style="1169" bestFit="1" customWidth="1"/>
    <col min="1027" max="1029" width="15.85546875" style="1169" customWidth="1"/>
    <col min="1030" max="1032" width="12.28515625" style="1169" customWidth="1"/>
    <col min="1033" max="1034" width="9.28515625" style="1169"/>
    <col min="1035" max="1035" width="15" style="1169" customWidth="1"/>
    <col min="1036" max="1036" width="15.5703125" style="1169" bestFit="1" customWidth="1"/>
    <col min="1037" max="1037" width="22.85546875" style="1169" customWidth="1"/>
    <col min="1038" max="1280" width="9.28515625" style="1169"/>
    <col min="1281" max="1281" width="53" style="1169" customWidth="1"/>
    <col min="1282" max="1282" width="18" style="1169" bestFit="1" customWidth="1"/>
    <col min="1283" max="1285" width="15.85546875" style="1169" customWidth="1"/>
    <col min="1286" max="1288" width="12.28515625" style="1169" customWidth="1"/>
    <col min="1289" max="1290" width="9.28515625" style="1169"/>
    <col min="1291" max="1291" width="15" style="1169" customWidth="1"/>
    <col min="1292" max="1292" width="15.5703125" style="1169" bestFit="1" customWidth="1"/>
    <col min="1293" max="1293" width="22.85546875" style="1169" customWidth="1"/>
    <col min="1294" max="1536" width="9.28515625" style="1169"/>
    <col min="1537" max="1537" width="53" style="1169" customWidth="1"/>
    <col min="1538" max="1538" width="18" style="1169" bestFit="1" customWidth="1"/>
    <col min="1539" max="1541" width="15.85546875" style="1169" customWidth="1"/>
    <col min="1542" max="1544" width="12.28515625" style="1169" customWidth="1"/>
    <col min="1545" max="1546" width="9.28515625" style="1169"/>
    <col min="1547" max="1547" width="15" style="1169" customWidth="1"/>
    <col min="1548" max="1548" width="15.5703125" style="1169" bestFit="1" customWidth="1"/>
    <col min="1549" max="1549" width="22.85546875" style="1169" customWidth="1"/>
    <col min="1550" max="1792" width="9.28515625" style="1169"/>
    <col min="1793" max="1793" width="53" style="1169" customWidth="1"/>
    <col min="1794" max="1794" width="18" style="1169" bestFit="1" customWidth="1"/>
    <col min="1795" max="1797" width="15.85546875" style="1169" customWidth="1"/>
    <col min="1798" max="1800" width="12.28515625" style="1169" customWidth="1"/>
    <col min="1801" max="1802" width="9.28515625" style="1169"/>
    <col min="1803" max="1803" width="15" style="1169" customWidth="1"/>
    <col min="1804" max="1804" width="15.5703125" style="1169" bestFit="1" customWidth="1"/>
    <col min="1805" max="1805" width="22.85546875" style="1169" customWidth="1"/>
    <col min="1806" max="2048" width="9.28515625" style="1169"/>
    <col min="2049" max="2049" width="53" style="1169" customWidth="1"/>
    <col min="2050" max="2050" width="18" style="1169" bestFit="1" customWidth="1"/>
    <col min="2051" max="2053" width="15.85546875" style="1169" customWidth="1"/>
    <col min="2054" max="2056" width="12.28515625" style="1169" customWidth="1"/>
    <col min="2057" max="2058" width="9.28515625" style="1169"/>
    <col min="2059" max="2059" width="15" style="1169" customWidth="1"/>
    <col min="2060" max="2060" width="15.5703125" style="1169" bestFit="1" customWidth="1"/>
    <col min="2061" max="2061" width="22.85546875" style="1169" customWidth="1"/>
    <col min="2062" max="2304" width="9.28515625" style="1169"/>
    <col min="2305" max="2305" width="53" style="1169" customWidth="1"/>
    <col min="2306" max="2306" width="18" style="1169" bestFit="1" customWidth="1"/>
    <col min="2307" max="2309" width="15.85546875" style="1169" customWidth="1"/>
    <col min="2310" max="2312" width="12.28515625" style="1169" customWidth="1"/>
    <col min="2313" max="2314" width="9.28515625" style="1169"/>
    <col min="2315" max="2315" width="15" style="1169" customWidth="1"/>
    <col min="2316" max="2316" width="15.5703125" style="1169" bestFit="1" customWidth="1"/>
    <col min="2317" max="2317" width="22.85546875" style="1169" customWidth="1"/>
    <col min="2318" max="2560" width="9.28515625" style="1169"/>
    <col min="2561" max="2561" width="53" style="1169" customWidth="1"/>
    <col min="2562" max="2562" width="18" style="1169" bestFit="1" customWidth="1"/>
    <col min="2563" max="2565" width="15.85546875" style="1169" customWidth="1"/>
    <col min="2566" max="2568" width="12.28515625" style="1169" customWidth="1"/>
    <col min="2569" max="2570" width="9.28515625" style="1169"/>
    <col min="2571" max="2571" width="15" style="1169" customWidth="1"/>
    <col min="2572" max="2572" width="15.5703125" style="1169" bestFit="1" customWidth="1"/>
    <col min="2573" max="2573" width="22.85546875" style="1169" customWidth="1"/>
    <col min="2574" max="2816" width="9.28515625" style="1169"/>
    <col min="2817" max="2817" width="53" style="1169" customWidth="1"/>
    <col min="2818" max="2818" width="18" style="1169" bestFit="1" customWidth="1"/>
    <col min="2819" max="2821" width="15.85546875" style="1169" customWidth="1"/>
    <col min="2822" max="2824" width="12.28515625" style="1169" customWidth="1"/>
    <col min="2825" max="2826" width="9.28515625" style="1169"/>
    <col min="2827" max="2827" width="15" style="1169" customWidth="1"/>
    <col min="2828" max="2828" width="15.5703125" style="1169" bestFit="1" customWidth="1"/>
    <col min="2829" max="2829" width="22.85546875" style="1169" customWidth="1"/>
    <col min="2830" max="3072" width="9.28515625" style="1169"/>
    <col min="3073" max="3073" width="53" style="1169" customWidth="1"/>
    <col min="3074" max="3074" width="18" style="1169" bestFit="1" customWidth="1"/>
    <col min="3075" max="3077" width="15.85546875" style="1169" customWidth="1"/>
    <col min="3078" max="3080" width="12.28515625" style="1169" customWidth="1"/>
    <col min="3081" max="3082" width="9.28515625" style="1169"/>
    <col min="3083" max="3083" width="15" style="1169" customWidth="1"/>
    <col min="3084" max="3084" width="15.5703125" style="1169" bestFit="1" customWidth="1"/>
    <col min="3085" max="3085" width="22.85546875" style="1169" customWidth="1"/>
    <col min="3086" max="3328" width="9.28515625" style="1169"/>
    <col min="3329" max="3329" width="53" style="1169" customWidth="1"/>
    <col min="3330" max="3330" width="18" style="1169" bestFit="1" customWidth="1"/>
    <col min="3331" max="3333" width="15.85546875" style="1169" customWidth="1"/>
    <col min="3334" max="3336" width="12.28515625" style="1169" customWidth="1"/>
    <col min="3337" max="3338" width="9.28515625" style="1169"/>
    <col min="3339" max="3339" width="15" style="1169" customWidth="1"/>
    <col min="3340" max="3340" width="15.5703125" style="1169" bestFit="1" customWidth="1"/>
    <col min="3341" max="3341" width="22.85546875" style="1169" customWidth="1"/>
    <col min="3342" max="3584" width="9.28515625" style="1169"/>
    <col min="3585" max="3585" width="53" style="1169" customWidth="1"/>
    <col min="3586" max="3586" width="18" style="1169" bestFit="1" customWidth="1"/>
    <col min="3587" max="3589" width="15.85546875" style="1169" customWidth="1"/>
    <col min="3590" max="3592" width="12.28515625" style="1169" customWidth="1"/>
    <col min="3593" max="3594" width="9.28515625" style="1169"/>
    <col min="3595" max="3595" width="15" style="1169" customWidth="1"/>
    <col min="3596" max="3596" width="15.5703125" style="1169" bestFit="1" customWidth="1"/>
    <col min="3597" max="3597" width="22.85546875" style="1169" customWidth="1"/>
    <col min="3598" max="3840" width="9.28515625" style="1169"/>
    <col min="3841" max="3841" width="53" style="1169" customWidth="1"/>
    <col min="3842" max="3842" width="18" style="1169" bestFit="1" customWidth="1"/>
    <col min="3843" max="3845" width="15.85546875" style="1169" customWidth="1"/>
    <col min="3846" max="3848" width="12.28515625" style="1169" customWidth="1"/>
    <col min="3849" max="3850" width="9.28515625" style="1169"/>
    <col min="3851" max="3851" width="15" style="1169" customWidth="1"/>
    <col min="3852" max="3852" width="15.5703125" style="1169" bestFit="1" customWidth="1"/>
    <col min="3853" max="3853" width="22.85546875" style="1169" customWidth="1"/>
    <col min="3854" max="4096" width="9.28515625" style="1169"/>
    <col min="4097" max="4097" width="53" style="1169" customWidth="1"/>
    <col min="4098" max="4098" width="18" style="1169" bestFit="1" customWidth="1"/>
    <col min="4099" max="4101" width="15.85546875" style="1169" customWidth="1"/>
    <col min="4102" max="4104" width="12.28515625" style="1169" customWidth="1"/>
    <col min="4105" max="4106" width="9.28515625" style="1169"/>
    <col min="4107" max="4107" width="15" style="1169" customWidth="1"/>
    <col min="4108" max="4108" width="15.5703125" style="1169" bestFit="1" customWidth="1"/>
    <col min="4109" max="4109" width="22.85546875" style="1169" customWidth="1"/>
    <col min="4110" max="4352" width="9.28515625" style="1169"/>
    <col min="4353" max="4353" width="53" style="1169" customWidth="1"/>
    <col min="4354" max="4354" width="18" style="1169" bestFit="1" customWidth="1"/>
    <col min="4355" max="4357" width="15.85546875" style="1169" customWidth="1"/>
    <col min="4358" max="4360" width="12.28515625" style="1169" customWidth="1"/>
    <col min="4361" max="4362" width="9.28515625" style="1169"/>
    <col min="4363" max="4363" width="15" style="1169" customWidth="1"/>
    <col min="4364" max="4364" width="15.5703125" style="1169" bestFit="1" customWidth="1"/>
    <col min="4365" max="4365" width="22.85546875" style="1169" customWidth="1"/>
    <col min="4366" max="4608" width="9.28515625" style="1169"/>
    <col min="4609" max="4609" width="53" style="1169" customWidth="1"/>
    <col min="4610" max="4610" width="18" style="1169" bestFit="1" customWidth="1"/>
    <col min="4611" max="4613" width="15.85546875" style="1169" customWidth="1"/>
    <col min="4614" max="4616" width="12.28515625" style="1169" customWidth="1"/>
    <col min="4617" max="4618" width="9.28515625" style="1169"/>
    <col min="4619" max="4619" width="15" style="1169" customWidth="1"/>
    <col min="4620" max="4620" width="15.5703125" style="1169" bestFit="1" customWidth="1"/>
    <col min="4621" max="4621" width="22.85546875" style="1169" customWidth="1"/>
    <col min="4622" max="4864" width="9.28515625" style="1169"/>
    <col min="4865" max="4865" width="53" style="1169" customWidth="1"/>
    <col min="4866" max="4866" width="18" style="1169" bestFit="1" customWidth="1"/>
    <col min="4867" max="4869" width="15.85546875" style="1169" customWidth="1"/>
    <col min="4870" max="4872" width="12.28515625" style="1169" customWidth="1"/>
    <col min="4873" max="4874" width="9.28515625" style="1169"/>
    <col min="4875" max="4875" width="15" style="1169" customWidth="1"/>
    <col min="4876" max="4876" width="15.5703125" style="1169" bestFit="1" customWidth="1"/>
    <col min="4877" max="4877" width="22.85546875" style="1169" customWidth="1"/>
    <col min="4878" max="5120" width="9.28515625" style="1169"/>
    <col min="5121" max="5121" width="53" style="1169" customWidth="1"/>
    <col min="5122" max="5122" width="18" style="1169" bestFit="1" customWidth="1"/>
    <col min="5123" max="5125" width="15.85546875" style="1169" customWidth="1"/>
    <col min="5126" max="5128" width="12.28515625" style="1169" customWidth="1"/>
    <col min="5129" max="5130" width="9.28515625" style="1169"/>
    <col min="5131" max="5131" width="15" style="1169" customWidth="1"/>
    <col min="5132" max="5132" width="15.5703125" style="1169" bestFit="1" customWidth="1"/>
    <col min="5133" max="5133" width="22.85546875" style="1169" customWidth="1"/>
    <col min="5134" max="5376" width="9.28515625" style="1169"/>
    <col min="5377" max="5377" width="53" style="1169" customWidth="1"/>
    <col min="5378" max="5378" width="18" style="1169" bestFit="1" customWidth="1"/>
    <col min="5379" max="5381" width="15.85546875" style="1169" customWidth="1"/>
    <col min="5382" max="5384" width="12.28515625" style="1169" customWidth="1"/>
    <col min="5385" max="5386" width="9.28515625" style="1169"/>
    <col min="5387" max="5387" width="15" style="1169" customWidth="1"/>
    <col min="5388" max="5388" width="15.5703125" style="1169" bestFit="1" customWidth="1"/>
    <col min="5389" max="5389" width="22.85546875" style="1169" customWidth="1"/>
    <col min="5390" max="5632" width="9.28515625" style="1169"/>
    <col min="5633" max="5633" width="53" style="1169" customWidth="1"/>
    <col min="5634" max="5634" width="18" style="1169" bestFit="1" customWidth="1"/>
    <col min="5635" max="5637" width="15.85546875" style="1169" customWidth="1"/>
    <col min="5638" max="5640" width="12.28515625" style="1169" customWidth="1"/>
    <col min="5641" max="5642" width="9.28515625" style="1169"/>
    <col min="5643" max="5643" width="15" style="1169" customWidth="1"/>
    <col min="5644" max="5644" width="15.5703125" style="1169" bestFit="1" customWidth="1"/>
    <col min="5645" max="5645" width="22.85546875" style="1169" customWidth="1"/>
    <col min="5646" max="5888" width="9.28515625" style="1169"/>
    <col min="5889" max="5889" width="53" style="1169" customWidth="1"/>
    <col min="5890" max="5890" width="18" style="1169" bestFit="1" customWidth="1"/>
    <col min="5891" max="5893" width="15.85546875" style="1169" customWidth="1"/>
    <col min="5894" max="5896" width="12.28515625" style="1169" customWidth="1"/>
    <col min="5897" max="5898" width="9.28515625" style="1169"/>
    <col min="5899" max="5899" width="15" style="1169" customWidth="1"/>
    <col min="5900" max="5900" width="15.5703125" style="1169" bestFit="1" customWidth="1"/>
    <col min="5901" max="5901" width="22.85546875" style="1169" customWidth="1"/>
    <col min="5902" max="6144" width="9.28515625" style="1169"/>
    <col min="6145" max="6145" width="53" style="1169" customWidth="1"/>
    <col min="6146" max="6146" width="18" style="1169" bestFit="1" customWidth="1"/>
    <col min="6147" max="6149" width="15.85546875" style="1169" customWidth="1"/>
    <col min="6150" max="6152" width="12.28515625" style="1169" customWidth="1"/>
    <col min="6153" max="6154" width="9.28515625" style="1169"/>
    <col min="6155" max="6155" width="15" style="1169" customWidth="1"/>
    <col min="6156" max="6156" width="15.5703125" style="1169" bestFit="1" customWidth="1"/>
    <col min="6157" max="6157" width="22.85546875" style="1169" customWidth="1"/>
    <col min="6158" max="6400" width="9.28515625" style="1169"/>
    <col min="6401" max="6401" width="53" style="1169" customWidth="1"/>
    <col min="6402" max="6402" width="18" style="1169" bestFit="1" customWidth="1"/>
    <col min="6403" max="6405" width="15.85546875" style="1169" customWidth="1"/>
    <col min="6406" max="6408" width="12.28515625" style="1169" customWidth="1"/>
    <col min="6409" max="6410" width="9.28515625" style="1169"/>
    <col min="6411" max="6411" width="15" style="1169" customWidth="1"/>
    <col min="6412" max="6412" width="15.5703125" style="1169" bestFit="1" customWidth="1"/>
    <col min="6413" max="6413" width="22.85546875" style="1169" customWidth="1"/>
    <col min="6414" max="6656" width="9.28515625" style="1169"/>
    <col min="6657" max="6657" width="53" style="1169" customWidth="1"/>
    <col min="6658" max="6658" width="18" style="1169" bestFit="1" customWidth="1"/>
    <col min="6659" max="6661" width="15.85546875" style="1169" customWidth="1"/>
    <col min="6662" max="6664" width="12.28515625" style="1169" customWidth="1"/>
    <col min="6665" max="6666" width="9.28515625" style="1169"/>
    <col min="6667" max="6667" width="15" style="1169" customWidth="1"/>
    <col min="6668" max="6668" width="15.5703125" style="1169" bestFit="1" customWidth="1"/>
    <col min="6669" max="6669" width="22.85546875" style="1169" customWidth="1"/>
    <col min="6670" max="6912" width="9.28515625" style="1169"/>
    <col min="6913" max="6913" width="53" style="1169" customWidth="1"/>
    <col min="6914" max="6914" width="18" style="1169" bestFit="1" customWidth="1"/>
    <col min="6915" max="6917" width="15.85546875" style="1169" customWidth="1"/>
    <col min="6918" max="6920" width="12.28515625" style="1169" customWidth="1"/>
    <col min="6921" max="6922" width="9.28515625" style="1169"/>
    <col min="6923" max="6923" width="15" style="1169" customWidth="1"/>
    <col min="6924" max="6924" width="15.5703125" style="1169" bestFit="1" customWidth="1"/>
    <col min="6925" max="6925" width="22.85546875" style="1169" customWidth="1"/>
    <col min="6926" max="7168" width="9.28515625" style="1169"/>
    <col min="7169" max="7169" width="53" style="1169" customWidth="1"/>
    <col min="7170" max="7170" width="18" style="1169" bestFit="1" customWidth="1"/>
    <col min="7171" max="7173" width="15.85546875" style="1169" customWidth="1"/>
    <col min="7174" max="7176" width="12.28515625" style="1169" customWidth="1"/>
    <col min="7177" max="7178" width="9.28515625" style="1169"/>
    <col min="7179" max="7179" width="15" style="1169" customWidth="1"/>
    <col min="7180" max="7180" width="15.5703125" style="1169" bestFit="1" customWidth="1"/>
    <col min="7181" max="7181" width="22.85546875" style="1169" customWidth="1"/>
    <col min="7182" max="7424" width="9.28515625" style="1169"/>
    <col min="7425" max="7425" width="53" style="1169" customWidth="1"/>
    <col min="7426" max="7426" width="18" style="1169" bestFit="1" customWidth="1"/>
    <col min="7427" max="7429" width="15.85546875" style="1169" customWidth="1"/>
    <col min="7430" max="7432" width="12.28515625" style="1169" customWidth="1"/>
    <col min="7433" max="7434" width="9.28515625" style="1169"/>
    <col min="7435" max="7435" width="15" style="1169" customWidth="1"/>
    <col min="7436" max="7436" width="15.5703125" style="1169" bestFit="1" customWidth="1"/>
    <col min="7437" max="7437" width="22.85546875" style="1169" customWidth="1"/>
    <col min="7438" max="7680" width="9.28515625" style="1169"/>
    <col min="7681" max="7681" width="53" style="1169" customWidth="1"/>
    <col min="7682" max="7682" width="18" style="1169" bestFit="1" customWidth="1"/>
    <col min="7683" max="7685" width="15.85546875" style="1169" customWidth="1"/>
    <col min="7686" max="7688" width="12.28515625" style="1169" customWidth="1"/>
    <col min="7689" max="7690" width="9.28515625" style="1169"/>
    <col min="7691" max="7691" width="15" style="1169" customWidth="1"/>
    <col min="7692" max="7692" width="15.5703125" style="1169" bestFit="1" customWidth="1"/>
    <col min="7693" max="7693" width="22.85546875" style="1169" customWidth="1"/>
    <col min="7694" max="7936" width="9.28515625" style="1169"/>
    <col min="7937" max="7937" width="53" style="1169" customWidth="1"/>
    <col min="7938" max="7938" width="18" style="1169" bestFit="1" customWidth="1"/>
    <col min="7939" max="7941" width="15.85546875" style="1169" customWidth="1"/>
    <col min="7942" max="7944" width="12.28515625" style="1169" customWidth="1"/>
    <col min="7945" max="7946" width="9.28515625" style="1169"/>
    <col min="7947" max="7947" width="15" style="1169" customWidth="1"/>
    <col min="7948" max="7948" width="15.5703125" style="1169" bestFit="1" customWidth="1"/>
    <col min="7949" max="7949" width="22.85546875" style="1169" customWidth="1"/>
    <col min="7950" max="8192" width="9.28515625" style="1169"/>
    <col min="8193" max="8193" width="53" style="1169" customWidth="1"/>
    <col min="8194" max="8194" width="18" style="1169" bestFit="1" customWidth="1"/>
    <col min="8195" max="8197" width="15.85546875" style="1169" customWidth="1"/>
    <col min="8198" max="8200" width="12.28515625" style="1169" customWidth="1"/>
    <col min="8201" max="8202" width="9.28515625" style="1169"/>
    <col min="8203" max="8203" width="15" style="1169" customWidth="1"/>
    <col min="8204" max="8204" width="15.5703125" style="1169" bestFit="1" customWidth="1"/>
    <col min="8205" max="8205" width="22.85546875" style="1169" customWidth="1"/>
    <col min="8206" max="8448" width="9.28515625" style="1169"/>
    <col min="8449" max="8449" width="53" style="1169" customWidth="1"/>
    <col min="8450" max="8450" width="18" style="1169" bestFit="1" customWidth="1"/>
    <col min="8451" max="8453" width="15.85546875" style="1169" customWidth="1"/>
    <col min="8454" max="8456" width="12.28515625" style="1169" customWidth="1"/>
    <col min="8457" max="8458" width="9.28515625" style="1169"/>
    <col min="8459" max="8459" width="15" style="1169" customWidth="1"/>
    <col min="8460" max="8460" width="15.5703125" style="1169" bestFit="1" customWidth="1"/>
    <col min="8461" max="8461" width="22.85546875" style="1169" customWidth="1"/>
    <col min="8462" max="8704" width="9.28515625" style="1169"/>
    <col min="8705" max="8705" width="53" style="1169" customWidth="1"/>
    <col min="8706" max="8706" width="18" style="1169" bestFit="1" customWidth="1"/>
    <col min="8707" max="8709" width="15.85546875" style="1169" customWidth="1"/>
    <col min="8710" max="8712" width="12.28515625" style="1169" customWidth="1"/>
    <col min="8713" max="8714" width="9.28515625" style="1169"/>
    <col min="8715" max="8715" width="15" style="1169" customWidth="1"/>
    <col min="8716" max="8716" width="15.5703125" style="1169" bestFit="1" customWidth="1"/>
    <col min="8717" max="8717" width="22.85546875" style="1169" customWidth="1"/>
    <col min="8718" max="8960" width="9.28515625" style="1169"/>
    <col min="8961" max="8961" width="53" style="1169" customWidth="1"/>
    <col min="8962" max="8962" width="18" style="1169" bestFit="1" customWidth="1"/>
    <col min="8963" max="8965" width="15.85546875" style="1169" customWidth="1"/>
    <col min="8966" max="8968" width="12.28515625" style="1169" customWidth="1"/>
    <col min="8969" max="8970" width="9.28515625" style="1169"/>
    <col min="8971" max="8971" width="15" style="1169" customWidth="1"/>
    <col min="8972" max="8972" width="15.5703125" style="1169" bestFit="1" customWidth="1"/>
    <col min="8973" max="8973" width="22.85546875" style="1169" customWidth="1"/>
    <col min="8974" max="9216" width="9.28515625" style="1169"/>
    <col min="9217" max="9217" width="53" style="1169" customWidth="1"/>
    <col min="9218" max="9218" width="18" style="1169" bestFit="1" customWidth="1"/>
    <col min="9219" max="9221" width="15.85546875" style="1169" customWidth="1"/>
    <col min="9222" max="9224" width="12.28515625" style="1169" customWidth="1"/>
    <col min="9225" max="9226" width="9.28515625" style="1169"/>
    <col min="9227" max="9227" width="15" style="1169" customWidth="1"/>
    <col min="9228" max="9228" width="15.5703125" style="1169" bestFit="1" customWidth="1"/>
    <col min="9229" max="9229" width="22.85546875" style="1169" customWidth="1"/>
    <col min="9230" max="9472" width="9.28515625" style="1169"/>
    <col min="9473" max="9473" width="53" style="1169" customWidth="1"/>
    <col min="9474" max="9474" width="18" style="1169" bestFit="1" customWidth="1"/>
    <col min="9475" max="9477" width="15.85546875" style="1169" customWidth="1"/>
    <col min="9478" max="9480" width="12.28515625" style="1169" customWidth="1"/>
    <col min="9481" max="9482" width="9.28515625" style="1169"/>
    <col min="9483" max="9483" width="15" style="1169" customWidth="1"/>
    <col min="9484" max="9484" width="15.5703125" style="1169" bestFit="1" customWidth="1"/>
    <col min="9485" max="9485" width="22.85546875" style="1169" customWidth="1"/>
    <col min="9486" max="9728" width="9.28515625" style="1169"/>
    <col min="9729" max="9729" width="53" style="1169" customWidth="1"/>
    <col min="9730" max="9730" width="18" style="1169" bestFit="1" customWidth="1"/>
    <col min="9731" max="9733" width="15.85546875" style="1169" customWidth="1"/>
    <col min="9734" max="9736" width="12.28515625" style="1169" customWidth="1"/>
    <col min="9737" max="9738" width="9.28515625" style="1169"/>
    <col min="9739" max="9739" width="15" style="1169" customWidth="1"/>
    <col min="9740" max="9740" width="15.5703125" style="1169" bestFit="1" customWidth="1"/>
    <col min="9741" max="9741" width="22.85546875" style="1169" customWidth="1"/>
    <col min="9742" max="9984" width="9.28515625" style="1169"/>
    <col min="9985" max="9985" width="53" style="1169" customWidth="1"/>
    <col min="9986" max="9986" width="18" style="1169" bestFit="1" customWidth="1"/>
    <col min="9987" max="9989" width="15.85546875" style="1169" customWidth="1"/>
    <col min="9990" max="9992" width="12.28515625" style="1169" customWidth="1"/>
    <col min="9993" max="9994" width="9.28515625" style="1169"/>
    <col min="9995" max="9995" width="15" style="1169" customWidth="1"/>
    <col min="9996" max="9996" width="15.5703125" style="1169" bestFit="1" customWidth="1"/>
    <col min="9997" max="9997" width="22.85546875" style="1169" customWidth="1"/>
    <col min="9998" max="10240" width="9.28515625" style="1169"/>
    <col min="10241" max="10241" width="53" style="1169" customWidth="1"/>
    <col min="10242" max="10242" width="18" style="1169" bestFit="1" customWidth="1"/>
    <col min="10243" max="10245" width="15.85546875" style="1169" customWidth="1"/>
    <col min="10246" max="10248" width="12.28515625" style="1169" customWidth="1"/>
    <col min="10249" max="10250" width="9.28515625" style="1169"/>
    <col min="10251" max="10251" width="15" style="1169" customWidth="1"/>
    <col min="10252" max="10252" width="15.5703125" style="1169" bestFit="1" customWidth="1"/>
    <col min="10253" max="10253" width="22.85546875" style="1169" customWidth="1"/>
    <col min="10254" max="10496" width="9.28515625" style="1169"/>
    <col min="10497" max="10497" width="53" style="1169" customWidth="1"/>
    <col min="10498" max="10498" width="18" style="1169" bestFit="1" customWidth="1"/>
    <col min="10499" max="10501" width="15.85546875" style="1169" customWidth="1"/>
    <col min="10502" max="10504" width="12.28515625" style="1169" customWidth="1"/>
    <col min="10505" max="10506" width="9.28515625" style="1169"/>
    <col min="10507" max="10507" width="15" style="1169" customWidth="1"/>
    <col min="10508" max="10508" width="15.5703125" style="1169" bestFit="1" customWidth="1"/>
    <col min="10509" max="10509" width="22.85546875" style="1169" customWidth="1"/>
    <col min="10510" max="10752" width="9.28515625" style="1169"/>
    <col min="10753" max="10753" width="53" style="1169" customWidth="1"/>
    <col min="10754" max="10754" width="18" style="1169" bestFit="1" customWidth="1"/>
    <col min="10755" max="10757" width="15.85546875" style="1169" customWidth="1"/>
    <col min="10758" max="10760" width="12.28515625" style="1169" customWidth="1"/>
    <col min="10761" max="10762" width="9.28515625" style="1169"/>
    <col min="10763" max="10763" width="15" style="1169" customWidth="1"/>
    <col min="10764" max="10764" width="15.5703125" style="1169" bestFit="1" customWidth="1"/>
    <col min="10765" max="10765" width="22.85546875" style="1169" customWidth="1"/>
    <col min="10766" max="11008" width="9.28515625" style="1169"/>
    <col min="11009" max="11009" width="53" style="1169" customWidth="1"/>
    <col min="11010" max="11010" width="18" style="1169" bestFit="1" customWidth="1"/>
    <col min="11011" max="11013" width="15.85546875" style="1169" customWidth="1"/>
    <col min="11014" max="11016" width="12.28515625" style="1169" customWidth="1"/>
    <col min="11017" max="11018" width="9.28515625" style="1169"/>
    <col min="11019" max="11019" width="15" style="1169" customWidth="1"/>
    <col min="11020" max="11020" width="15.5703125" style="1169" bestFit="1" customWidth="1"/>
    <col min="11021" max="11021" width="22.85546875" style="1169" customWidth="1"/>
    <col min="11022" max="11264" width="9.28515625" style="1169"/>
    <col min="11265" max="11265" width="53" style="1169" customWidth="1"/>
    <col min="11266" max="11266" width="18" style="1169" bestFit="1" customWidth="1"/>
    <col min="11267" max="11269" width="15.85546875" style="1169" customWidth="1"/>
    <col min="11270" max="11272" width="12.28515625" style="1169" customWidth="1"/>
    <col min="11273" max="11274" width="9.28515625" style="1169"/>
    <col min="11275" max="11275" width="15" style="1169" customWidth="1"/>
    <col min="11276" max="11276" width="15.5703125" style="1169" bestFit="1" customWidth="1"/>
    <col min="11277" max="11277" width="22.85546875" style="1169" customWidth="1"/>
    <col min="11278" max="11520" width="9.28515625" style="1169"/>
    <col min="11521" max="11521" width="53" style="1169" customWidth="1"/>
    <col min="11522" max="11522" width="18" style="1169" bestFit="1" customWidth="1"/>
    <col min="11523" max="11525" width="15.85546875" style="1169" customWidth="1"/>
    <col min="11526" max="11528" width="12.28515625" style="1169" customWidth="1"/>
    <col min="11529" max="11530" width="9.28515625" style="1169"/>
    <col min="11531" max="11531" width="15" style="1169" customWidth="1"/>
    <col min="11532" max="11532" width="15.5703125" style="1169" bestFit="1" customWidth="1"/>
    <col min="11533" max="11533" width="22.85546875" style="1169" customWidth="1"/>
    <col min="11534" max="11776" width="9.28515625" style="1169"/>
    <col min="11777" max="11777" width="53" style="1169" customWidth="1"/>
    <col min="11778" max="11778" width="18" style="1169" bestFit="1" customWidth="1"/>
    <col min="11779" max="11781" width="15.85546875" style="1169" customWidth="1"/>
    <col min="11782" max="11784" width="12.28515625" style="1169" customWidth="1"/>
    <col min="11785" max="11786" width="9.28515625" style="1169"/>
    <col min="11787" max="11787" width="15" style="1169" customWidth="1"/>
    <col min="11788" max="11788" width="15.5703125" style="1169" bestFit="1" customWidth="1"/>
    <col min="11789" max="11789" width="22.85546875" style="1169" customWidth="1"/>
    <col min="11790" max="12032" width="9.28515625" style="1169"/>
    <col min="12033" max="12033" width="53" style="1169" customWidth="1"/>
    <col min="12034" max="12034" width="18" style="1169" bestFit="1" customWidth="1"/>
    <col min="12035" max="12037" width="15.85546875" style="1169" customWidth="1"/>
    <col min="12038" max="12040" width="12.28515625" style="1169" customWidth="1"/>
    <col min="12041" max="12042" width="9.28515625" style="1169"/>
    <col min="12043" max="12043" width="15" style="1169" customWidth="1"/>
    <col min="12044" max="12044" width="15.5703125" style="1169" bestFit="1" customWidth="1"/>
    <col min="12045" max="12045" width="22.85546875" style="1169" customWidth="1"/>
    <col min="12046" max="12288" width="9.28515625" style="1169"/>
    <col min="12289" max="12289" width="53" style="1169" customWidth="1"/>
    <col min="12290" max="12290" width="18" style="1169" bestFit="1" customWidth="1"/>
    <col min="12291" max="12293" width="15.85546875" style="1169" customWidth="1"/>
    <col min="12294" max="12296" width="12.28515625" style="1169" customWidth="1"/>
    <col min="12297" max="12298" width="9.28515625" style="1169"/>
    <col min="12299" max="12299" width="15" style="1169" customWidth="1"/>
    <col min="12300" max="12300" width="15.5703125" style="1169" bestFit="1" customWidth="1"/>
    <col min="12301" max="12301" width="22.85546875" style="1169" customWidth="1"/>
    <col min="12302" max="12544" width="9.28515625" style="1169"/>
    <col min="12545" max="12545" width="53" style="1169" customWidth="1"/>
    <col min="12546" max="12546" width="18" style="1169" bestFit="1" customWidth="1"/>
    <col min="12547" max="12549" width="15.85546875" style="1169" customWidth="1"/>
    <col min="12550" max="12552" width="12.28515625" style="1169" customWidth="1"/>
    <col min="12553" max="12554" width="9.28515625" style="1169"/>
    <col min="12555" max="12555" width="15" style="1169" customWidth="1"/>
    <col min="12556" max="12556" width="15.5703125" style="1169" bestFit="1" customWidth="1"/>
    <col min="12557" max="12557" width="22.85546875" style="1169" customWidth="1"/>
    <col min="12558" max="12800" width="9.28515625" style="1169"/>
    <col min="12801" max="12801" width="53" style="1169" customWidth="1"/>
    <col min="12802" max="12802" width="18" style="1169" bestFit="1" customWidth="1"/>
    <col min="12803" max="12805" width="15.85546875" style="1169" customWidth="1"/>
    <col min="12806" max="12808" width="12.28515625" style="1169" customWidth="1"/>
    <col min="12809" max="12810" width="9.28515625" style="1169"/>
    <col min="12811" max="12811" width="15" style="1169" customWidth="1"/>
    <col min="12812" max="12812" width="15.5703125" style="1169" bestFit="1" customWidth="1"/>
    <col min="12813" max="12813" width="22.85546875" style="1169" customWidth="1"/>
    <col min="12814" max="13056" width="9.28515625" style="1169"/>
    <col min="13057" max="13057" width="53" style="1169" customWidth="1"/>
    <col min="13058" max="13058" width="18" style="1169" bestFit="1" customWidth="1"/>
    <col min="13059" max="13061" width="15.85546875" style="1169" customWidth="1"/>
    <col min="13062" max="13064" width="12.28515625" style="1169" customWidth="1"/>
    <col min="13065" max="13066" width="9.28515625" style="1169"/>
    <col min="13067" max="13067" width="15" style="1169" customWidth="1"/>
    <col min="13068" max="13068" width="15.5703125" style="1169" bestFit="1" customWidth="1"/>
    <col min="13069" max="13069" width="22.85546875" style="1169" customWidth="1"/>
    <col min="13070" max="13312" width="9.28515625" style="1169"/>
    <col min="13313" max="13313" width="53" style="1169" customWidth="1"/>
    <col min="13314" max="13314" width="18" style="1169" bestFit="1" customWidth="1"/>
    <col min="13315" max="13317" width="15.85546875" style="1169" customWidth="1"/>
    <col min="13318" max="13320" width="12.28515625" style="1169" customWidth="1"/>
    <col min="13321" max="13322" width="9.28515625" style="1169"/>
    <col min="13323" max="13323" width="15" style="1169" customWidth="1"/>
    <col min="13324" max="13324" width="15.5703125" style="1169" bestFit="1" customWidth="1"/>
    <col min="13325" max="13325" width="22.85546875" style="1169" customWidth="1"/>
    <col min="13326" max="13568" width="9.28515625" style="1169"/>
    <col min="13569" max="13569" width="53" style="1169" customWidth="1"/>
    <col min="13570" max="13570" width="18" style="1169" bestFit="1" customWidth="1"/>
    <col min="13571" max="13573" width="15.85546875" style="1169" customWidth="1"/>
    <col min="13574" max="13576" width="12.28515625" style="1169" customWidth="1"/>
    <col min="13577" max="13578" width="9.28515625" style="1169"/>
    <col min="13579" max="13579" width="15" style="1169" customWidth="1"/>
    <col min="13580" max="13580" width="15.5703125" style="1169" bestFit="1" customWidth="1"/>
    <col min="13581" max="13581" width="22.85546875" style="1169" customWidth="1"/>
    <col min="13582" max="13824" width="9.28515625" style="1169"/>
    <col min="13825" max="13825" width="53" style="1169" customWidth="1"/>
    <col min="13826" max="13826" width="18" style="1169" bestFit="1" customWidth="1"/>
    <col min="13827" max="13829" width="15.85546875" style="1169" customWidth="1"/>
    <col min="13830" max="13832" width="12.28515625" style="1169" customWidth="1"/>
    <col min="13833" max="13834" width="9.28515625" style="1169"/>
    <col min="13835" max="13835" width="15" style="1169" customWidth="1"/>
    <col min="13836" max="13836" width="15.5703125" style="1169" bestFit="1" customWidth="1"/>
    <col min="13837" max="13837" width="22.85546875" style="1169" customWidth="1"/>
    <col min="13838" max="14080" width="9.28515625" style="1169"/>
    <col min="14081" max="14081" width="53" style="1169" customWidth="1"/>
    <col min="14082" max="14082" width="18" style="1169" bestFit="1" customWidth="1"/>
    <col min="14083" max="14085" width="15.85546875" style="1169" customWidth="1"/>
    <col min="14086" max="14088" width="12.28515625" style="1169" customWidth="1"/>
    <col min="14089" max="14090" width="9.28515625" style="1169"/>
    <col min="14091" max="14091" width="15" style="1169" customWidth="1"/>
    <col min="14092" max="14092" width="15.5703125" style="1169" bestFit="1" customWidth="1"/>
    <col min="14093" max="14093" width="22.85546875" style="1169" customWidth="1"/>
    <col min="14094" max="14336" width="9.28515625" style="1169"/>
    <col min="14337" max="14337" width="53" style="1169" customWidth="1"/>
    <col min="14338" max="14338" width="18" style="1169" bestFit="1" customWidth="1"/>
    <col min="14339" max="14341" width="15.85546875" style="1169" customWidth="1"/>
    <col min="14342" max="14344" width="12.28515625" style="1169" customWidth="1"/>
    <col min="14345" max="14346" width="9.28515625" style="1169"/>
    <col min="14347" max="14347" width="15" style="1169" customWidth="1"/>
    <col min="14348" max="14348" width="15.5703125" style="1169" bestFit="1" customWidth="1"/>
    <col min="14349" max="14349" width="22.85546875" style="1169" customWidth="1"/>
    <col min="14350" max="14592" width="9.28515625" style="1169"/>
    <col min="14593" max="14593" width="53" style="1169" customWidth="1"/>
    <col min="14594" max="14594" width="18" style="1169" bestFit="1" customWidth="1"/>
    <col min="14595" max="14597" width="15.85546875" style="1169" customWidth="1"/>
    <col min="14598" max="14600" width="12.28515625" style="1169" customWidth="1"/>
    <col min="14601" max="14602" width="9.28515625" style="1169"/>
    <col min="14603" max="14603" width="15" style="1169" customWidth="1"/>
    <col min="14604" max="14604" width="15.5703125" style="1169" bestFit="1" customWidth="1"/>
    <col min="14605" max="14605" width="22.85546875" style="1169" customWidth="1"/>
    <col min="14606" max="14848" width="9.28515625" style="1169"/>
    <col min="14849" max="14849" width="53" style="1169" customWidth="1"/>
    <col min="14850" max="14850" width="18" style="1169" bestFit="1" customWidth="1"/>
    <col min="14851" max="14853" width="15.85546875" style="1169" customWidth="1"/>
    <col min="14854" max="14856" width="12.28515625" style="1169" customWidth="1"/>
    <col min="14857" max="14858" width="9.28515625" style="1169"/>
    <col min="14859" max="14859" width="15" style="1169" customWidth="1"/>
    <col min="14860" max="14860" width="15.5703125" style="1169" bestFit="1" customWidth="1"/>
    <col min="14861" max="14861" width="22.85546875" style="1169" customWidth="1"/>
    <col min="14862" max="15104" width="9.28515625" style="1169"/>
    <col min="15105" max="15105" width="53" style="1169" customWidth="1"/>
    <col min="15106" max="15106" width="18" style="1169" bestFit="1" customWidth="1"/>
    <col min="15107" max="15109" width="15.85546875" style="1169" customWidth="1"/>
    <col min="15110" max="15112" width="12.28515625" style="1169" customWidth="1"/>
    <col min="15113" max="15114" width="9.28515625" style="1169"/>
    <col min="15115" max="15115" width="15" style="1169" customWidth="1"/>
    <col min="15116" max="15116" width="15.5703125" style="1169" bestFit="1" customWidth="1"/>
    <col min="15117" max="15117" width="22.85546875" style="1169" customWidth="1"/>
    <col min="15118" max="15360" width="9.28515625" style="1169"/>
    <col min="15361" max="15361" width="53" style="1169" customWidth="1"/>
    <col min="15362" max="15362" width="18" style="1169" bestFit="1" customWidth="1"/>
    <col min="15363" max="15365" width="15.85546875" style="1169" customWidth="1"/>
    <col min="15366" max="15368" width="12.28515625" style="1169" customWidth="1"/>
    <col min="15369" max="15370" width="9.28515625" style="1169"/>
    <col min="15371" max="15371" width="15" style="1169" customWidth="1"/>
    <col min="15372" max="15372" width="15.5703125" style="1169" bestFit="1" customWidth="1"/>
    <col min="15373" max="15373" width="22.85546875" style="1169" customWidth="1"/>
    <col min="15374" max="15616" width="9.28515625" style="1169"/>
    <col min="15617" max="15617" width="53" style="1169" customWidth="1"/>
    <col min="15618" max="15618" width="18" style="1169" bestFit="1" customWidth="1"/>
    <col min="15619" max="15621" width="15.85546875" style="1169" customWidth="1"/>
    <col min="15622" max="15624" width="12.28515625" style="1169" customWidth="1"/>
    <col min="15625" max="15626" width="9.28515625" style="1169"/>
    <col min="15627" max="15627" width="15" style="1169" customWidth="1"/>
    <col min="15628" max="15628" width="15.5703125" style="1169" bestFit="1" customWidth="1"/>
    <col min="15629" max="15629" width="22.85546875" style="1169" customWidth="1"/>
    <col min="15630" max="15872" width="9.28515625" style="1169"/>
    <col min="15873" max="15873" width="53" style="1169" customWidth="1"/>
    <col min="15874" max="15874" width="18" style="1169" bestFit="1" customWidth="1"/>
    <col min="15875" max="15877" width="15.85546875" style="1169" customWidth="1"/>
    <col min="15878" max="15880" width="12.28515625" style="1169" customWidth="1"/>
    <col min="15881" max="15882" width="9.28515625" style="1169"/>
    <col min="15883" max="15883" width="15" style="1169" customWidth="1"/>
    <col min="15884" max="15884" width="15.5703125" style="1169" bestFit="1" customWidth="1"/>
    <col min="15885" max="15885" width="22.85546875" style="1169" customWidth="1"/>
    <col min="15886" max="16128" width="9.28515625" style="1169"/>
    <col min="16129" max="16129" width="53" style="1169" customWidth="1"/>
    <col min="16130" max="16130" width="18" style="1169" bestFit="1" customWidth="1"/>
    <col min="16131" max="16133" width="15.85546875" style="1169" customWidth="1"/>
    <col min="16134" max="16136" width="12.28515625" style="1169" customWidth="1"/>
    <col min="16137" max="16138" width="9.28515625" style="1169"/>
    <col min="16139" max="16139" width="15" style="1169" customWidth="1"/>
    <col min="16140" max="16140" width="15.5703125" style="1169" bestFit="1" customWidth="1"/>
    <col min="16141" max="16141" width="22.85546875" style="1169" customWidth="1"/>
    <col min="16142" max="16384" width="9.28515625" style="1169"/>
  </cols>
  <sheetData>
    <row r="1" spans="1:16" ht="17.25" customHeight="1">
      <c r="A1" s="1167" t="s">
        <v>500</v>
      </c>
      <c r="B1" s="1167"/>
      <c r="C1" s="1168"/>
      <c r="D1" s="1168"/>
      <c r="E1" s="1168"/>
      <c r="F1" s="1168"/>
      <c r="G1" s="1168"/>
      <c r="H1" s="1168"/>
      <c r="N1" s="1169"/>
      <c r="O1" s="1169"/>
      <c r="P1" s="1169"/>
    </row>
    <row r="2" spans="1:16" ht="17.25" customHeight="1">
      <c r="A2" s="1170"/>
      <c r="B2" s="1170"/>
      <c r="C2" s="1168"/>
      <c r="D2" s="1168"/>
      <c r="E2" s="1168"/>
      <c r="F2" s="1168"/>
      <c r="G2" s="1168"/>
      <c r="H2" s="1168"/>
      <c r="N2" s="1169"/>
      <c r="O2" s="1169"/>
      <c r="P2" s="1169"/>
    </row>
    <row r="3" spans="1:16" ht="17.25" customHeight="1">
      <c r="A3" s="1171" t="s">
        <v>769</v>
      </c>
      <c r="B3" s="1172"/>
      <c r="C3" s="1173"/>
      <c r="D3" s="1173"/>
      <c r="E3" s="1173"/>
      <c r="F3" s="1173"/>
      <c r="G3" s="1173"/>
      <c r="H3" s="1173"/>
      <c r="N3" s="1169"/>
      <c r="O3" s="1169"/>
      <c r="P3" s="1169"/>
    </row>
    <row r="4" spans="1:16" ht="17.25" customHeight="1">
      <c r="A4" s="1171"/>
      <c r="B4" s="1172"/>
      <c r="C4" s="1173"/>
      <c r="D4" s="1173"/>
      <c r="E4" s="1173"/>
      <c r="F4" s="1173"/>
      <c r="G4" s="1173"/>
      <c r="H4" s="1173"/>
      <c r="N4" s="1169"/>
      <c r="O4" s="1169"/>
      <c r="P4" s="1169"/>
    </row>
    <row r="5" spans="1:16" ht="15" customHeight="1">
      <c r="A5" s="1174"/>
      <c r="B5" s="1174"/>
      <c r="C5" s="1175"/>
      <c r="D5" s="1176"/>
      <c r="E5" s="1176"/>
      <c r="F5" s="1176"/>
      <c r="G5" s="1177"/>
      <c r="H5" s="1178" t="s">
        <v>2</v>
      </c>
      <c r="N5" s="1169"/>
      <c r="O5" s="1169"/>
      <c r="P5" s="1169"/>
    </row>
    <row r="8" spans="1:16" ht="16.350000000000001" customHeight="1">
      <c r="A8" s="1179"/>
      <c r="B8" s="1180" t="s">
        <v>770</v>
      </c>
      <c r="C8" s="1181" t="s">
        <v>229</v>
      </c>
      <c r="D8" s="1182"/>
      <c r="E8" s="1182"/>
      <c r="F8" s="1183" t="s">
        <v>433</v>
      </c>
      <c r="G8" s="1184"/>
      <c r="H8" s="1185"/>
      <c r="N8" s="1169"/>
      <c r="O8" s="1169"/>
      <c r="P8" s="1169"/>
    </row>
    <row r="9" spans="1:16" ht="16.350000000000001" customHeight="1">
      <c r="A9" s="1186" t="s">
        <v>3</v>
      </c>
      <c r="B9" s="1187" t="s">
        <v>228</v>
      </c>
      <c r="C9" s="1188"/>
      <c r="D9" s="1188"/>
      <c r="E9" s="1188"/>
      <c r="F9" s="1188" t="s">
        <v>4</v>
      </c>
      <c r="G9" s="1188" t="s">
        <v>4</v>
      </c>
      <c r="H9" s="1189"/>
      <c r="N9" s="1169"/>
      <c r="O9" s="1169"/>
      <c r="P9" s="1169"/>
    </row>
    <row r="10" spans="1:16" ht="16.350000000000001" customHeight="1">
      <c r="A10" s="1190"/>
      <c r="B10" s="1191" t="s">
        <v>771</v>
      </c>
      <c r="C10" s="1188" t="s">
        <v>434</v>
      </c>
      <c r="D10" s="1188" t="s">
        <v>435</v>
      </c>
      <c r="E10" s="1188" t="s">
        <v>436</v>
      </c>
      <c r="F10" s="1192" t="s">
        <v>232</v>
      </c>
      <c r="G10" s="1192" t="s">
        <v>437</v>
      </c>
      <c r="H10" s="1193" t="s">
        <v>438</v>
      </c>
      <c r="K10" s="1018"/>
      <c r="L10" s="1018"/>
      <c r="M10" s="1018"/>
      <c r="N10" s="1169"/>
      <c r="O10" s="1169"/>
      <c r="P10" s="1169"/>
    </row>
    <row r="11" spans="1:16" s="1198" customFormat="1" ht="9.75" customHeight="1">
      <c r="A11" s="1194" t="s">
        <v>439</v>
      </c>
      <c r="B11" s="1195">
        <v>2</v>
      </c>
      <c r="C11" s="1196">
        <v>3</v>
      </c>
      <c r="D11" s="1196">
        <v>4</v>
      </c>
      <c r="E11" s="1196">
        <v>5</v>
      </c>
      <c r="F11" s="1196">
        <v>6</v>
      </c>
      <c r="G11" s="1196">
        <v>7</v>
      </c>
      <c r="H11" s="1197">
        <v>8</v>
      </c>
      <c r="K11" s="1199"/>
      <c r="L11" s="1199"/>
      <c r="M11" s="1199"/>
    </row>
    <row r="12" spans="1:16" ht="24" customHeight="1">
      <c r="A12" s="1200" t="s">
        <v>440</v>
      </c>
      <c r="B12" s="1201">
        <v>71448652</v>
      </c>
      <c r="C12" s="1020">
        <v>3744731</v>
      </c>
      <c r="D12" s="1020">
        <v>8176753</v>
      </c>
      <c r="E12" s="1020">
        <v>14260114</v>
      </c>
      <c r="F12" s="1202">
        <v>5.2411499659923602E-2</v>
      </c>
      <c r="G12" s="1203">
        <v>0.11444236904567492</v>
      </c>
      <c r="H12" s="1202">
        <v>0.19958548693122999</v>
      </c>
      <c r="K12" s="1204"/>
      <c r="L12" s="1204"/>
      <c r="M12" s="1204"/>
      <c r="N12" s="1169"/>
      <c r="O12" s="1169"/>
      <c r="P12" s="1169"/>
    </row>
    <row r="13" spans="1:16" ht="24" customHeight="1">
      <c r="A13" s="1205" t="s">
        <v>441</v>
      </c>
      <c r="B13" s="1021">
        <v>88402533</v>
      </c>
      <c r="C13" s="1020">
        <v>3640869</v>
      </c>
      <c r="D13" s="1020">
        <v>8043529</v>
      </c>
      <c r="E13" s="1020">
        <v>14010048</v>
      </c>
      <c r="F13" s="1206">
        <v>4.1185120792862351E-2</v>
      </c>
      <c r="G13" s="1206">
        <v>9.0987539915852858E-2</v>
      </c>
      <c r="H13" s="1207">
        <v>0.15848016481609187</v>
      </c>
      <c r="K13" s="1208"/>
      <c r="L13" s="1209"/>
      <c r="M13" s="1208"/>
      <c r="N13" s="1169"/>
      <c r="O13" s="1169"/>
      <c r="P13" s="1169"/>
    </row>
    <row r="14" spans="1:16" ht="24" customHeight="1">
      <c r="A14" s="1190" t="s">
        <v>772</v>
      </c>
      <c r="B14" s="779">
        <v>-16953881</v>
      </c>
      <c r="C14" s="779">
        <v>103862</v>
      </c>
      <c r="D14" s="779">
        <v>133225</v>
      </c>
      <c r="E14" s="1210">
        <v>250066</v>
      </c>
      <c r="F14" s="1211"/>
      <c r="G14" s="1212"/>
      <c r="H14" s="1211"/>
      <c r="N14" s="1169"/>
      <c r="O14" s="1169"/>
      <c r="P14" s="1169"/>
    </row>
    <row r="15" spans="1:16" ht="18.75" customHeight="1"/>
    <row r="16" spans="1:16" ht="19.5" customHeight="1"/>
    <row r="17" spans="1:16" ht="18" customHeight="1">
      <c r="A17" s="1174"/>
      <c r="B17" s="1174"/>
      <c r="C17" s="1175"/>
      <c r="D17" s="1176"/>
      <c r="E17" s="1176"/>
      <c r="F17" s="1176"/>
      <c r="G17" s="1177"/>
      <c r="H17" s="1178" t="s">
        <v>2</v>
      </c>
    </row>
    <row r="20" spans="1:16" ht="15">
      <c r="A20" s="1179"/>
      <c r="B20" s="1180" t="s">
        <v>770</v>
      </c>
      <c r="C20" s="1181" t="s">
        <v>229</v>
      </c>
      <c r="D20" s="1182"/>
      <c r="E20" s="1182"/>
      <c r="F20" s="1183" t="s">
        <v>433</v>
      </c>
      <c r="G20" s="1184"/>
      <c r="H20" s="1185"/>
      <c r="N20" s="1214"/>
      <c r="O20" s="1214"/>
      <c r="P20" s="1214"/>
    </row>
    <row r="21" spans="1:16" ht="15">
      <c r="A21" s="1186" t="s">
        <v>3</v>
      </c>
      <c r="B21" s="1187" t="s">
        <v>228</v>
      </c>
      <c r="C21" s="1188"/>
      <c r="D21" s="1188"/>
      <c r="E21" s="1188"/>
      <c r="F21" s="1188" t="s">
        <v>4</v>
      </c>
      <c r="G21" s="1188" t="s">
        <v>4</v>
      </c>
      <c r="H21" s="1189"/>
      <c r="N21" s="1214"/>
      <c r="O21" s="1214"/>
      <c r="P21" s="1214"/>
    </row>
    <row r="22" spans="1:16" ht="17.25">
      <c r="A22" s="1190"/>
      <c r="B22" s="1191" t="s">
        <v>771</v>
      </c>
      <c r="C22" s="1188" t="s">
        <v>773</v>
      </c>
      <c r="D22" s="1188" t="s">
        <v>774</v>
      </c>
      <c r="E22" s="1188" t="s">
        <v>775</v>
      </c>
      <c r="F22" s="1192" t="s">
        <v>232</v>
      </c>
      <c r="G22" s="1192" t="s">
        <v>437</v>
      </c>
      <c r="H22" s="1193" t="s">
        <v>438</v>
      </c>
      <c r="N22" s="1214"/>
      <c r="O22" s="1214"/>
      <c r="P22" s="1214"/>
    </row>
    <row r="23" spans="1:16">
      <c r="A23" s="1194" t="s">
        <v>439</v>
      </c>
      <c r="B23" s="1195">
        <v>2</v>
      </c>
      <c r="C23" s="1196">
        <v>3</v>
      </c>
      <c r="D23" s="1196">
        <v>4</v>
      </c>
      <c r="E23" s="1196">
        <v>5</v>
      </c>
      <c r="F23" s="1196">
        <v>6</v>
      </c>
      <c r="G23" s="1196">
        <v>7</v>
      </c>
      <c r="H23" s="1197">
        <v>8</v>
      </c>
    </row>
    <row r="24" spans="1:16" ht="24" customHeight="1">
      <c r="A24" s="1200" t="s">
        <v>440</v>
      </c>
      <c r="B24" s="1201">
        <v>71448652</v>
      </c>
      <c r="C24" s="1020">
        <v>19372820</v>
      </c>
      <c r="D24" s="1020">
        <v>24442818</v>
      </c>
      <c r="E24" s="1020"/>
      <c r="F24" s="1203">
        <v>0.27114325403927847</v>
      </c>
      <c r="G24" s="1202">
        <v>0.34210327718989014</v>
      </c>
      <c r="H24" s="1215"/>
    </row>
    <row r="25" spans="1:16" ht="24" customHeight="1">
      <c r="A25" s="1205" t="s">
        <v>441</v>
      </c>
      <c r="B25" s="1021">
        <v>88402533</v>
      </c>
      <c r="C25" s="1020">
        <v>19411851</v>
      </c>
      <c r="D25" s="1020">
        <v>24528276</v>
      </c>
      <c r="E25" s="1020"/>
      <c r="F25" s="1206">
        <v>0.21958478271205192</v>
      </c>
      <c r="G25" s="1207">
        <v>0.27746123518881521</v>
      </c>
      <c r="H25" s="1216"/>
    </row>
    <row r="26" spans="1:16" ht="24" customHeight="1">
      <c r="A26" s="1190" t="s">
        <v>772</v>
      </c>
      <c r="B26" s="779">
        <v>-16953881</v>
      </c>
      <c r="C26" s="779">
        <v>-39031</v>
      </c>
      <c r="D26" s="779">
        <v>-85459</v>
      </c>
      <c r="E26" s="1210"/>
      <c r="F26" s="1211">
        <v>2.3021867382459508E-3</v>
      </c>
      <c r="G26" s="1211">
        <v>5.0406747575968006E-3</v>
      </c>
      <c r="H26" s="1211"/>
      <c r="K26" s="1213"/>
      <c r="L26" s="1213"/>
      <c r="N26" s="1169"/>
      <c r="O26" s="1169"/>
      <c r="P26" s="1169"/>
    </row>
    <row r="27" spans="1:16">
      <c r="K27" s="1213"/>
      <c r="L27" s="1213"/>
      <c r="N27" s="1169"/>
      <c r="O27" s="1169"/>
      <c r="P27" s="1169"/>
    </row>
    <row r="28" spans="1:16">
      <c r="K28" s="1213"/>
      <c r="L28" s="1213"/>
      <c r="N28" s="1169"/>
      <c r="O28" s="1169"/>
      <c r="P28" s="1169"/>
    </row>
    <row r="29" spans="1:16">
      <c r="K29" s="1213"/>
      <c r="L29" s="1213"/>
      <c r="N29" s="1169"/>
      <c r="O29" s="1169"/>
      <c r="P29" s="1169"/>
    </row>
    <row r="30" spans="1:16">
      <c r="K30" s="1213"/>
      <c r="L30" s="1213"/>
      <c r="N30" s="1169"/>
      <c r="O30" s="1169"/>
      <c r="P30" s="1169"/>
    </row>
    <row r="31" spans="1:16">
      <c r="K31" s="1213"/>
      <c r="L31" s="1213"/>
      <c r="N31" s="1169"/>
      <c r="O31" s="1169"/>
      <c r="P31" s="1169"/>
    </row>
    <row r="32" spans="1:16">
      <c r="K32" s="1213"/>
      <c r="L32" s="1213"/>
      <c r="N32" s="1169"/>
      <c r="O32" s="1169"/>
      <c r="P32" s="1169"/>
    </row>
    <row r="33" spans="11:16">
      <c r="K33" s="1213"/>
      <c r="L33" s="1213"/>
      <c r="N33" s="1169"/>
      <c r="O33" s="1169"/>
      <c r="P33" s="1169"/>
    </row>
  </sheetData>
  <printOptions horizontalCentered="1"/>
  <pageMargins left="0.74803149606299213" right="0.55118110236220474" top="0.98425196850393704" bottom="0.98425196850393704" header="0.70866141732283472" footer="0.51181102362204722"/>
  <pageSetup paperSize="9" scale="65" firstPageNumber="60" orientation="landscape" useFirstPageNumber="1" r:id="rId1"/>
  <headerFooter alignWithMargins="0">
    <oddHeader>&amp;C&amp;"Arial CE,Pogrubiony"&amp;12-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zoomScale="76" zoomScaleNormal="76" zoomScaleSheetLayoutView="70" workbookViewId="0">
      <selection activeCell="I26" sqref="I26"/>
    </sheetView>
  </sheetViews>
  <sheetFormatPr defaultColWidth="9.28515625" defaultRowHeight="15"/>
  <cols>
    <col min="1" max="1" width="103.140625" style="1219" customWidth="1"/>
    <col min="2" max="2" width="20.5703125" style="1219" customWidth="1"/>
    <col min="3" max="3" width="19.42578125" style="1264" customWidth="1"/>
    <col min="4" max="4" width="16.7109375" style="1219" customWidth="1"/>
    <col min="5" max="5" width="9.28515625" style="1219"/>
    <col min="6" max="6" width="8.42578125" style="1219" customWidth="1"/>
    <col min="7" max="7" width="17.5703125" style="1219" bestFit="1" customWidth="1"/>
    <col min="8" max="8" width="21.7109375" style="1219" customWidth="1"/>
    <col min="9" max="9" width="21.28515625" style="1219" customWidth="1"/>
    <col min="10" max="245" width="9.28515625" style="1219"/>
    <col min="246" max="246" width="103.140625" style="1219" customWidth="1"/>
    <col min="247" max="247" width="20.5703125" style="1219" customWidth="1"/>
    <col min="248" max="248" width="19.42578125" style="1219" customWidth="1"/>
    <col min="249" max="249" width="16.7109375" style="1219" customWidth="1"/>
    <col min="250" max="250" width="12.85546875" style="1219" customWidth="1"/>
    <col min="251" max="251" width="11" style="1219" bestFit="1" customWidth="1"/>
    <col min="252" max="256" width="9.28515625" style="1219"/>
    <col min="257" max="257" width="103.140625" style="1219" customWidth="1"/>
    <col min="258" max="258" width="20.5703125" style="1219" customWidth="1"/>
    <col min="259" max="259" width="19.42578125" style="1219" customWidth="1"/>
    <col min="260" max="260" width="16.7109375" style="1219" customWidth="1"/>
    <col min="261" max="261" width="9.28515625" style="1219"/>
    <col min="262" max="262" width="8.42578125" style="1219" customWidth="1"/>
    <col min="263" max="263" width="17.5703125" style="1219" bestFit="1" customWidth="1"/>
    <col min="264" max="264" width="21.7109375" style="1219" customWidth="1"/>
    <col min="265" max="265" width="21.28515625" style="1219" customWidth="1"/>
    <col min="266" max="501" width="9.28515625" style="1219"/>
    <col min="502" max="502" width="103.140625" style="1219" customWidth="1"/>
    <col min="503" max="503" width="20.5703125" style="1219" customWidth="1"/>
    <col min="504" max="504" width="19.42578125" style="1219" customWidth="1"/>
    <col min="505" max="505" width="16.7109375" style="1219" customWidth="1"/>
    <col min="506" max="506" width="12.85546875" style="1219" customWidth="1"/>
    <col min="507" max="507" width="11" style="1219" bestFit="1" customWidth="1"/>
    <col min="508" max="512" width="9.28515625" style="1219"/>
    <col min="513" max="513" width="103.140625" style="1219" customWidth="1"/>
    <col min="514" max="514" width="20.5703125" style="1219" customWidth="1"/>
    <col min="515" max="515" width="19.42578125" style="1219" customWidth="1"/>
    <col min="516" max="516" width="16.7109375" style="1219" customWidth="1"/>
    <col min="517" max="517" width="9.28515625" style="1219"/>
    <col min="518" max="518" width="8.42578125" style="1219" customWidth="1"/>
    <col min="519" max="519" width="17.5703125" style="1219" bestFit="1" customWidth="1"/>
    <col min="520" max="520" width="21.7109375" style="1219" customWidth="1"/>
    <col min="521" max="521" width="21.28515625" style="1219" customWidth="1"/>
    <col min="522" max="757" width="9.28515625" style="1219"/>
    <col min="758" max="758" width="103.140625" style="1219" customWidth="1"/>
    <col min="759" max="759" width="20.5703125" style="1219" customWidth="1"/>
    <col min="760" max="760" width="19.42578125" style="1219" customWidth="1"/>
    <col min="761" max="761" width="16.7109375" style="1219" customWidth="1"/>
    <col min="762" max="762" width="12.85546875" style="1219" customWidth="1"/>
    <col min="763" max="763" width="11" style="1219" bestFit="1" customWidth="1"/>
    <col min="764" max="768" width="9.28515625" style="1219"/>
    <col min="769" max="769" width="103.140625" style="1219" customWidth="1"/>
    <col min="770" max="770" width="20.5703125" style="1219" customWidth="1"/>
    <col min="771" max="771" width="19.42578125" style="1219" customWidth="1"/>
    <col min="772" max="772" width="16.7109375" style="1219" customWidth="1"/>
    <col min="773" max="773" width="9.28515625" style="1219"/>
    <col min="774" max="774" width="8.42578125" style="1219" customWidth="1"/>
    <col min="775" max="775" width="17.5703125" style="1219" bestFit="1" customWidth="1"/>
    <col min="776" max="776" width="21.7109375" style="1219" customWidth="1"/>
    <col min="777" max="777" width="21.28515625" style="1219" customWidth="1"/>
    <col min="778" max="1013" width="9.28515625" style="1219"/>
    <col min="1014" max="1014" width="103.140625" style="1219" customWidth="1"/>
    <col min="1015" max="1015" width="20.5703125" style="1219" customWidth="1"/>
    <col min="1016" max="1016" width="19.42578125" style="1219" customWidth="1"/>
    <col min="1017" max="1017" width="16.7109375" style="1219" customWidth="1"/>
    <col min="1018" max="1018" width="12.85546875" style="1219" customWidth="1"/>
    <col min="1019" max="1019" width="11" style="1219" bestFit="1" customWidth="1"/>
    <col min="1020" max="1024" width="9.28515625" style="1219"/>
    <col min="1025" max="1025" width="103.140625" style="1219" customWidth="1"/>
    <col min="1026" max="1026" width="20.5703125" style="1219" customWidth="1"/>
    <col min="1027" max="1027" width="19.42578125" style="1219" customWidth="1"/>
    <col min="1028" max="1028" width="16.7109375" style="1219" customWidth="1"/>
    <col min="1029" max="1029" width="9.28515625" style="1219"/>
    <col min="1030" max="1030" width="8.42578125" style="1219" customWidth="1"/>
    <col min="1031" max="1031" width="17.5703125" style="1219" bestFit="1" customWidth="1"/>
    <col min="1032" max="1032" width="21.7109375" style="1219" customWidth="1"/>
    <col min="1033" max="1033" width="21.28515625" style="1219" customWidth="1"/>
    <col min="1034" max="1269" width="9.28515625" style="1219"/>
    <col min="1270" max="1270" width="103.140625" style="1219" customWidth="1"/>
    <col min="1271" max="1271" width="20.5703125" style="1219" customWidth="1"/>
    <col min="1272" max="1272" width="19.42578125" style="1219" customWidth="1"/>
    <col min="1273" max="1273" width="16.7109375" style="1219" customWidth="1"/>
    <col min="1274" max="1274" width="12.85546875" style="1219" customWidth="1"/>
    <col min="1275" max="1275" width="11" style="1219" bestFit="1" customWidth="1"/>
    <col min="1276" max="1280" width="9.28515625" style="1219"/>
    <col min="1281" max="1281" width="103.140625" style="1219" customWidth="1"/>
    <col min="1282" max="1282" width="20.5703125" style="1219" customWidth="1"/>
    <col min="1283" max="1283" width="19.42578125" style="1219" customWidth="1"/>
    <col min="1284" max="1284" width="16.7109375" style="1219" customWidth="1"/>
    <col min="1285" max="1285" width="9.28515625" style="1219"/>
    <col min="1286" max="1286" width="8.42578125" style="1219" customWidth="1"/>
    <col min="1287" max="1287" width="17.5703125" style="1219" bestFit="1" customWidth="1"/>
    <col min="1288" max="1288" width="21.7109375" style="1219" customWidth="1"/>
    <col min="1289" max="1289" width="21.28515625" style="1219" customWidth="1"/>
    <col min="1290" max="1525" width="9.28515625" style="1219"/>
    <col min="1526" max="1526" width="103.140625" style="1219" customWidth="1"/>
    <col min="1527" max="1527" width="20.5703125" style="1219" customWidth="1"/>
    <col min="1528" max="1528" width="19.42578125" style="1219" customWidth="1"/>
    <col min="1529" max="1529" width="16.7109375" style="1219" customWidth="1"/>
    <col min="1530" max="1530" width="12.85546875" style="1219" customWidth="1"/>
    <col min="1531" max="1531" width="11" style="1219" bestFit="1" customWidth="1"/>
    <col min="1532" max="1536" width="9.28515625" style="1219"/>
    <col min="1537" max="1537" width="103.140625" style="1219" customWidth="1"/>
    <col min="1538" max="1538" width="20.5703125" style="1219" customWidth="1"/>
    <col min="1539" max="1539" width="19.42578125" style="1219" customWidth="1"/>
    <col min="1540" max="1540" width="16.7109375" style="1219" customWidth="1"/>
    <col min="1541" max="1541" width="9.28515625" style="1219"/>
    <col min="1542" max="1542" width="8.42578125" style="1219" customWidth="1"/>
    <col min="1543" max="1543" width="17.5703125" style="1219" bestFit="1" customWidth="1"/>
    <col min="1544" max="1544" width="21.7109375" style="1219" customWidth="1"/>
    <col min="1545" max="1545" width="21.28515625" style="1219" customWidth="1"/>
    <col min="1546" max="1781" width="9.28515625" style="1219"/>
    <col min="1782" max="1782" width="103.140625" style="1219" customWidth="1"/>
    <col min="1783" max="1783" width="20.5703125" style="1219" customWidth="1"/>
    <col min="1784" max="1784" width="19.42578125" style="1219" customWidth="1"/>
    <col min="1785" max="1785" width="16.7109375" style="1219" customWidth="1"/>
    <col min="1786" max="1786" width="12.85546875" style="1219" customWidth="1"/>
    <col min="1787" max="1787" width="11" style="1219" bestFit="1" customWidth="1"/>
    <col min="1788" max="1792" width="9.28515625" style="1219"/>
    <col min="1793" max="1793" width="103.140625" style="1219" customWidth="1"/>
    <col min="1794" max="1794" width="20.5703125" style="1219" customWidth="1"/>
    <col min="1795" max="1795" width="19.42578125" style="1219" customWidth="1"/>
    <col min="1796" max="1796" width="16.7109375" style="1219" customWidth="1"/>
    <col min="1797" max="1797" width="9.28515625" style="1219"/>
    <col min="1798" max="1798" width="8.42578125" style="1219" customWidth="1"/>
    <col min="1799" max="1799" width="17.5703125" style="1219" bestFit="1" customWidth="1"/>
    <col min="1800" max="1800" width="21.7109375" style="1219" customWidth="1"/>
    <col min="1801" max="1801" width="21.28515625" style="1219" customWidth="1"/>
    <col min="1802" max="2037" width="9.28515625" style="1219"/>
    <col min="2038" max="2038" width="103.140625" style="1219" customWidth="1"/>
    <col min="2039" max="2039" width="20.5703125" style="1219" customWidth="1"/>
    <col min="2040" max="2040" width="19.42578125" style="1219" customWidth="1"/>
    <col min="2041" max="2041" width="16.7109375" style="1219" customWidth="1"/>
    <col min="2042" max="2042" width="12.85546875" style="1219" customWidth="1"/>
    <col min="2043" max="2043" width="11" style="1219" bestFit="1" customWidth="1"/>
    <col min="2044" max="2048" width="9.28515625" style="1219"/>
    <col min="2049" max="2049" width="103.140625" style="1219" customWidth="1"/>
    <col min="2050" max="2050" width="20.5703125" style="1219" customWidth="1"/>
    <col min="2051" max="2051" width="19.42578125" style="1219" customWidth="1"/>
    <col min="2052" max="2052" width="16.7109375" style="1219" customWidth="1"/>
    <col min="2053" max="2053" width="9.28515625" style="1219"/>
    <col min="2054" max="2054" width="8.42578125" style="1219" customWidth="1"/>
    <col min="2055" max="2055" width="17.5703125" style="1219" bestFit="1" customWidth="1"/>
    <col min="2056" max="2056" width="21.7109375" style="1219" customWidth="1"/>
    <col min="2057" max="2057" width="21.28515625" style="1219" customWidth="1"/>
    <col min="2058" max="2293" width="9.28515625" style="1219"/>
    <col min="2294" max="2294" width="103.140625" style="1219" customWidth="1"/>
    <col min="2295" max="2295" width="20.5703125" style="1219" customWidth="1"/>
    <col min="2296" max="2296" width="19.42578125" style="1219" customWidth="1"/>
    <col min="2297" max="2297" width="16.7109375" style="1219" customWidth="1"/>
    <col min="2298" max="2298" width="12.85546875" style="1219" customWidth="1"/>
    <col min="2299" max="2299" width="11" style="1219" bestFit="1" customWidth="1"/>
    <col min="2300" max="2304" width="9.28515625" style="1219"/>
    <col min="2305" max="2305" width="103.140625" style="1219" customWidth="1"/>
    <col min="2306" max="2306" width="20.5703125" style="1219" customWidth="1"/>
    <col min="2307" max="2307" width="19.42578125" style="1219" customWidth="1"/>
    <col min="2308" max="2308" width="16.7109375" style="1219" customWidth="1"/>
    <col min="2309" max="2309" width="9.28515625" style="1219"/>
    <col min="2310" max="2310" width="8.42578125" style="1219" customWidth="1"/>
    <col min="2311" max="2311" width="17.5703125" style="1219" bestFit="1" customWidth="1"/>
    <col min="2312" max="2312" width="21.7109375" style="1219" customWidth="1"/>
    <col min="2313" max="2313" width="21.28515625" style="1219" customWidth="1"/>
    <col min="2314" max="2549" width="9.28515625" style="1219"/>
    <col min="2550" max="2550" width="103.140625" style="1219" customWidth="1"/>
    <col min="2551" max="2551" width="20.5703125" style="1219" customWidth="1"/>
    <col min="2552" max="2552" width="19.42578125" style="1219" customWidth="1"/>
    <col min="2553" max="2553" width="16.7109375" style="1219" customWidth="1"/>
    <col min="2554" max="2554" width="12.85546875" style="1219" customWidth="1"/>
    <col min="2555" max="2555" width="11" style="1219" bestFit="1" customWidth="1"/>
    <col min="2556" max="2560" width="9.28515625" style="1219"/>
    <col min="2561" max="2561" width="103.140625" style="1219" customWidth="1"/>
    <col min="2562" max="2562" width="20.5703125" style="1219" customWidth="1"/>
    <col min="2563" max="2563" width="19.42578125" style="1219" customWidth="1"/>
    <col min="2564" max="2564" width="16.7109375" style="1219" customWidth="1"/>
    <col min="2565" max="2565" width="9.28515625" style="1219"/>
    <col min="2566" max="2566" width="8.42578125" style="1219" customWidth="1"/>
    <col min="2567" max="2567" width="17.5703125" style="1219" bestFit="1" customWidth="1"/>
    <col min="2568" max="2568" width="21.7109375" style="1219" customWidth="1"/>
    <col min="2569" max="2569" width="21.28515625" style="1219" customWidth="1"/>
    <col min="2570" max="2805" width="9.28515625" style="1219"/>
    <col min="2806" max="2806" width="103.140625" style="1219" customWidth="1"/>
    <col min="2807" max="2807" width="20.5703125" style="1219" customWidth="1"/>
    <col min="2808" max="2808" width="19.42578125" style="1219" customWidth="1"/>
    <col min="2809" max="2809" width="16.7109375" style="1219" customWidth="1"/>
    <col min="2810" max="2810" width="12.85546875" style="1219" customWidth="1"/>
    <col min="2811" max="2811" width="11" style="1219" bestFit="1" customWidth="1"/>
    <col min="2812" max="2816" width="9.28515625" style="1219"/>
    <col min="2817" max="2817" width="103.140625" style="1219" customWidth="1"/>
    <col min="2818" max="2818" width="20.5703125" style="1219" customWidth="1"/>
    <col min="2819" max="2819" width="19.42578125" style="1219" customWidth="1"/>
    <col min="2820" max="2820" width="16.7109375" style="1219" customWidth="1"/>
    <col min="2821" max="2821" width="9.28515625" style="1219"/>
    <col min="2822" max="2822" width="8.42578125" style="1219" customWidth="1"/>
    <col min="2823" max="2823" width="17.5703125" style="1219" bestFit="1" customWidth="1"/>
    <col min="2824" max="2824" width="21.7109375" style="1219" customWidth="1"/>
    <col min="2825" max="2825" width="21.28515625" style="1219" customWidth="1"/>
    <col min="2826" max="3061" width="9.28515625" style="1219"/>
    <col min="3062" max="3062" width="103.140625" style="1219" customWidth="1"/>
    <col min="3063" max="3063" width="20.5703125" style="1219" customWidth="1"/>
    <col min="3064" max="3064" width="19.42578125" style="1219" customWidth="1"/>
    <col min="3065" max="3065" width="16.7109375" style="1219" customWidth="1"/>
    <col min="3066" max="3066" width="12.85546875" style="1219" customWidth="1"/>
    <col min="3067" max="3067" width="11" style="1219" bestFit="1" customWidth="1"/>
    <col min="3068" max="3072" width="9.28515625" style="1219"/>
    <col min="3073" max="3073" width="103.140625" style="1219" customWidth="1"/>
    <col min="3074" max="3074" width="20.5703125" style="1219" customWidth="1"/>
    <col min="3075" max="3075" width="19.42578125" style="1219" customWidth="1"/>
    <col min="3076" max="3076" width="16.7109375" style="1219" customWidth="1"/>
    <col min="3077" max="3077" width="9.28515625" style="1219"/>
    <col min="3078" max="3078" width="8.42578125" style="1219" customWidth="1"/>
    <col min="3079" max="3079" width="17.5703125" style="1219" bestFit="1" customWidth="1"/>
    <col min="3080" max="3080" width="21.7109375" style="1219" customWidth="1"/>
    <col min="3081" max="3081" width="21.28515625" style="1219" customWidth="1"/>
    <col min="3082" max="3317" width="9.28515625" style="1219"/>
    <col min="3318" max="3318" width="103.140625" style="1219" customWidth="1"/>
    <col min="3319" max="3319" width="20.5703125" style="1219" customWidth="1"/>
    <col min="3320" max="3320" width="19.42578125" style="1219" customWidth="1"/>
    <col min="3321" max="3321" width="16.7109375" style="1219" customWidth="1"/>
    <col min="3322" max="3322" width="12.85546875" style="1219" customWidth="1"/>
    <col min="3323" max="3323" width="11" style="1219" bestFit="1" customWidth="1"/>
    <col min="3324" max="3328" width="9.28515625" style="1219"/>
    <col min="3329" max="3329" width="103.140625" style="1219" customWidth="1"/>
    <col min="3330" max="3330" width="20.5703125" style="1219" customWidth="1"/>
    <col min="3331" max="3331" width="19.42578125" style="1219" customWidth="1"/>
    <col min="3332" max="3332" width="16.7109375" style="1219" customWidth="1"/>
    <col min="3333" max="3333" width="9.28515625" style="1219"/>
    <col min="3334" max="3334" width="8.42578125" style="1219" customWidth="1"/>
    <col min="3335" max="3335" width="17.5703125" style="1219" bestFit="1" customWidth="1"/>
    <col min="3336" max="3336" width="21.7109375" style="1219" customWidth="1"/>
    <col min="3337" max="3337" width="21.28515625" style="1219" customWidth="1"/>
    <col min="3338" max="3573" width="9.28515625" style="1219"/>
    <col min="3574" max="3574" width="103.140625" style="1219" customWidth="1"/>
    <col min="3575" max="3575" width="20.5703125" style="1219" customWidth="1"/>
    <col min="3576" max="3576" width="19.42578125" style="1219" customWidth="1"/>
    <col min="3577" max="3577" width="16.7109375" style="1219" customWidth="1"/>
    <col min="3578" max="3578" width="12.85546875" style="1219" customWidth="1"/>
    <col min="3579" max="3579" width="11" style="1219" bestFit="1" customWidth="1"/>
    <col min="3580" max="3584" width="9.28515625" style="1219"/>
    <col min="3585" max="3585" width="103.140625" style="1219" customWidth="1"/>
    <col min="3586" max="3586" width="20.5703125" style="1219" customWidth="1"/>
    <col min="3587" max="3587" width="19.42578125" style="1219" customWidth="1"/>
    <col min="3588" max="3588" width="16.7109375" style="1219" customWidth="1"/>
    <col min="3589" max="3589" width="9.28515625" style="1219"/>
    <col min="3590" max="3590" width="8.42578125" style="1219" customWidth="1"/>
    <col min="3591" max="3591" width="17.5703125" style="1219" bestFit="1" customWidth="1"/>
    <col min="3592" max="3592" width="21.7109375" style="1219" customWidth="1"/>
    <col min="3593" max="3593" width="21.28515625" style="1219" customWidth="1"/>
    <col min="3594" max="3829" width="9.28515625" style="1219"/>
    <col min="3830" max="3830" width="103.140625" style="1219" customWidth="1"/>
    <col min="3831" max="3831" width="20.5703125" style="1219" customWidth="1"/>
    <col min="3832" max="3832" width="19.42578125" style="1219" customWidth="1"/>
    <col min="3833" max="3833" width="16.7109375" style="1219" customWidth="1"/>
    <col min="3834" max="3834" width="12.85546875" style="1219" customWidth="1"/>
    <col min="3835" max="3835" width="11" style="1219" bestFit="1" customWidth="1"/>
    <col min="3836" max="3840" width="9.28515625" style="1219"/>
    <col min="3841" max="3841" width="103.140625" style="1219" customWidth="1"/>
    <col min="3842" max="3842" width="20.5703125" style="1219" customWidth="1"/>
    <col min="3843" max="3843" width="19.42578125" style="1219" customWidth="1"/>
    <col min="3844" max="3844" width="16.7109375" style="1219" customWidth="1"/>
    <col min="3845" max="3845" width="9.28515625" style="1219"/>
    <col min="3846" max="3846" width="8.42578125" style="1219" customWidth="1"/>
    <col min="3847" max="3847" width="17.5703125" style="1219" bestFit="1" customWidth="1"/>
    <col min="3848" max="3848" width="21.7109375" style="1219" customWidth="1"/>
    <col min="3849" max="3849" width="21.28515625" style="1219" customWidth="1"/>
    <col min="3850" max="4085" width="9.28515625" style="1219"/>
    <col min="4086" max="4086" width="103.140625" style="1219" customWidth="1"/>
    <col min="4087" max="4087" width="20.5703125" style="1219" customWidth="1"/>
    <col min="4088" max="4088" width="19.42578125" style="1219" customWidth="1"/>
    <col min="4089" max="4089" width="16.7109375" style="1219" customWidth="1"/>
    <col min="4090" max="4090" width="12.85546875" style="1219" customWidth="1"/>
    <col min="4091" max="4091" width="11" style="1219" bestFit="1" customWidth="1"/>
    <col min="4092" max="4096" width="9.28515625" style="1219"/>
    <col min="4097" max="4097" width="103.140625" style="1219" customWidth="1"/>
    <col min="4098" max="4098" width="20.5703125" style="1219" customWidth="1"/>
    <col min="4099" max="4099" width="19.42578125" style="1219" customWidth="1"/>
    <col min="4100" max="4100" width="16.7109375" style="1219" customWidth="1"/>
    <col min="4101" max="4101" width="9.28515625" style="1219"/>
    <col min="4102" max="4102" width="8.42578125" style="1219" customWidth="1"/>
    <col min="4103" max="4103" width="17.5703125" style="1219" bestFit="1" customWidth="1"/>
    <col min="4104" max="4104" width="21.7109375" style="1219" customWidth="1"/>
    <col min="4105" max="4105" width="21.28515625" style="1219" customWidth="1"/>
    <col min="4106" max="4341" width="9.28515625" style="1219"/>
    <col min="4342" max="4342" width="103.140625" style="1219" customWidth="1"/>
    <col min="4343" max="4343" width="20.5703125" style="1219" customWidth="1"/>
    <col min="4344" max="4344" width="19.42578125" style="1219" customWidth="1"/>
    <col min="4345" max="4345" width="16.7109375" style="1219" customWidth="1"/>
    <col min="4346" max="4346" width="12.85546875" style="1219" customWidth="1"/>
    <col min="4347" max="4347" width="11" style="1219" bestFit="1" customWidth="1"/>
    <col min="4348" max="4352" width="9.28515625" style="1219"/>
    <col min="4353" max="4353" width="103.140625" style="1219" customWidth="1"/>
    <col min="4354" max="4354" width="20.5703125" style="1219" customWidth="1"/>
    <col min="4355" max="4355" width="19.42578125" style="1219" customWidth="1"/>
    <col min="4356" max="4356" width="16.7109375" style="1219" customWidth="1"/>
    <col min="4357" max="4357" width="9.28515625" style="1219"/>
    <col min="4358" max="4358" width="8.42578125" style="1219" customWidth="1"/>
    <col min="4359" max="4359" width="17.5703125" style="1219" bestFit="1" customWidth="1"/>
    <col min="4360" max="4360" width="21.7109375" style="1219" customWidth="1"/>
    <col min="4361" max="4361" width="21.28515625" style="1219" customWidth="1"/>
    <col min="4362" max="4597" width="9.28515625" style="1219"/>
    <col min="4598" max="4598" width="103.140625" style="1219" customWidth="1"/>
    <col min="4599" max="4599" width="20.5703125" style="1219" customWidth="1"/>
    <col min="4600" max="4600" width="19.42578125" style="1219" customWidth="1"/>
    <col min="4601" max="4601" width="16.7109375" style="1219" customWidth="1"/>
    <col min="4602" max="4602" width="12.85546875" style="1219" customWidth="1"/>
    <col min="4603" max="4603" width="11" style="1219" bestFit="1" customWidth="1"/>
    <col min="4604" max="4608" width="9.28515625" style="1219"/>
    <col min="4609" max="4609" width="103.140625" style="1219" customWidth="1"/>
    <col min="4610" max="4610" width="20.5703125" style="1219" customWidth="1"/>
    <col min="4611" max="4611" width="19.42578125" style="1219" customWidth="1"/>
    <col min="4612" max="4612" width="16.7109375" style="1219" customWidth="1"/>
    <col min="4613" max="4613" width="9.28515625" style="1219"/>
    <col min="4614" max="4614" width="8.42578125" style="1219" customWidth="1"/>
    <col min="4615" max="4615" width="17.5703125" style="1219" bestFit="1" customWidth="1"/>
    <col min="4616" max="4616" width="21.7109375" style="1219" customWidth="1"/>
    <col min="4617" max="4617" width="21.28515625" style="1219" customWidth="1"/>
    <col min="4618" max="4853" width="9.28515625" style="1219"/>
    <col min="4854" max="4854" width="103.140625" style="1219" customWidth="1"/>
    <col min="4855" max="4855" width="20.5703125" style="1219" customWidth="1"/>
    <col min="4856" max="4856" width="19.42578125" style="1219" customWidth="1"/>
    <col min="4857" max="4857" width="16.7109375" style="1219" customWidth="1"/>
    <col min="4858" max="4858" width="12.85546875" style="1219" customWidth="1"/>
    <col min="4859" max="4859" width="11" style="1219" bestFit="1" customWidth="1"/>
    <col min="4860" max="4864" width="9.28515625" style="1219"/>
    <col min="4865" max="4865" width="103.140625" style="1219" customWidth="1"/>
    <col min="4866" max="4866" width="20.5703125" style="1219" customWidth="1"/>
    <col min="4867" max="4867" width="19.42578125" style="1219" customWidth="1"/>
    <col min="4868" max="4868" width="16.7109375" style="1219" customWidth="1"/>
    <col min="4869" max="4869" width="9.28515625" style="1219"/>
    <col min="4870" max="4870" width="8.42578125" style="1219" customWidth="1"/>
    <col min="4871" max="4871" width="17.5703125" style="1219" bestFit="1" customWidth="1"/>
    <col min="4872" max="4872" width="21.7109375" style="1219" customWidth="1"/>
    <col min="4873" max="4873" width="21.28515625" style="1219" customWidth="1"/>
    <col min="4874" max="5109" width="9.28515625" style="1219"/>
    <col min="5110" max="5110" width="103.140625" style="1219" customWidth="1"/>
    <col min="5111" max="5111" width="20.5703125" style="1219" customWidth="1"/>
    <col min="5112" max="5112" width="19.42578125" style="1219" customWidth="1"/>
    <col min="5113" max="5113" width="16.7109375" style="1219" customWidth="1"/>
    <col min="5114" max="5114" width="12.85546875" style="1219" customWidth="1"/>
    <col min="5115" max="5115" width="11" style="1219" bestFit="1" customWidth="1"/>
    <col min="5116" max="5120" width="9.28515625" style="1219"/>
    <col min="5121" max="5121" width="103.140625" style="1219" customWidth="1"/>
    <col min="5122" max="5122" width="20.5703125" style="1219" customWidth="1"/>
    <col min="5123" max="5123" width="19.42578125" style="1219" customWidth="1"/>
    <col min="5124" max="5124" width="16.7109375" style="1219" customWidth="1"/>
    <col min="5125" max="5125" width="9.28515625" style="1219"/>
    <col min="5126" max="5126" width="8.42578125" style="1219" customWidth="1"/>
    <col min="5127" max="5127" width="17.5703125" style="1219" bestFit="1" customWidth="1"/>
    <col min="5128" max="5128" width="21.7109375" style="1219" customWidth="1"/>
    <col min="5129" max="5129" width="21.28515625" style="1219" customWidth="1"/>
    <col min="5130" max="5365" width="9.28515625" style="1219"/>
    <col min="5366" max="5366" width="103.140625" style="1219" customWidth="1"/>
    <col min="5367" max="5367" width="20.5703125" style="1219" customWidth="1"/>
    <col min="5368" max="5368" width="19.42578125" style="1219" customWidth="1"/>
    <col min="5369" max="5369" width="16.7109375" style="1219" customWidth="1"/>
    <col min="5370" max="5370" width="12.85546875" style="1219" customWidth="1"/>
    <col min="5371" max="5371" width="11" style="1219" bestFit="1" customWidth="1"/>
    <col min="5372" max="5376" width="9.28515625" style="1219"/>
    <col min="5377" max="5377" width="103.140625" style="1219" customWidth="1"/>
    <col min="5378" max="5378" width="20.5703125" style="1219" customWidth="1"/>
    <col min="5379" max="5379" width="19.42578125" style="1219" customWidth="1"/>
    <col min="5380" max="5380" width="16.7109375" style="1219" customWidth="1"/>
    <col min="5381" max="5381" width="9.28515625" style="1219"/>
    <col min="5382" max="5382" width="8.42578125" style="1219" customWidth="1"/>
    <col min="5383" max="5383" width="17.5703125" style="1219" bestFit="1" customWidth="1"/>
    <col min="5384" max="5384" width="21.7109375" style="1219" customWidth="1"/>
    <col min="5385" max="5385" width="21.28515625" style="1219" customWidth="1"/>
    <col min="5386" max="5621" width="9.28515625" style="1219"/>
    <col min="5622" max="5622" width="103.140625" style="1219" customWidth="1"/>
    <col min="5623" max="5623" width="20.5703125" style="1219" customWidth="1"/>
    <col min="5624" max="5624" width="19.42578125" style="1219" customWidth="1"/>
    <col min="5625" max="5625" width="16.7109375" style="1219" customWidth="1"/>
    <col min="5626" max="5626" width="12.85546875" style="1219" customWidth="1"/>
    <col min="5627" max="5627" width="11" style="1219" bestFit="1" customWidth="1"/>
    <col min="5628" max="5632" width="9.28515625" style="1219"/>
    <col min="5633" max="5633" width="103.140625" style="1219" customWidth="1"/>
    <col min="5634" max="5634" width="20.5703125" style="1219" customWidth="1"/>
    <col min="5635" max="5635" width="19.42578125" style="1219" customWidth="1"/>
    <col min="5636" max="5636" width="16.7109375" style="1219" customWidth="1"/>
    <col min="5637" max="5637" width="9.28515625" style="1219"/>
    <col min="5638" max="5638" width="8.42578125" style="1219" customWidth="1"/>
    <col min="5639" max="5639" width="17.5703125" style="1219" bestFit="1" customWidth="1"/>
    <col min="5640" max="5640" width="21.7109375" style="1219" customWidth="1"/>
    <col min="5641" max="5641" width="21.28515625" style="1219" customWidth="1"/>
    <col min="5642" max="5877" width="9.28515625" style="1219"/>
    <col min="5878" max="5878" width="103.140625" style="1219" customWidth="1"/>
    <col min="5879" max="5879" width="20.5703125" style="1219" customWidth="1"/>
    <col min="5880" max="5880" width="19.42578125" style="1219" customWidth="1"/>
    <col min="5881" max="5881" width="16.7109375" style="1219" customWidth="1"/>
    <col min="5882" max="5882" width="12.85546875" style="1219" customWidth="1"/>
    <col min="5883" max="5883" width="11" style="1219" bestFit="1" customWidth="1"/>
    <col min="5884" max="5888" width="9.28515625" style="1219"/>
    <col min="5889" max="5889" width="103.140625" style="1219" customWidth="1"/>
    <col min="5890" max="5890" width="20.5703125" style="1219" customWidth="1"/>
    <col min="5891" max="5891" width="19.42578125" style="1219" customWidth="1"/>
    <col min="5892" max="5892" width="16.7109375" style="1219" customWidth="1"/>
    <col min="5893" max="5893" width="9.28515625" style="1219"/>
    <col min="5894" max="5894" width="8.42578125" style="1219" customWidth="1"/>
    <col min="5895" max="5895" width="17.5703125" style="1219" bestFit="1" customWidth="1"/>
    <col min="5896" max="5896" width="21.7109375" style="1219" customWidth="1"/>
    <col min="5897" max="5897" width="21.28515625" style="1219" customWidth="1"/>
    <col min="5898" max="6133" width="9.28515625" style="1219"/>
    <col min="6134" max="6134" width="103.140625" style="1219" customWidth="1"/>
    <col min="6135" max="6135" width="20.5703125" style="1219" customWidth="1"/>
    <col min="6136" max="6136" width="19.42578125" style="1219" customWidth="1"/>
    <col min="6137" max="6137" width="16.7109375" style="1219" customWidth="1"/>
    <col min="6138" max="6138" width="12.85546875" style="1219" customWidth="1"/>
    <col min="6139" max="6139" width="11" style="1219" bestFit="1" customWidth="1"/>
    <col min="6140" max="6144" width="9.28515625" style="1219"/>
    <col min="6145" max="6145" width="103.140625" style="1219" customWidth="1"/>
    <col min="6146" max="6146" width="20.5703125" style="1219" customWidth="1"/>
    <col min="6147" max="6147" width="19.42578125" style="1219" customWidth="1"/>
    <col min="6148" max="6148" width="16.7109375" style="1219" customWidth="1"/>
    <col min="6149" max="6149" width="9.28515625" style="1219"/>
    <col min="6150" max="6150" width="8.42578125" style="1219" customWidth="1"/>
    <col min="6151" max="6151" width="17.5703125" style="1219" bestFit="1" customWidth="1"/>
    <col min="6152" max="6152" width="21.7109375" style="1219" customWidth="1"/>
    <col min="6153" max="6153" width="21.28515625" style="1219" customWidth="1"/>
    <col min="6154" max="6389" width="9.28515625" style="1219"/>
    <col min="6390" max="6390" width="103.140625" style="1219" customWidth="1"/>
    <col min="6391" max="6391" width="20.5703125" style="1219" customWidth="1"/>
    <col min="6392" max="6392" width="19.42578125" style="1219" customWidth="1"/>
    <col min="6393" max="6393" width="16.7109375" style="1219" customWidth="1"/>
    <col min="6394" max="6394" width="12.85546875" style="1219" customWidth="1"/>
    <col min="6395" max="6395" width="11" style="1219" bestFit="1" customWidth="1"/>
    <col min="6396" max="6400" width="9.28515625" style="1219"/>
    <col min="6401" max="6401" width="103.140625" style="1219" customWidth="1"/>
    <col min="6402" max="6402" width="20.5703125" style="1219" customWidth="1"/>
    <col min="6403" max="6403" width="19.42578125" style="1219" customWidth="1"/>
    <col min="6404" max="6404" width="16.7109375" style="1219" customWidth="1"/>
    <col min="6405" max="6405" width="9.28515625" style="1219"/>
    <col min="6406" max="6406" width="8.42578125" style="1219" customWidth="1"/>
    <col min="6407" max="6407" width="17.5703125" style="1219" bestFit="1" customWidth="1"/>
    <col min="6408" max="6408" width="21.7109375" style="1219" customWidth="1"/>
    <col min="6409" max="6409" width="21.28515625" style="1219" customWidth="1"/>
    <col min="6410" max="6645" width="9.28515625" style="1219"/>
    <col min="6646" max="6646" width="103.140625" style="1219" customWidth="1"/>
    <col min="6647" max="6647" width="20.5703125" style="1219" customWidth="1"/>
    <col min="6648" max="6648" width="19.42578125" style="1219" customWidth="1"/>
    <col min="6649" max="6649" width="16.7109375" style="1219" customWidth="1"/>
    <col min="6650" max="6650" width="12.85546875" style="1219" customWidth="1"/>
    <col min="6651" max="6651" width="11" style="1219" bestFit="1" customWidth="1"/>
    <col min="6652" max="6656" width="9.28515625" style="1219"/>
    <col min="6657" max="6657" width="103.140625" style="1219" customWidth="1"/>
    <col min="6658" max="6658" width="20.5703125" style="1219" customWidth="1"/>
    <col min="6659" max="6659" width="19.42578125" style="1219" customWidth="1"/>
    <col min="6660" max="6660" width="16.7109375" style="1219" customWidth="1"/>
    <col min="6661" max="6661" width="9.28515625" style="1219"/>
    <col min="6662" max="6662" width="8.42578125" style="1219" customWidth="1"/>
    <col min="6663" max="6663" width="17.5703125" style="1219" bestFit="1" customWidth="1"/>
    <col min="6664" max="6664" width="21.7109375" style="1219" customWidth="1"/>
    <col min="6665" max="6665" width="21.28515625" style="1219" customWidth="1"/>
    <col min="6666" max="6901" width="9.28515625" style="1219"/>
    <col min="6902" max="6902" width="103.140625" style="1219" customWidth="1"/>
    <col min="6903" max="6903" width="20.5703125" style="1219" customWidth="1"/>
    <col min="6904" max="6904" width="19.42578125" style="1219" customWidth="1"/>
    <col min="6905" max="6905" width="16.7109375" style="1219" customWidth="1"/>
    <col min="6906" max="6906" width="12.85546875" style="1219" customWidth="1"/>
    <col min="6907" max="6907" width="11" style="1219" bestFit="1" customWidth="1"/>
    <col min="6908" max="6912" width="9.28515625" style="1219"/>
    <col min="6913" max="6913" width="103.140625" style="1219" customWidth="1"/>
    <col min="6914" max="6914" width="20.5703125" style="1219" customWidth="1"/>
    <col min="6915" max="6915" width="19.42578125" style="1219" customWidth="1"/>
    <col min="6916" max="6916" width="16.7109375" style="1219" customWidth="1"/>
    <col min="6917" max="6917" width="9.28515625" style="1219"/>
    <col min="6918" max="6918" width="8.42578125" style="1219" customWidth="1"/>
    <col min="6919" max="6919" width="17.5703125" style="1219" bestFit="1" customWidth="1"/>
    <col min="6920" max="6920" width="21.7109375" style="1219" customWidth="1"/>
    <col min="6921" max="6921" width="21.28515625" style="1219" customWidth="1"/>
    <col min="6922" max="7157" width="9.28515625" style="1219"/>
    <col min="7158" max="7158" width="103.140625" style="1219" customWidth="1"/>
    <col min="7159" max="7159" width="20.5703125" style="1219" customWidth="1"/>
    <col min="7160" max="7160" width="19.42578125" style="1219" customWidth="1"/>
    <col min="7161" max="7161" width="16.7109375" style="1219" customWidth="1"/>
    <col min="7162" max="7162" width="12.85546875" style="1219" customWidth="1"/>
    <col min="7163" max="7163" width="11" style="1219" bestFit="1" customWidth="1"/>
    <col min="7164" max="7168" width="9.28515625" style="1219"/>
    <col min="7169" max="7169" width="103.140625" style="1219" customWidth="1"/>
    <col min="7170" max="7170" width="20.5703125" style="1219" customWidth="1"/>
    <col min="7171" max="7171" width="19.42578125" style="1219" customWidth="1"/>
    <col min="7172" max="7172" width="16.7109375" style="1219" customWidth="1"/>
    <col min="7173" max="7173" width="9.28515625" style="1219"/>
    <col min="7174" max="7174" width="8.42578125" style="1219" customWidth="1"/>
    <col min="7175" max="7175" width="17.5703125" style="1219" bestFit="1" customWidth="1"/>
    <col min="7176" max="7176" width="21.7109375" style="1219" customWidth="1"/>
    <col min="7177" max="7177" width="21.28515625" style="1219" customWidth="1"/>
    <col min="7178" max="7413" width="9.28515625" style="1219"/>
    <col min="7414" max="7414" width="103.140625" style="1219" customWidth="1"/>
    <col min="7415" max="7415" width="20.5703125" style="1219" customWidth="1"/>
    <col min="7416" max="7416" width="19.42578125" style="1219" customWidth="1"/>
    <col min="7417" max="7417" width="16.7109375" style="1219" customWidth="1"/>
    <col min="7418" max="7418" width="12.85546875" style="1219" customWidth="1"/>
    <col min="7419" max="7419" width="11" style="1219" bestFit="1" customWidth="1"/>
    <col min="7420" max="7424" width="9.28515625" style="1219"/>
    <col min="7425" max="7425" width="103.140625" style="1219" customWidth="1"/>
    <col min="7426" max="7426" width="20.5703125" style="1219" customWidth="1"/>
    <col min="7427" max="7427" width="19.42578125" style="1219" customWidth="1"/>
    <col min="7428" max="7428" width="16.7109375" style="1219" customWidth="1"/>
    <col min="7429" max="7429" width="9.28515625" style="1219"/>
    <col min="7430" max="7430" width="8.42578125" style="1219" customWidth="1"/>
    <col min="7431" max="7431" width="17.5703125" style="1219" bestFit="1" customWidth="1"/>
    <col min="7432" max="7432" width="21.7109375" style="1219" customWidth="1"/>
    <col min="7433" max="7433" width="21.28515625" style="1219" customWidth="1"/>
    <col min="7434" max="7669" width="9.28515625" style="1219"/>
    <col min="7670" max="7670" width="103.140625" style="1219" customWidth="1"/>
    <col min="7671" max="7671" width="20.5703125" style="1219" customWidth="1"/>
    <col min="7672" max="7672" width="19.42578125" style="1219" customWidth="1"/>
    <col min="7673" max="7673" width="16.7109375" style="1219" customWidth="1"/>
    <col min="7674" max="7674" width="12.85546875" style="1219" customWidth="1"/>
    <col min="7675" max="7675" width="11" style="1219" bestFit="1" customWidth="1"/>
    <col min="7676" max="7680" width="9.28515625" style="1219"/>
    <col min="7681" max="7681" width="103.140625" style="1219" customWidth="1"/>
    <col min="7682" max="7682" width="20.5703125" style="1219" customWidth="1"/>
    <col min="7683" max="7683" width="19.42578125" style="1219" customWidth="1"/>
    <col min="7684" max="7684" width="16.7109375" style="1219" customWidth="1"/>
    <col min="7685" max="7685" width="9.28515625" style="1219"/>
    <col min="7686" max="7686" width="8.42578125" style="1219" customWidth="1"/>
    <col min="7687" max="7687" width="17.5703125" style="1219" bestFit="1" customWidth="1"/>
    <col min="7688" max="7688" width="21.7109375" style="1219" customWidth="1"/>
    <col min="7689" max="7689" width="21.28515625" style="1219" customWidth="1"/>
    <col min="7690" max="7925" width="9.28515625" style="1219"/>
    <col min="7926" max="7926" width="103.140625" style="1219" customWidth="1"/>
    <col min="7927" max="7927" width="20.5703125" style="1219" customWidth="1"/>
    <col min="7928" max="7928" width="19.42578125" style="1219" customWidth="1"/>
    <col min="7929" max="7929" width="16.7109375" style="1219" customWidth="1"/>
    <col min="7930" max="7930" width="12.85546875" style="1219" customWidth="1"/>
    <col min="7931" max="7931" width="11" style="1219" bestFit="1" customWidth="1"/>
    <col min="7932" max="7936" width="9.28515625" style="1219"/>
    <col min="7937" max="7937" width="103.140625" style="1219" customWidth="1"/>
    <col min="7938" max="7938" width="20.5703125" style="1219" customWidth="1"/>
    <col min="7939" max="7939" width="19.42578125" style="1219" customWidth="1"/>
    <col min="7940" max="7940" width="16.7109375" style="1219" customWidth="1"/>
    <col min="7941" max="7941" width="9.28515625" style="1219"/>
    <col min="7942" max="7942" width="8.42578125" style="1219" customWidth="1"/>
    <col min="7943" max="7943" width="17.5703125" style="1219" bestFit="1" customWidth="1"/>
    <col min="7944" max="7944" width="21.7109375" style="1219" customWidth="1"/>
    <col min="7945" max="7945" width="21.28515625" style="1219" customWidth="1"/>
    <col min="7946" max="8181" width="9.28515625" style="1219"/>
    <col min="8182" max="8182" width="103.140625" style="1219" customWidth="1"/>
    <col min="8183" max="8183" width="20.5703125" style="1219" customWidth="1"/>
    <col min="8184" max="8184" width="19.42578125" style="1219" customWidth="1"/>
    <col min="8185" max="8185" width="16.7109375" style="1219" customWidth="1"/>
    <col min="8186" max="8186" width="12.85546875" style="1219" customWidth="1"/>
    <col min="8187" max="8187" width="11" style="1219" bestFit="1" customWidth="1"/>
    <col min="8188" max="8192" width="9.28515625" style="1219"/>
    <col min="8193" max="8193" width="103.140625" style="1219" customWidth="1"/>
    <col min="8194" max="8194" width="20.5703125" style="1219" customWidth="1"/>
    <col min="8195" max="8195" width="19.42578125" style="1219" customWidth="1"/>
    <col min="8196" max="8196" width="16.7109375" style="1219" customWidth="1"/>
    <col min="8197" max="8197" width="9.28515625" style="1219"/>
    <col min="8198" max="8198" width="8.42578125" style="1219" customWidth="1"/>
    <col min="8199" max="8199" width="17.5703125" style="1219" bestFit="1" customWidth="1"/>
    <col min="8200" max="8200" width="21.7109375" style="1219" customWidth="1"/>
    <col min="8201" max="8201" width="21.28515625" style="1219" customWidth="1"/>
    <col min="8202" max="8437" width="9.28515625" style="1219"/>
    <col min="8438" max="8438" width="103.140625" style="1219" customWidth="1"/>
    <col min="8439" max="8439" width="20.5703125" style="1219" customWidth="1"/>
    <col min="8440" max="8440" width="19.42578125" style="1219" customWidth="1"/>
    <col min="8441" max="8441" width="16.7109375" style="1219" customWidth="1"/>
    <col min="8442" max="8442" width="12.85546875" style="1219" customWidth="1"/>
    <col min="8443" max="8443" width="11" style="1219" bestFit="1" customWidth="1"/>
    <col min="8444" max="8448" width="9.28515625" style="1219"/>
    <col min="8449" max="8449" width="103.140625" style="1219" customWidth="1"/>
    <col min="8450" max="8450" width="20.5703125" style="1219" customWidth="1"/>
    <col min="8451" max="8451" width="19.42578125" style="1219" customWidth="1"/>
    <col min="8452" max="8452" width="16.7109375" style="1219" customWidth="1"/>
    <col min="8453" max="8453" width="9.28515625" style="1219"/>
    <col min="8454" max="8454" width="8.42578125" style="1219" customWidth="1"/>
    <col min="8455" max="8455" width="17.5703125" style="1219" bestFit="1" customWidth="1"/>
    <col min="8456" max="8456" width="21.7109375" style="1219" customWidth="1"/>
    <col min="8457" max="8457" width="21.28515625" style="1219" customWidth="1"/>
    <col min="8458" max="8693" width="9.28515625" style="1219"/>
    <col min="8694" max="8694" width="103.140625" style="1219" customWidth="1"/>
    <col min="8695" max="8695" width="20.5703125" style="1219" customWidth="1"/>
    <col min="8696" max="8696" width="19.42578125" style="1219" customWidth="1"/>
    <col min="8697" max="8697" width="16.7109375" style="1219" customWidth="1"/>
    <col min="8698" max="8698" width="12.85546875" style="1219" customWidth="1"/>
    <col min="8699" max="8699" width="11" style="1219" bestFit="1" customWidth="1"/>
    <col min="8700" max="8704" width="9.28515625" style="1219"/>
    <col min="8705" max="8705" width="103.140625" style="1219" customWidth="1"/>
    <col min="8706" max="8706" width="20.5703125" style="1219" customWidth="1"/>
    <col min="8707" max="8707" width="19.42578125" style="1219" customWidth="1"/>
    <col min="8708" max="8708" width="16.7109375" style="1219" customWidth="1"/>
    <col min="8709" max="8709" width="9.28515625" style="1219"/>
    <col min="8710" max="8710" width="8.42578125" style="1219" customWidth="1"/>
    <col min="8711" max="8711" width="17.5703125" style="1219" bestFit="1" customWidth="1"/>
    <col min="8712" max="8712" width="21.7109375" style="1219" customWidth="1"/>
    <col min="8713" max="8713" width="21.28515625" style="1219" customWidth="1"/>
    <col min="8714" max="8949" width="9.28515625" style="1219"/>
    <col min="8950" max="8950" width="103.140625" style="1219" customWidth="1"/>
    <col min="8951" max="8951" width="20.5703125" style="1219" customWidth="1"/>
    <col min="8952" max="8952" width="19.42578125" style="1219" customWidth="1"/>
    <col min="8953" max="8953" width="16.7109375" style="1219" customWidth="1"/>
    <col min="8954" max="8954" width="12.85546875" style="1219" customWidth="1"/>
    <col min="8955" max="8955" width="11" style="1219" bestFit="1" customWidth="1"/>
    <col min="8956" max="8960" width="9.28515625" style="1219"/>
    <col min="8961" max="8961" width="103.140625" style="1219" customWidth="1"/>
    <col min="8962" max="8962" width="20.5703125" style="1219" customWidth="1"/>
    <col min="8963" max="8963" width="19.42578125" style="1219" customWidth="1"/>
    <col min="8964" max="8964" width="16.7109375" style="1219" customWidth="1"/>
    <col min="8965" max="8965" width="9.28515625" style="1219"/>
    <col min="8966" max="8966" width="8.42578125" style="1219" customWidth="1"/>
    <col min="8967" max="8967" width="17.5703125" style="1219" bestFit="1" customWidth="1"/>
    <col min="8968" max="8968" width="21.7109375" style="1219" customWidth="1"/>
    <col min="8969" max="8969" width="21.28515625" style="1219" customWidth="1"/>
    <col min="8970" max="9205" width="9.28515625" style="1219"/>
    <col min="9206" max="9206" width="103.140625" style="1219" customWidth="1"/>
    <col min="9207" max="9207" width="20.5703125" style="1219" customWidth="1"/>
    <col min="9208" max="9208" width="19.42578125" style="1219" customWidth="1"/>
    <col min="9209" max="9209" width="16.7109375" style="1219" customWidth="1"/>
    <col min="9210" max="9210" width="12.85546875" style="1219" customWidth="1"/>
    <col min="9211" max="9211" width="11" style="1219" bestFit="1" customWidth="1"/>
    <col min="9212" max="9216" width="9.28515625" style="1219"/>
    <col min="9217" max="9217" width="103.140625" style="1219" customWidth="1"/>
    <col min="9218" max="9218" width="20.5703125" style="1219" customWidth="1"/>
    <col min="9219" max="9219" width="19.42578125" style="1219" customWidth="1"/>
    <col min="9220" max="9220" width="16.7109375" style="1219" customWidth="1"/>
    <col min="9221" max="9221" width="9.28515625" style="1219"/>
    <col min="9222" max="9222" width="8.42578125" style="1219" customWidth="1"/>
    <col min="9223" max="9223" width="17.5703125" style="1219" bestFit="1" customWidth="1"/>
    <col min="9224" max="9224" width="21.7109375" style="1219" customWidth="1"/>
    <col min="9225" max="9225" width="21.28515625" style="1219" customWidth="1"/>
    <col min="9226" max="9461" width="9.28515625" style="1219"/>
    <col min="9462" max="9462" width="103.140625" style="1219" customWidth="1"/>
    <col min="9463" max="9463" width="20.5703125" style="1219" customWidth="1"/>
    <col min="9464" max="9464" width="19.42578125" style="1219" customWidth="1"/>
    <col min="9465" max="9465" width="16.7109375" style="1219" customWidth="1"/>
    <col min="9466" max="9466" width="12.85546875" style="1219" customWidth="1"/>
    <col min="9467" max="9467" width="11" style="1219" bestFit="1" customWidth="1"/>
    <col min="9468" max="9472" width="9.28515625" style="1219"/>
    <col min="9473" max="9473" width="103.140625" style="1219" customWidth="1"/>
    <col min="9474" max="9474" width="20.5703125" style="1219" customWidth="1"/>
    <col min="9475" max="9475" width="19.42578125" style="1219" customWidth="1"/>
    <col min="9476" max="9476" width="16.7109375" style="1219" customWidth="1"/>
    <col min="9477" max="9477" width="9.28515625" style="1219"/>
    <col min="9478" max="9478" width="8.42578125" style="1219" customWidth="1"/>
    <col min="9479" max="9479" width="17.5703125" style="1219" bestFit="1" customWidth="1"/>
    <col min="9480" max="9480" width="21.7109375" style="1219" customWidth="1"/>
    <col min="9481" max="9481" width="21.28515625" style="1219" customWidth="1"/>
    <col min="9482" max="9717" width="9.28515625" style="1219"/>
    <col min="9718" max="9718" width="103.140625" style="1219" customWidth="1"/>
    <col min="9719" max="9719" width="20.5703125" style="1219" customWidth="1"/>
    <col min="9720" max="9720" width="19.42578125" style="1219" customWidth="1"/>
    <col min="9721" max="9721" width="16.7109375" style="1219" customWidth="1"/>
    <col min="9722" max="9722" width="12.85546875" style="1219" customWidth="1"/>
    <col min="9723" max="9723" width="11" style="1219" bestFit="1" customWidth="1"/>
    <col min="9724" max="9728" width="9.28515625" style="1219"/>
    <col min="9729" max="9729" width="103.140625" style="1219" customWidth="1"/>
    <col min="9730" max="9730" width="20.5703125" style="1219" customWidth="1"/>
    <col min="9731" max="9731" width="19.42578125" style="1219" customWidth="1"/>
    <col min="9732" max="9732" width="16.7109375" style="1219" customWidth="1"/>
    <col min="9733" max="9733" width="9.28515625" style="1219"/>
    <col min="9734" max="9734" width="8.42578125" style="1219" customWidth="1"/>
    <col min="9735" max="9735" width="17.5703125" style="1219" bestFit="1" customWidth="1"/>
    <col min="9736" max="9736" width="21.7109375" style="1219" customWidth="1"/>
    <col min="9737" max="9737" width="21.28515625" style="1219" customWidth="1"/>
    <col min="9738" max="9973" width="9.28515625" style="1219"/>
    <col min="9974" max="9974" width="103.140625" style="1219" customWidth="1"/>
    <col min="9975" max="9975" width="20.5703125" style="1219" customWidth="1"/>
    <col min="9976" max="9976" width="19.42578125" style="1219" customWidth="1"/>
    <col min="9977" max="9977" width="16.7109375" style="1219" customWidth="1"/>
    <col min="9978" max="9978" width="12.85546875" style="1219" customWidth="1"/>
    <col min="9979" max="9979" width="11" style="1219" bestFit="1" customWidth="1"/>
    <col min="9980" max="9984" width="9.28515625" style="1219"/>
    <col min="9985" max="9985" width="103.140625" style="1219" customWidth="1"/>
    <col min="9986" max="9986" width="20.5703125" style="1219" customWidth="1"/>
    <col min="9987" max="9987" width="19.42578125" style="1219" customWidth="1"/>
    <col min="9988" max="9988" width="16.7109375" style="1219" customWidth="1"/>
    <col min="9989" max="9989" width="9.28515625" style="1219"/>
    <col min="9990" max="9990" width="8.42578125" style="1219" customWidth="1"/>
    <col min="9991" max="9991" width="17.5703125" style="1219" bestFit="1" customWidth="1"/>
    <col min="9992" max="9992" width="21.7109375" style="1219" customWidth="1"/>
    <col min="9993" max="9993" width="21.28515625" style="1219" customWidth="1"/>
    <col min="9994" max="10229" width="9.28515625" style="1219"/>
    <col min="10230" max="10230" width="103.140625" style="1219" customWidth="1"/>
    <col min="10231" max="10231" width="20.5703125" style="1219" customWidth="1"/>
    <col min="10232" max="10232" width="19.42578125" style="1219" customWidth="1"/>
    <col min="10233" max="10233" width="16.7109375" style="1219" customWidth="1"/>
    <col min="10234" max="10234" width="12.85546875" style="1219" customWidth="1"/>
    <col min="10235" max="10235" width="11" style="1219" bestFit="1" customWidth="1"/>
    <col min="10236" max="10240" width="9.28515625" style="1219"/>
    <col min="10241" max="10241" width="103.140625" style="1219" customWidth="1"/>
    <col min="10242" max="10242" width="20.5703125" style="1219" customWidth="1"/>
    <col min="10243" max="10243" width="19.42578125" style="1219" customWidth="1"/>
    <col min="10244" max="10244" width="16.7109375" style="1219" customWidth="1"/>
    <col min="10245" max="10245" width="9.28515625" style="1219"/>
    <col min="10246" max="10246" width="8.42578125" style="1219" customWidth="1"/>
    <col min="10247" max="10247" width="17.5703125" style="1219" bestFit="1" customWidth="1"/>
    <col min="10248" max="10248" width="21.7109375" style="1219" customWidth="1"/>
    <col min="10249" max="10249" width="21.28515625" style="1219" customWidth="1"/>
    <col min="10250" max="10485" width="9.28515625" style="1219"/>
    <col min="10486" max="10486" width="103.140625" style="1219" customWidth="1"/>
    <col min="10487" max="10487" width="20.5703125" style="1219" customWidth="1"/>
    <col min="10488" max="10488" width="19.42578125" style="1219" customWidth="1"/>
    <col min="10489" max="10489" width="16.7109375" style="1219" customWidth="1"/>
    <col min="10490" max="10490" width="12.85546875" style="1219" customWidth="1"/>
    <col min="10491" max="10491" width="11" style="1219" bestFit="1" customWidth="1"/>
    <col min="10492" max="10496" width="9.28515625" style="1219"/>
    <col min="10497" max="10497" width="103.140625" style="1219" customWidth="1"/>
    <col min="10498" max="10498" width="20.5703125" style="1219" customWidth="1"/>
    <col min="10499" max="10499" width="19.42578125" style="1219" customWidth="1"/>
    <col min="10500" max="10500" width="16.7109375" style="1219" customWidth="1"/>
    <col min="10501" max="10501" width="9.28515625" style="1219"/>
    <col min="10502" max="10502" width="8.42578125" style="1219" customWidth="1"/>
    <col min="10503" max="10503" width="17.5703125" style="1219" bestFit="1" customWidth="1"/>
    <col min="10504" max="10504" width="21.7109375" style="1219" customWidth="1"/>
    <col min="10505" max="10505" width="21.28515625" style="1219" customWidth="1"/>
    <col min="10506" max="10741" width="9.28515625" style="1219"/>
    <col min="10742" max="10742" width="103.140625" style="1219" customWidth="1"/>
    <col min="10743" max="10743" width="20.5703125" style="1219" customWidth="1"/>
    <col min="10744" max="10744" width="19.42578125" style="1219" customWidth="1"/>
    <col min="10745" max="10745" width="16.7109375" style="1219" customWidth="1"/>
    <col min="10746" max="10746" width="12.85546875" style="1219" customWidth="1"/>
    <col min="10747" max="10747" width="11" style="1219" bestFit="1" customWidth="1"/>
    <col min="10748" max="10752" width="9.28515625" style="1219"/>
    <col min="10753" max="10753" width="103.140625" style="1219" customWidth="1"/>
    <col min="10754" max="10754" width="20.5703125" style="1219" customWidth="1"/>
    <col min="10755" max="10755" width="19.42578125" style="1219" customWidth="1"/>
    <col min="10756" max="10756" width="16.7109375" style="1219" customWidth="1"/>
    <col min="10757" max="10757" width="9.28515625" style="1219"/>
    <col min="10758" max="10758" width="8.42578125" style="1219" customWidth="1"/>
    <col min="10759" max="10759" width="17.5703125" style="1219" bestFit="1" customWidth="1"/>
    <col min="10760" max="10760" width="21.7109375" style="1219" customWidth="1"/>
    <col min="10761" max="10761" width="21.28515625" style="1219" customWidth="1"/>
    <col min="10762" max="10997" width="9.28515625" style="1219"/>
    <col min="10998" max="10998" width="103.140625" style="1219" customWidth="1"/>
    <col min="10999" max="10999" width="20.5703125" style="1219" customWidth="1"/>
    <col min="11000" max="11000" width="19.42578125" style="1219" customWidth="1"/>
    <col min="11001" max="11001" width="16.7109375" style="1219" customWidth="1"/>
    <col min="11002" max="11002" width="12.85546875" style="1219" customWidth="1"/>
    <col min="11003" max="11003" width="11" style="1219" bestFit="1" customWidth="1"/>
    <col min="11004" max="11008" width="9.28515625" style="1219"/>
    <col min="11009" max="11009" width="103.140625" style="1219" customWidth="1"/>
    <col min="11010" max="11010" width="20.5703125" style="1219" customWidth="1"/>
    <col min="11011" max="11011" width="19.42578125" style="1219" customWidth="1"/>
    <col min="11012" max="11012" width="16.7109375" style="1219" customWidth="1"/>
    <col min="11013" max="11013" width="9.28515625" style="1219"/>
    <col min="11014" max="11014" width="8.42578125" style="1219" customWidth="1"/>
    <col min="11015" max="11015" width="17.5703125" style="1219" bestFit="1" customWidth="1"/>
    <col min="11016" max="11016" width="21.7109375" style="1219" customWidth="1"/>
    <col min="11017" max="11017" width="21.28515625" style="1219" customWidth="1"/>
    <col min="11018" max="11253" width="9.28515625" style="1219"/>
    <col min="11254" max="11254" width="103.140625" style="1219" customWidth="1"/>
    <col min="11255" max="11255" width="20.5703125" style="1219" customWidth="1"/>
    <col min="11256" max="11256" width="19.42578125" style="1219" customWidth="1"/>
    <col min="11257" max="11257" width="16.7109375" style="1219" customWidth="1"/>
    <col min="11258" max="11258" width="12.85546875" style="1219" customWidth="1"/>
    <col min="11259" max="11259" width="11" style="1219" bestFit="1" customWidth="1"/>
    <col min="11260" max="11264" width="9.28515625" style="1219"/>
    <col min="11265" max="11265" width="103.140625" style="1219" customWidth="1"/>
    <col min="11266" max="11266" width="20.5703125" style="1219" customWidth="1"/>
    <col min="11267" max="11267" width="19.42578125" style="1219" customWidth="1"/>
    <col min="11268" max="11268" width="16.7109375" style="1219" customWidth="1"/>
    <col min="11269" max="11269" width="9.28515625" style="1219"/>
    <col min="11270" max="11270" width="8.42578125" style="1219" customWidth="1"/>
    <col min="11271" max="11271" width="17.5703125" style="1219" bestFit="1" customWidth="1"/>
    <col min="11272" max="11272" width="21.7109375" style="1219" customWidth="1"/>
    <col min="11273" max="11273" width="21.28515625" style="1219" customWidth="1"/>
    <col min="11274" max="11509" width="9.28515625" style="1219"/>
    <col min="11510" max="11510" width="103.140625" style="1219" customWidth="1"/>
    <col min="11511" max="11511" width="20.5703125" style="1219" customWidth="1"/>
    <col min="11512" max="11512" width="19.42578125" style="1219" customWidth="1"/>
    <col min="11513" max="11513" width="16.7109375" style="1219" customWidth="1"/>
    <col min="11514" max="11514" width="12.85546875" style="1219" customWidth="1"/>
    <col min="11515" max="11515" width="11" style="1219" bestFit="1" customWidth="1"/>
    <col min="11516" max="11520" width="9.28515625" style="1219"/>
    <col min="11521" max="11521" width="103.140625" style="1219" customWidth="1"/>
    <col min="11522" max="11522" width="20.5703125" style="1219" customWidth="1"/>
    <col min="11523" max="11523" width="19.42578125" style="1219" customWidth="1"/>
    <col min="11524" max="11524" width="16.7109375" style="1219" customWidth="1"/>
    <col min="11525" max="11525" width="9.28515625" style="1219"/>
    <col min="11526" max="11526" width="8.42578125" style="1219" customWidth="1"/>
    <col min="11527" max="11527" width="17.5703125" style="1219" bestFit="1" customWidth="1"/>
    <col min="11528" max="11528" width="21.7109375" style="1219" customWidth="1"/>
    <col min="11529" max="11529" width="21.28515625" style="1219" customWidth="1"/>
    <col min="11530" max="11765" width="9.28515625" style="1219"/>
    <col min="11766" max="11766" width="103.140625" style="1219" customWidth="1"/>
    <col min="11767" max="11767" width="20.5703125" style="1219" customWidth="1"/>
    <col min="11768" max="11768" width="19.42578125" style="1219" customWidth="1"/>
    <col min="11769" max="11769" width="16.7109375" style="1219" customWidth="1"/>
    <col min="11770" max="11770" width="12.85546875" style="1219" customWidth="1"/>
    <col min="11771" max="11771" width="11" style="1219" bestFit="1" customWidth="1"/>
    <col min="11772" max="11776" width="9.28515625" style="1219"/>
    <col min="11777" max="11777" width="103.140625" style="1219" customWidth="1"/>
    <col min="11778" max="11778" width="20.5703125" style="1219" customWidth="1"/>
    <col min="11779" max="11779" width="19.42578125" style="1219" customWidth="1"/>
    <col min="11780" max="11780" width="16.7109375" style="1219" customWidth="1"/>
    <col min="11781" max="11781" width="9.28515625" style="1219"/>
    <col min="11782" max="11782" width="8.42578125" style="1219" customWidth="1"/>
    <col min="11783" max="11783" width="17.5703125" style="1219" bestFit="1" customWidth="1"/>
    <col min="11784" max="11784" width="21.7109375" style="1219" customWidth="1"/>
    <col min="11785" max="11785" width="21.28515625" style="1219" customWidth="1"/>
    <col min="11786" max="12021" width="9.28515625" style="1219"/>
    <col min="12022" max="12022" width="103.140625" style="1219" customWidth="1"/>
    <col min="12023" max="12023" width="20.5703125" style="1219" customWidth="1"/>
    <col min="12024" max="12024" width="19.42578125" style="1219" customWidth="1"/>
    <col min="12025" max="12025" width="16.7109375" style="1219" customWidth="1"/>
    <col min="12026" max="12026" width="12.85546875" style="1219" customWidth="1"/>
    <col min="12027" max="12027" width="11" style="1219" bestFit="1" customWidth="1"/>
    <col min="12028" max="12032" width="9.28515625" style="1219"/>
    <col min="12033" max="12033" width="103.140625" style="1219" customWidth="1"/>
    <col min="12034" max="12034" width="20.5703125" style="1219" customWidth="1"/>
    <col min="12035" max="12035" width="19.42578125" style="1219" customWidth="1"/>
    <col min="12036" max="12036" width="16.7109375" style="1219" customWidth="1"/>
    <col min="12037" max="12037" width="9.28515625" style="1219"/>
    <col min="12038" max="12038" width="8.42578125" style="1219" customWidth="1"/>
    <col min="12039" max="12039" width="17.5703125" style="1219" bestFit="1" customWidth="1"/>
    <col min="12040" max="12040" width="21.7109375" style="1219" customWidth="1"/>
    <col min="12041" max="12041" width="21.28515625" style="1219" customWidth="1"/>
    <col min="12042" max="12277" width="9.28515625" style="1219"/>
    <col min="12278" max="12278" width="103.140625" style="1219" customWidth="1"/>
    <col min="12279" max="12279" width="20.5703125" style="1219" customWidth="1"/>
    <col min="12280" max="12280" width="19.42578125" style="1219" customWidth="1"/>
    <col min="12281" max="12281" width="16.7109375" style="1219" customWidth="1"/>
    <col min="12282" max="12282" width="12.85546875" style="1219" customWidth="1"/>
    <col min="12283" max="12283" width="11" style="1219" bestFit="1" customWidth="1"/>
    <col min="12284" max="12288" width="9.28515625" style="1219"/>
    <col min="12289" max="12289" width="103.140625" style="1219" customWidth="1"/>
    <col min="12290" max="12290" width="20.5703125" style="1219" customWidth="1"/>
    <col min="12291" max="12291" width="19.42578125" style="1219" customWidth="1"/>
    <col min="12292" max="12292" width="16.7109375" style="1219" customWidth="1"/>
    <col min="12293" max="12293" width="9.28515625" style="1219"/>
    <col min="12294" max="12294" width="8.42578125" style="1219" customWidth="1"/>
    <col min="12295" max="12295" width="17.5703125" style="1219" bestFit="1" customWidth="1"/>
    <col min="12296" max="12296" width="21.7109375" style="1219" customWidth="1"/>
    <col min="12297" max="12297" width="21.28515625" style="1219" customWidth="1"/>
    <col min="12298" max="12533" width="9.28515625" style="1219"/>
    <col min="12534" max="12534" width="103.140625" style="1219" customWidth="1"/>
    <col min="12535" max="12535" width="20.5703125" style="1219" customWidth="1"/>
    <col min="12536" max="12536" width="19.42578125" style="1219" customWidth="1"/>
    <col min="12537" max="12537" width="16.7109375" style="1219" customWidth="1"/>
    <col min="12538" max="12538" width="12.85546875" style="1219" customWidth="1"/>
    <col min="12539" max="12539" width="11" style="1219" bestFit="1" customWidth="1"/>
    <col min="12540" max="12544" width="9.28515625" style="1219"/>
    <col min="12545" max="12545" width="103.140625" style="1219" customWidth="1"/>
    <col min="12546" max="12546" width="20.5703125" style="1219" customWidth="1"/>
    <col min="12547" max="12547" width="19.42578125" style="1219" customWidth="1"/>
    <col min="12548" max="12548" width="16.7109375" style="1219" customWidth="1"/>
    <col min="12549" max="12549" width="9.28515625" style="1219"/>
    <col min="12550" max="12550" width="8.42578125" style="1219" customWidth="1"/>
    <col min="12551" max="12551" width="17.5703125" style="1219" bestFit="1" customWidth="1"/>
    <col min="12552" max="12552" width="21.7109375" style="1219" customWidth="1"/>
    <col min="12553" max="12553" width="21.28515625" style="1219" customWidth="1"/>
    <col min="12554" max="12789" width="9.28515625" style="1219"/>
    <col min="12790" max="12790" width="103.140625" style="1219" customWidth="1"/>
    <col min="12791" max="12791" width="20.5703125" style="1219" customWidth="1"/>
    <col min="12792" max="12792" width="19.42578125" style="1219" customWidth="1"/>
    <col min="12793" max="12793" width="16.7109375" style="1219" customWidth="1"/>
    <col min="12794" max="12794" width="12.85546875" style="1219" customWidth="1"/>
    <col min="12795" max="12795" width="11" style="1219" bestFit="1" customWidth="1"/>
    <col min="12796" max="12800" width="9.28515625" style="1219"/>
    <col min="12801" max="12801" width="103.140625" style="1219" customWidth="1"/>
    <col min="12802" max="12802" width="20.5703125" style="1219" customWidth="1"/>
    <col min="12803" max="12803" width="19.42578125" style="1219" customWidth="1"/>
    <col min="12804" max="12804" width="16.7109375" style="1219" customWidth="1"/>
    <col min="12805" max="12805" width="9.28515625" style="1219"/>
    <col min="12806" max="12806" width="8.42578125" style="1219" customWidth="1"/>
    <col min="12807" max="12807" width="17.5703125" style="1219" bestFit="1" customWidth="1"/>
    <col min="12808" max="12808" width="21.7109375" style="1219" customWidth="1"/>
    <col min="12809" max="12809" width="21.28515625" style="1219" customWidth="1"/>
    <col min="12810" max="13045" width="9.28515625" style="1219"/>
    <col min="13046" max="13046" width="103.140625" style="1219" customWidth="1"/>
    <col min="13047" max="13047" width="20.5703125" style="1219" customWidth="1"/>
    <col min="13048" max="13048" width="19.42578125" style="1219" customWidth="1"/>
    <col min="13049" max="13049" width="16.7109375" style="1219" customWidth="1"/>
    <col min="13050" max="13050" width="12.85546875" style="1219" customWidth="1"/>
    <col min="13051" max="13051" width="11" style="1219" bestFit="1" customWidth="1"/>
    <col min="13052" max="13056" width="9.28515625" style="1219"/>
    <col min="13057" max="13057" width="103.140625" style="1219" customWidth="1"/>
    <col min="13058" max="13058" width="20.5703125" style="1219" customWidth="1"/>
    <col min="13059" max="13059" width="19.42578125" style="1219" customWidth="1"/>
    <col min="13060" max="13060" width="16.7109375" style="1219" customWidth="1"/>
    <col min="13061" max="13061" width="9.28515625" style="1219"/>
    <col min="13062" max="13062" width="8.42578125" style="1219" customWidth="1"/>
    <col min="13063" max="13063" width="17.5703125" style="1219" bestFit="1" customWidth="1"/>
    <col min="13064" max="13064" width="21.7109375" style="1219" customWidth="1"/>
    <col min="13065" max="13065" width="21.28515625" style="1219" customWidth="1"/>
    <col min="13066" max="13301" width="9.28515625" style="1219"/>
    <col min="13302" max="13302" width="103.140625" style="1219" customWidth="1"/>
    <col min="13303" max="13303" width="20.5703125" style="1219" customWidth="1"/>
    <col min="13304" max="13304" width="19.42578125" style="1219" customWidth="1"/>
    <col min="13305" max="13305" width="16.7109375" style="1219" customWidth="1"/>
    <col min="13306" max="13306" width="12.85546875" style="1219" customWidth="1"/>
    <col min="13307" max="13307" width="11" style="1219" bestFit="1" customWidth="1"/>
    <col min="13308" max="13312" width="9.28515625" style="1219"/>
    <col min="13313" max="13313" width="103.140625" style="1219" customWidth="1"/>
    <col min="13314" max="13314" width="20.5703125" style="1219" customWidth="1"/>
    <col min="13315" max="13315" width="19.42578125" style="1219" customWidth="1"/>
    <col min="13316" max="13316" width="16.7109375" style="1219" customWidth="1"/>
    <col min="13317" max="13317" width="9.28515625" style="1219"/>
    <col min="13318" max="13318" width="8.42578125" style="1219" customWidth="1"/>
    <col min="13319" max="13319" width="17.5703125" style="1219" bestFit="1" customWidth="1"/>
    <col min="13320" max="13320" width="21.7109375" style="1219" customWidth="1"/>
    <col min="13321" max="13321" width="21.28515625" style="1219" customWidth="1"/>
    <col min="13322" max="13557" width="9.28515625" style="1219"/>
    <col min="13558" max="13558" width="103.140625" style="1219" customWidth="1"/>
    <col min="13559" max="13559" width="20.5703125" style="1219" customWidth="1"/>
    <col min="13560" max="13560" width="19.42578125" style="1219" customWidth="1"/>
    <col min="13561" max="13561" width="16.7109375" style="1219" customWidth="1"/>
    <col min="13562" max="13562" width="12.85546875" style="1219" customWidth="1"/>
    <col min="13563" max="13563" width="11" style="1219" bestFit="1" customWidth="1"/>
    <col min="13564" max="13568" width="9.28515625" style="1219"/>
    <col min="13569" max="13569" width="103.140625" style="1219" customWidth="1"/>
    <col min="13570" max="13570" width="20.5703125" style="1219" customWidth="1"/>
    <col min="13571" max="13571" width="19.42578125" style="1219" customWidth="1"/>
    <col min="13572" max="13572" width="16.7109375" style="1219" customWidth="1"/>
    <col min="13573" max="13573" width="9.28515625" style="1219"/>
    <col min="13574" max="13574" width="8.42578125" style="1219" customWidth="1"/>
    <col min="13575" max="13575" width="17.5703125" style="1219" bestFit="1" customWidth="1"/>
    <col min="13576" max="13576" width="21.7109375" style="1219" customWidth="1"/>
    <col min="13577" max="13577" width="21.28515625" style="1219" customWidth="1"/>
    <col min="13578" max="13813" width="9.28515625" style="1219"/>
    <col min="13814" max="13814" width="103.140625" style="1219" customWidth="1"/>
    <col min="13815" max="13815" width="20.5703125" style="1219" customWidth="1"/>
    <col min="13816" max="13816" width="19.42578125" style="1219" customWidth="1"/>
    <col min="13817" max="13817" width="16.7109375" style="1219" customWidth="1"/>
    <col min="13818" max="13818" width="12.85546875" style="1219" customWidth="1"/>
    <col min="13819" max="13819" width="11" style="1219" bestFit="1" customWidth="1"/>
    <col min="13820" max="13824" width="9.28515625" style="1219"/>
    <col min="13825" max="13825" width="103.140625" style="1219" customWidth="1"/>
    <col min="13826" max="13826" width="20.5703125" style="1219" customWidth="1"/>
    <col min="13827" max="13827" width="19.42578125" style="1219" customWidth="1"/>
    <col min="13828" max="13828" width="16.7109375" style="1219" customWidth="1"/>
    <col min="13829" max="13829" width="9.28515625" style="1219"/>
    <col min="13830" max="13830" width="8.42578125" style="1219" customWidth="1"/>
    <col min="13831" max="13831" width="17.5703125" style="1219" bestFit="1" customWidth="1"/>
    <col min="13832" max="13832" width="21.7109375" style="1219" customWidth="1"/>
    <col min="13833" max="13833" width="21.28515625" style="1219" customWidth="1"/>
    <col min="13834" max="14069" width="9.28515625" style="1219"/>
    <col min="14070" max="14070" width="103.140625" style="1219" customWidth="1"/>
    <col min="14071" max="14071" width="20.5703125" style="1219" customWidth="1"/>
    <col min="14072" max="14072" width="19.42578125" style="1219" customWidth="1"/>
    <col min="14073" max="14073" width="16.7109375" style="1219" customWidth="1"/>
    <col min="14074" max="14074" width="12.85546875" style="1219" customWidth="1"/>
    <col min="14075" max="14075" width="11" style="1219" bestFit="1" customWidth="1"/>
    <col min="14076" max="14080" width="9.28515625" style="1219"/>
    <col min="14081" max="14081" width="103.140625" style="1219" customWidth="1"/>
    <col min="14082" max="14082" width="20.5703125" style="1219" customWidth="1"/>
    <col min="14083" max="14083" width="19.42578125" style="1219" customWidth="1"/>
    <col min="14084" max="14084" width="16.7109375" style="1219" customWidth="1"/>
    <col min="14085" max="14085" width="9.28515625" style="1219"/>
    <col min="14086" max="14086" width="8.42578125" style="1219" customWidth="1"/>
    <col min="14087" max="14087" width="17.5703125" style="1219" bestFit="1" customWidth="1"/>
    <col min="14088" max="14088" width="21.7109375" style="1219" customWidth="1"/>
    <col min="14089" max="14089" width="21.28515625" style="1219" customWidth="1"/>
    <col min="14090" max="14325" width="9.28515625" style="1219"/>
    <col min="14326" max="14326" width="103.140625" style="1219" customWidth="1"/>
    <col min="14327" max="14327" width="20.5703125" style="1219" customWidth="1"/>
    <col min="14328" max="14328" width="19.42578125" style="1219" customWidth="1"/>
    <col min="14329" max="14329" width="16.7109375" style="1219" customWidth="1"/>
    <col min="14330" max="14330" width="12.85546875" style="1219" customWidth="1"/>
    <col min="14331" max="14331" width="11" style="1219" bestFit="1" customWidth="1"/>
    <col min="14332" max="14336" width="9.28515625" style="1219"/>
    <col min="14337" max="14337" width="103.140625" style="1219" customWidth="1"/>
    <col min="14338" max="14338" width="20.5703125" style="1219" customWidth="1"/>
    <col min="14339" max="14339" width="19.42578125" style="1219" customWidth="1"/>
    <col min="14340" max="14340" width="16.7109375" style="1219" customWidth="1"/>
    <col min="14341" max="14341" width="9.28515625" style="1219"/>
    <col min="14342" max="14342" width="8.42578125" style="1219" customWidth="1"/>
    <col min="14343" max="14343" width="17.5703125" style="1219" bestFit="1" customWidth="1"/>
    <col min="14344" max="14344" width="21.7109375" style="1219" customWidth="1"/>
    <col min="14345" max="14345" width="21.28515625" style="1219" customWidth="1"/>
    <col min="14346" max="14581" width="9.28515625" style="1219"/>
    <col min="14582" max="14582" width="103.140625" style="1219" customWidth="1"/>
    <col min="14583" max="14583" width="20.5703125" style="1219" customWidth="1"/>
    <col min="14584" max="14584" width="19.42578125" style="1219" customWidth="1"/>
    <col min="14585" max="14585" width="16.7109375" style="1219" customWidth="1"/>
    <col min="14586" max="14586" width="12.85546875" style="1219" customWidth="1"/>
    <col min="14587" max="14587" width="11" style="1219" bestFit="1" customWidth="1"/>
    <col min="14588" max="14592" width="9.28515625" style="1219"/>
    <col min="14593" max="14593" width="103.140625" style="1219" customWidth="1"/>
    <col min="14594" max="14594" width="20.5703125" style="1219" customWidth="1"/>
    <col min="14595" max="14595" width="19.42578125" style="1219" customWidth="1"/>
    <col min="14596" max="14596" width="16.7109375" style="1219" customWidth="1"/>
    <col min="14597" max="14597" width="9.28515625" style="1219"/>
    <col min="14598" max="14598" width="8.42578125" style="1219" customWidth="1"/>
    <col min="14599" max="14599" width="17.5703125" style="1219" bestFit="1" customWidth="1"/>
    <col min="14600" max="14600" width="21.7109375" style="1219" customWidth="1"/>
    <col min="14601" max="14601" width="21.28515625" style="1219" customWidth="1"/>
    <col min="14602" max="14837" width="9.28515625" style="1219"/>
    <col min="14838" max="14838" width="103.140625" style="1219" customWidth="1"/>
    <col min="14839" max="14839" width="20.5703125" style="1219" customWidth="1"/>
    <col min="14840" max="14840" width="19.42578125" style="1219" customWidth="1"/>
    <col min="14841" max="14841" width="16.7109375" style="1219" customWidth="1"/>
    <col min="14842" max="14842" width="12.85546875" style="1219" customWidth="1"/>
    <col min="14843" max="14843" width="11" style="1219" bestFit="1" customWidth="1"/>
    <col min="14844" max="14848" width="9.28515625" style="1219"/>
    <col min="14849" max="14849" width="103.140625" style="1219" customWidth="1"/>
    <col min="14850" max="14850" width="20.5703125" style="1219" customWidth="1"/>
    <col min="14851" max="14851" width="19.42578125" style="1219" customWidth="1"/>
    <col min="14852" max="14852" width="16.7109375" style="1219" customWidth="1"/>
    <col min="14853" max="14853" width="9.28515625" style="1219"/>
    <col min="14854" max="14854" width="8.42578125" style="1219" customWidth="1"/>
    <col min="14855" max="14855" width="17.5703125" style="1219" bestFit="1" customWidth="1"/>
    <col min="14856" max="14856" width="21.7109375" style="1219" customWidth="1"/>
    <col min="14857" max="14857" width="21.28515625" style="1219" customWidth="1"/>
    <col min="14858" max="15093" width="9.28515625" style="1219"/>
    <col min="15094" max="15094" width="103.140625" style="1219" customWidth="1"/>
    <col min="15095" max="15095" width="20.5703125" style="1219" customWidth="1"/>
    <col min="15096" max="15096" width="19.42578125" style="1219" customWidth="1"/>
    <col min="15097" max="15097" width="16.7109375" style="1219" customWidth="1"/>
    <col min="15098" max="15098" width="12.85546875" style="1219" customWidth="1"/>
    <col min="15099" max="15099" width="11" style="1219" bestFit="1" customWidth="1"/>
    <col min="15100" max="15104" width="9.28515625" style="1219"/>
    <col min="15105" max="15105" width="103.140625" style="1219" customWidth="1"/>
    <col min="15106" max="15106" width="20.5703125" style="1219" customWidth="1"/>
    <col min="15107" max="15107" width="19.42578125" style="1219" customWidth="1"/>
    <col min="15108" max="15108" width="16.7109375" style="1219" customWidth="1"/>
    <col min="15109" max="15109" width="9.28515625" style="1219"/>
    <col min="15110" max="15110" width="8.42578125" style="1219" customWidth="1"/>
    <col min="15111" max="15111" width="17.5703125" style="1219" bestFit="1" customWidth="1"/>
    <col min="15112" max="15112" width="21.7109375" style="1219" customWidth="1"/>
    <col min="15113" max="15113" width="21.28515625" style="1219" customWidth="1"/>
    <col min="15114" max="15349" width="9.28515625" style="1219"/>
    <col min="15350" max="15350" width="103.140625" style="1219" customWidth="1"/>
    <col min="15351" max="15351" width="20.5703125" style="1219" customWidth="1"/>
    <col min="15352" max="15352" width="19.42578125" style="1219" customWidth="1"/>
    <col min="15353" max="15353" width="16.7109375" style="1219" customWidth="1"/>
    <col min="15354" max="15354" width="12.85546875" style="1219" customWidth="1"/>
    <col min="15355" max="15355" width="11" style="1219" bestFit="1" customWidth="1"/>
    <col min="15356" max="15360" width="9.28515625" style="1219"/>
    <col min="15361" max="15361" width="103.140625" style="1219" customWidth="1"/>
    <col min="15362" max="15362" width="20.5703125" style="1219" customWidth="1"/>
    <col min="15363" max="15363" width="19.42578125" style="1219" customWidth="1"/>
    <col min="15364" max="15364" width="16.7109375" style="1219" customWidth="1"/>
    <col min="15365" max="15365" width="9.28515625" style="1219"/>
    <col min="15366" max="15366" width="8.42578125" style="1219" customWidth="1"/>
    <col min="15367" max="15367" width="17.5703125" style="1219" bestFit="1" customWidth="1"/>
    <col min="15368" max="15368" width="21.7109375" style="1219" customWidth="1"/>
    <col min="15369" max="15369" width="21.28515625" style="1219" customWidth="1"/>
    <col min="15370" max="15605" width="9.28515625" style="1219"/>
    <col min="15606" max="15606" width="103.140625" style="1219" customWidth="1"/>
    <col min="15607" max="15607" width="20.5703125" style="1219" customWidth="1"/>
    <col min="15608" max="15608" width="19.42578125" style="1219" customWidth="1"/>
    <col min="15609" max="15609" width="16.7109375" style="1219" customWidth="1"/>
    <col min="15610" max="15610" width="12.85546875" style="1219" customWidth="1"/>
    <col min="15611" max="15611" width="11" style="1219" bestFit="1" customWidth="1"/>
    <col min="15612" max="15616" width="9.28515625" style="1219"/>
    <col min="15617" max="15617" width="103.140625" style="1219" customWidth="1"/>
    <col min="15618" max="15618" width="20.5703125" style="1219" customWidth="1"/>
    <col min="15619" max="15619" width="19.42578125" style="1219" customWidth="1"/>
    <col min="15620" max="15620" width="16.7109375" style="1219" customWidth="1"/>
    <col min="15621" max="15621" width="9.28515625" style="1219"/>
    <col min="15622" max="15622" width="8.42578125" style="1219" customWidth="1"/>
    <col min="15623" max="15623" width="17.5703125" style="1219" bestFit="1" customWidth="1"/>
    <col min="15624" max="15624" width="21.7109375" style="1219" customWidth="1"/>
    <col min="15625" max="15625" width="21.28515625" style="1219" customWidth="1"/>
    <col min="15626" max="15861" width="9.28515625" style="1219"/>
    <col min="15862" max="15862" width="103.140625" style="1219" customWidth="1"/>
    <col min="15863" max="15863" width="20.5703125" style="1219" customWidth="1"/>
    <col min="15864" max="15864" width="19.42578125" style="1219" customWidth="1"/>
    <col min="15865" max="15865" width="16.7109375" style="1219" customWidth="1"/>
    <col min="15866" max="15866" width="12.85546875" style="1219" customWidth="1"/>
    <col min="15867" max="15867" width="11" style="1219" bestFit="1" customWidth="1"/>
    <col min="15868" max="15872" width="9.28515625" style="1219"/>
    <col min="15873" max="15873" width="103.140625" style="1219" customWidth="1"/>
    <col min="15874" max="15874" width="20.5703125" style="1219" customWidth="1"/>
    <col min="15875" max="15875" width="19.42578125" style="1219" customWidth="1"/>
    <col min="15876" max="15876" width="16.7109375" style="1219" customWidth="1"/>
    <col min="15877" max="15877" width="9.28515625" style="1219"/>
    <col min="15878" max="15878" width="8.42578125" style="1219" customWidth="1"/>
    <col min="15879" max="15879" width="17.5703125" style="1219" bestFit="1" customWidth="1"/>
    <col min="15880" max="15880" width="21.7109375" style="1219" customWidth="1"/>
    <col min="15881" max="15881" width="21.28515625" style="1219" customWidth="1"/>
    <col min="15882" max="16117" width="9.28515625" style="1219"/>
    <col min="16118" max="16118" width="103.140625" style="1219" customWidth="1"/>
    <col min="16119" max="16119" width="20.5703125" style="1219" customWidth="1"/>
    <col min="16120" max="16120" width="19.42578125" style="1219" customWidth="1"/>
    <col min="16121" max="16121" width="16.7109375" style="1219" customWidth="1"/>
    <col min="16122" max="16122" width="12.85546875" style="1219" customWidth="1"/>
    <col min="16123" max="16123" width="11" style="1219" bestFit="1" customWidth="1"/>
    <col min="16124" max="16128" width="9.28515625" style="1219"/>
    <col min="16129" max="16129" width="103.140625" style="1219" customWidth="1"/>
    <col min="16130" max="16130" width="20.5703125" style="1219" customWidth="1"/>
    <col min="16131" max="16131" width="19.42578125" style="1219" customWidth="1"/>
    <col min="16132" max="16132" width="16.7109375" style="1219" customWidth="1"/>
    <col min="16133" max="16133" width="9.28515625" style="1219"/>
    <col min="16134" max="16134" width="8.42578125" style="1219" customWidth="1"/>
    <col min="16135" max="16135" width="17.5703125" style="1219" bestFit="1" customWidth="1"/>
    <col min="16136" max="16136" width="21.7109375" style="1219" customWidth="1"/>
    <col min="16137" max="16137" width="21.28515625" style="1219" customWidth="1"/>
    <col min="16138" max="16373" width="9.28515625" style="1219"/>
    <col min="16374" max="16374" width="103.140625" style="1219" customWidth="1"/>
    <col min="16375" max="16375" width="20.5703125" style="1219" customWidth="1"/>
    <col min="16376" max="16376" width="19.42578125" style="1219" customWidth="1"/>
    <col min="16377" max="16377" width="16.7109375" style="1219" customWidth="1"/>
    <col min="16378" max="16378" width="12.85546875" style="1219" customWidth="1"/>
    <col min="16379" max="16379" width="11" style="1219" bestFit="1" customWidth="1"/>
    <col min="16380" max="16384" width="9.28515625" style="1219"/>
  </cols>
  <sheetData>
    <row r="1" spans="1:5" ht="16.5" customHeight="1">
      <c r="A1" s="1217" t="s">
        <v>776</v>
      </c>
      <c r="B1" s="1218"/>
      <c r="C1" s="1709"/>
      <c r="D1" s="1709"/>
    </row>
    <row r="2" spans="1:5" ht="22.5" customHeight="1">
      <c r="A2" s="1710" t="s">
        <v>777</v>
      </c>
      <c r="B2" s="1710"/>
      <c r="C2" s="1710"/>
      <c r="D2" s="1710"/>
    </row>
    <row r="3" spans="1:5" s="1222" customFormat="1" ht="18" customHeight="1">
      <c r="A3" s="1220"/>
      <c r="B3" s="1221"/>
      <c r="C3" s="1711" t="s">
        <v>2</v>
      </c>
      <c r="D3" s="1711"/>
    </row>
    <row r="4" spans="1:5" s="1225" customFormat="1" ht="79.5" customHeight="1">
      <c r="A4" s="1712" t="s">
        <v>778</v>
      </c>
      <c r="B4" s="1714" t="s">
        <v>779</v>
      </c>
      <c r="C4" s="1223" t="s">
        <v>229</v>
      </c>
      <c r="D4" s="1224" t="s">
        <v>230</v>
      </c>
    </row>
    <row r="5" spans="1:5" s="1225" customFormat="1" ht="24" customHeight="1">
      <c r="A5" s="1713"/>
      <c r="B5" s="1715"/>
      <c r="C5" s="1226" t="s">
        <v>774</v>
      </c>
      <c r="D5" s="1227" t="s">
        <v>232</v>
      </c>
    </row>
    <row r="6" spans="1:5" s="1225" customFormat="1" ht="21.6" customHeight="1">
      <c r="A6" s="1228">
        <v>1</v>
      </c>
      <c r="B6" s="1229">
        <v>2</v>
      </c>
      <c r="C6" s="1230">
        <v>3</v>
      </c>
      <c r="D6" s="1227" t="s">
        <v>34</v>
      </c>
    </row>
    <row r="7" spans="1:5" s="1236" customFormat="1" ht="39" customHeight="1">
      <c r="A7" s="1231" t="s">
        <v>780</v>
      </c>
      <c r="B7" s="1232">
        <v>18251368000</v>
      </c>
      <c r="C7" s="1233">
        <v>3984012439.4000001</v>
      </c>
      <c r="D7" s="1234">
        <f>C7/B7</f>
        <v>0.21828568901794101</v>
      </c>
      <c r="E7" s="1235"/>
    </row>
    <row r="8" spans="1:5" s="1236" customFormat="1" ht="39" customHeight="1">
      <c r="A8" s="1231" t="s">
        <v>781</v>
      </c>
      <c r="B8" s="1232">
        <v>4367586000</v>
      </c>
      <c r="C8" s="1233">
        <v>2012990254.1600001</v>
      </c>
      <c r="D8" s="1234">
        <f t="shared" ref="D8:D27" si="0">C8/B8</f>
        <v>0.46089310071055273</v>
      </c>
      <c r="E8" s="1235"/>
    </row>
    <row r="9" spans="1:5" s="1236" customFormat="1" ht="39" customHeight="1">
      <c r="A9" s="1231" t="s">
        <v>782</v>
      </c>
      <c r="B9" s="1232">
        <v>991554000</v>
      </c>
      <c r="C9" s="1233">
        <v>364142570.00999999</v>
      </c>
      <c r="D9" s="1234">
        <f t="shared" si="0"/>
        <v>0.36724431549870201</v>
      </c>
      <c r="E9" s="1235"/>
    </row>
    <row r="10" spans="1:5" s="1236" customFormat="1" ht="39" customHeight="1">
      <c r="A10" s="1231" t="s">
        <v>783</v>
      </c>
      <c r="B10" s="1232">
        <v>2821075000</v>
      </c>
      <c r="C10" s="1233">
        <v>712801590.77999997</v>
      </c>
      <c r="D10" s="1234">
        <f t="shared" si="0"/>
        <v>0.25267020223850833</v>
      </c>
      <c r="E10" s="1235"/>
    </row>
    <row r="11" spans="1:5" s="1236" customFormat="1" ht="39" customHeight="1">
      <c r="A11" s="1231" t="s">
        <v>784</v>
      </c>
      <c r="B11" s="1232">
        <v>1827378000</v>
      </c>
      <c r="C11" s="1233">
        <v>333213885.16000003</v>
      </c>
      <c r="D11" s="1234">
        <f t="shared" si="0"/>
        <v>0.18234535228069945</v>
      </c>
      <c r="E11" s="1235"/>
    </row>
    <row r="12" spans="1:5" s="1236" customFormat="1" ht="39" customHeight="1">
      <c r="A12" s="1231" t="s">
        <v>785</v>
      </c>
      <c r="B12" s="1237">
        <v>1655279000</v>
      </c>
      <c r="C12" s="1233">
        <v>555759247.09000003</v>
      </c>
      <c r="D12" s="1234">
        <f t="shared" si="0"/>
        <v>0.33574959090884376</v>
      </c>
      <c r="E12" s="1235"/>
    </row>
    <row r="13" spans="1:5" s="1236" customFormat="1" ht="39" customHeight="1">
      <c r="A13" s="1231" t="s">
        <v>786</v>
      </c>
      <c r="B13" s="1232">
        <v>1104124000</v>
      </c>
      <c r="C13" s="1233">
        <v>339617679.32999998</v>
      </c>
      <c r="D13" s="1234">
        <f t="shared" si="0"/>
        <v>0.30759016136774492</v>
      </c>
      <c r="E13" s="1235"/>
    </row>
    <row r="14" spans="1:5" s="1236" customFormat="1" ht="39" customHeight="1">
      <c r="A14" s="1231" t="s">
        <v>787</v>
      </c>
      <c r="B14" s="1232">
        <v>1547952000</v>
      </c>
      <c r="C14" s="1233">
        <v>680526819.05999994</v>
      </c>
      <c r="D14" s="1234">
        <f t="shared" si="0"/>
        <v>0.43963044012992647</v>
      </c>
      <c r="E14" s="1235"/>
    </row>
    <row r="15" spans="1:5" s="1236" customFormat="1" ht="39" customHeight="1">
      <c r="A15" s="1231" t="s">
        <v>788</v>
      </c>
      <c r="B15" s="1232">
        <v>577548000</v>
      </c>
      <c r="C15" s="1233">
        <v>204588465.03999999</v>
      </c>
      <c r="D15" s="1234">
        <f t="shared" si="0"/>
        <v>0.35423629731208489</v>
      </c>
      <c r="E15" s="1235"/>
    </row>
    <row r="16" spans="1:5" s="1236" customFormat="1" ht="39" customHeight="1">
      <c r="A16" s="1231" t="s">
        <v>789</v>
      </c>
      <c r="B16" s="1237">
        <v>1567451000</v>
      </c>
      <c r="C16" s="1233">
        <v>523903082.82999998</v>
      </c>
      <c r="D16" s="1234">
        <f t="shared" si="0"/>
        <v>0.33423889029385928</v>
      </c>
      <c r="E16" s="1235"/>
    </row>
    <row r="17" spans="1:5" s="1236" customFormat="1" ht="39" customHeight="1">
      <c r="A17" s="1231" t="s">
        <v>790</v>
      </c>
      <c r="B17" s="1237">
        <v>1739486000</v>
      </c>
      <c r="C17" s="1233">
        <v>811149760.49000001</v>
      </c>
      <c r="D17" s="1234">
        <f t="shared" si="0"/>
        <v>0.46631577402175128</v>
      </c>
      <c r="E17" s="1235"/>
    </row>
    <row r="18" spans="1:5" s="1236" customFormat="1" ht="39" customHeight="1">
      <c r="A18" s="1231" t="s">
        <v>791</v>
      </c>
      <c r="B18" s="1232">
        <v>1238138000</v>
      </c>
      <c r="C18" s="1233">
        <v>519759149.06999999</v>
      </c>
      <c r="D18" s="1234">
        <f t="shared" si="0"/>
        <v>0.41979096762234902</v>
      </c>
      <c r="E18" s="1235"/>
    </row>
    <row r="19" spans="1:5" s="1236" customFormat="1" ht="39" customHeight="1">
      <c r="A19" s="1231" t="s">
        <v>792</v>
      </c>
      <c r="B19" s="1237">
        <v>628609000</v>
      </c>
      <c r="C19" s="1233">
        <v>235894835.66999999</v>
      </c>
      <c r="D19" s="1234">
        <f t="shared" si="0"/>
        <v>0.37526480796488754</v>
      </c>
      <c r="E19" s="1235"/>
    </row>
    <row r="20" spans="1:5" s="1236" customFormat="1" ht="39" customHeight="1">
      <c r="A20" s="1231" t="s">
        <v>793</v>
      </c>
      <c r="B20" s="1237">
        <v>1412653000</v>
      </c>
      <c r="C20" s="1233">
        <v>561796643.95000005</v>
      </c>
      <c r="D20" s="1234">
        <f t="shared" si="0"/>
        <v>0.39768906019383393</v>
      </c>
      <c r="E20" s="1235"/>
    </row>
    <row r="21" spans="1:5" s="1236" customFormat="1" ht="39" customHeight="1">
      <c r="A21" s="1231" t="s">
        <v>794</v>
      </c>
      <c r="B21" s="1232">
        <v>816159000</v>
      </c>
      <c r="C21" s="1233">
        <v>424484639.63999999</v>
      </c>
      <c r="D21" s="1234">
        <f t="shared" si="0"/>
        <v>0.5201004211679342</v>
      </c>
      <c r="E21" s="1235"/>
    </row>
    <row r="22" spans="1:5" s="1236" customFormat="1" ht="39" customHeight="1">
      <c r="A22" s="1231" t="s">
        <v>795</v>
      </c>
      <c r="B22" s="1232">
        <v>1501723000</v>
      </c>
      <c r="C22" s="1233">
        <v>560315657.22000003</v>
      </c>
      <c r="D22" s="1234">
        <f t="shared" si="0"/>
        <v>0.37311518650243758</v>
      </c>
      <c r="E22" s="1235"/>
    </row>
    <row r="23" spans="1:5" s="1236" customFormat="1" ht="39" customHeight="1">
      <c r="A23" s="1231" t="s">
        <v>796</v>
      </c>
      <c r="B23" s="1232">
        <v>2142259000</v>
      </c>
      <c r="C23" s="1233">
        <v>947753637.88</v>
      </c>
      <c r="D23" s="1234">
        <f t="shared" si="0"/>
        <v>0.44240852197610092</v>
      </c>
      <c r="E23" s="1235"/>
    </row>
    <row r="24" spans="1:5" s="1236" customFormat="1" ht="39" customHeight="1">
      <c r="A24" s="1231" t="s">
        <v>797</v>
      </c>
      <c r="B24" s="1232">
        <v>971684000</v>
      </c>
      <c r="C24" s="1233">
        <v>345306468.11000001</v>
      </c>
      <c r="D24" s="1234">
        <f t="shared" si="0"/>
        <v>0.35536909953235829</v>
      </c>
      <c r="E24" s="1235"/>
    </row>
    <row r="25" spans="1:5" s="1236" customFormat="1" ht="39" customHeight="1">
      <c r="A25" s="1231" t="s">
        <v>798</v>
      </c>
      <c r="B25" s="1237">
        <v>1305990000</v>
      </c>
      <c r="C25" s="1233">
        <v>464795941.48000002</v>
      </c>
      <c r="D25" s="1234">
        <f t="shared" si="0"/>
        <v>0.35589548272191979</v>
      </c>
      <c r="E25" s="1235"/>
    </row>
    <row r="26" spans="1:5" s="1236" customFormat="1" ht="39" customHeight="1">
      <c r="A26" s="1231" t="s">
        <v>799</v>
      </c>
      <c r="B26" s="1237">
        <v>1472837000</v>
      </c>
      <c r="C26" s="1233">
        <v>663669355.09000003</v>
      </c>
      <c r="D26" s="1234">
        <f t="shared" si="0"/>
        <v>0.45060611261802902</v>
      </c>
      <c r="E26" s="1235"/>
    </row>
    <row r="27" spans="1:5" s="1236" customFormat="1" ht="39" customHeight="1" thickBot="1">
      <c r="A27" s="1254" t="s">
        <v>800</v>
      </c>
      <c r="B27" s="1255">
        <v>800927000</v>
      </c>
      <c r="C27" s="1248">
        <v>422815280.81</v>
      </c>
      <c r="D27" s="1871">
        <f t="shared" si="0"/>
        <v>0.52790738832627693</v>
      </c>
      <c r="E27" s="1235"/>
    </row>
    <row r="28" spans="1:5" s="1236" customFormat="1" ht="39" customHeight="1" thickTop="1" thickBot="1">
      <c r="A28" s="1238" t="s">
        <v>801</v>
      </c>
      <c r="B28" s="1239">
        <f>SUM(B12:B27)</f>
        <v>20482819000</v>
      </c>
      <c r="C28" s="1240">
        <f>SUM(C12:C27)</f>
        <v>8262136662.7600012</v>
      </c>
      <c r="D28" s="1241">
        <f>C28/B28</f>
        <v>0.40336911939513798</v>
      </c>
      <c r="E28" s="1235"/>
    </row>
    <row r="29" spans="1:5" s="1236" customFormat="1" ht="39" customHeight="1" thickTop="1">
      <c r="A29" s="1242" t="s">
        <v>802</v>
      </c>
      <c r="B29" s="1243">
        <v>415901000</v>
      </c>
      <c r="C29" s="1244">
        <v>68279621.120000005</v>
      </c>
      <c r="D29" s="1234">
        <f>C29/B29</f>
        <v>0.16417277457856558</v>
      </c>
      <c r="E29" s="1235"/>
    </row>
    <row r="30" spans="1:5" s="1236" customFormat="1" ht="39" customHeight="1">
      <c r="A30" s="1245" t="s">
        <v>803</v>
      </c>
      <c r="B30" s="1243">
        <v>268254000</v>
      </c>
      <c r="C30" s="1244">
        <v>176887035.40000001</v>
      </c>
      <c r="D30" s="1234">
        <f>C30/B30</f>
        <v>0.65940129653239099</v>
      </c>
      <c r="E30" s="1235"/>
    </row>
    <row r="31" spans="1:5" s="1236" customFormat="1" ht="39" customHeight="1" thickBot="1">
      <c r="A31" s="1246" t="s">
        <v>804</v>
      </c>
      <c r="B31" s="1247">
        <v>1156760000</v>
      </c>
      <c r="C31" s="1248">
        <v>1146395237.4400001</v>
      </c>
      <c r="D31" s="1249">
        <f t="shared" ref="D31:D36" si="1">C31/B31</f>
        <v>0.99103983318925282</v>
      </c>
      <c r="E31" s="1235"/>
    </row>
    <row r="32" spans="1:5" s="1236" customFormat="1" ht="39" customHeight="1" thickTop="1" thickBot="1">
      <c r="A32" s="1238" t="s">
        <v>805</v>
      </c>
      <c r="B32" s="1239">
        <f>B7+B8+B9+B10+B11+B28+B30+B31+B29</f>
        <v>50582695000</v>
      </c>
      <c r="C32" s="1240">
        <f>C28+C7+C8+C9+C10+C11+C31+C29+C30</f>
        <v>17060859296.230003</v>
      </c>
      <c r="D32" s="1250">
        <f t="shared" si="1"/>
        <v>0.33728648298059255</v>
      </c>
      <c r="E32" s="1235"/>
    </row>
    <row r="33" spans="1:5" s="1236" customFormat="1" ht="39" customHeight="1" thickTop="1">
      <c r="A33" s="1242" t="s">
        <v>806</v>
      </c>
      <c r="B33" s="1251">
        <v>140574000</v>
      </c>
      <c r="C33" s="1244">
        <v>16076977.67</v>
      </c>
      <c r="D33" s="1252">
        <f t="shared" si="1"/>
        <v>0.11436665151450481</v>
      </c>
      <c r="E33" s="1235"/>
    </row>
    <row r="34" spans="1:5" s="1236" customFormat="1" ht="39" customHeight="1">
      <c r="A34" s="1245" t="s">
        <v>807</v>
      </c>
      <c r="B34" s="1237">
        <v>233023000</v>
      </c>
      <c r="C34" s="1233">
        <v>530295.93999999994</v>
      </c>
      <c r="D34" s="1253">
        <f t="shared" si="1"/>
        <v>2.275723598099758E-3</v>
      </c>
      <c r="E34" s="1235"/>
    </row>
    <row r="35" spans="1:5" s="1236" customFormat="1" ht="39" customHeight="1" thickBot="1">
      <c r="A35" s="1254" t="s">
        <v>808</v>
      </c>
      <c r="B35" s="1255">
        <v>20492360000</v>
      </c>
      <c r="C35" s="1248">
        <v>7365351129</v>
      </c>
      <c r="D35" s="1249">
        <f t="shared" si="1"/>
        <v>0.35941937038974525</v>
      </c>
      <c r="E35" s="1235"/>
    </row>
    <row r="36" spans="1:5" s="1260" customFormat="1" ht="39" customHeight="1" thickTop="1" thickBot="1">
      <c r="A36" s="1256" t="s">
        <v>809</v>
      </c>
      <c r="B36" s="1257">
        <f>B32+B33+B34+B35</f>
        <v>71448652000</v>
      </c>
      <c r="C36" s="1257">
        <f>C32+C33+C34+C35</f>
        <v>24442817698.840004</v>
      </c>
      <c r="D36" s="1258">
        <f t="shared" si="1"/>
        <v>0.34210327297483517</v>
      </c>
      <c r="E36" s="1259"/>
    </row>
    <row r="37" spans="1:5" ht="15.75" thickTop="1">
      <c r="C37" s="1261"/>
      <c r="E37" s="1262"/>
    </row>
    <row r="38" spans="1:5" ht="15" customHeight="1">
      <c r="A38" s="1263"/>
      <c r="E38" s="1262"/>
    </row>
    <row r="39" spans="1:5" ht="24.75" customHeight="1">
      <c r="A39" s="1262"/>
      <c r="B39" s="1262"/>
    </row>
    <row r="40" spans="1:5">
      <c r="A40" s="1262"/>
      <c r="B40" s="1262"/>
    </row>
    <row r="41" spans="1:5">
      <c r="A41" s="1265"/>
      <c r="B41" s="1262"/>
    </row>
    <row r="42" spans="1:5">
      <c r="A42" s="1262"/>
      <c r="B42" s="1262"/>
    </row>
    <row r="43" spans="1:5">
      <c r="A43" s="1262"/>
      <c r="B43" s="1262"/>
    </row>
    <row r="44" spans="1:5">
      <c r="A44" s="1262"/>
      <c r="B44" s="1262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50" firstPageNumber="61" fitToHeight="0" orientation="landscape" useFirstPageNumber="1" r:id="rId1"/>
  <headerFooter alignWithMargins="0">
    <oddHeader>&amp;C&amp;"Arial CE,Pogrubiony"&amp;12- &amp;P -</oddHeader>
  </headerFooter>
  <rowBreaks count="1" manualBreakCount="1">
    <brk id="27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6"/>
  <sheetViews>
    <sheetView zoomScale="60" zoomScaleNormal="60" zoomScaleSheetLayoutView="40" zoomScalePageLayoutView="40" workbookViewId="0">
      <pane xSplit="3" ySplit="6" topLeftCell="D124" activePane="bottomRight" state="frozen"/>
      <selection activeCell="D30" sqref="D30"/>
      <selection pane="topRight" activeCell="D30" sqref="D30"/>
      <selection pane="bottomLeft" activeCell="D30" sqref="D30"/>
      <selection pane="bottomRight" activeCell="O128" sqref="O128"/>
    </sheetView>
  </sheetViews>
  <sheetFormatPr defaultColWidth="9.28515625" defaultRowHeight="37.5" customHeight="1"/>
  <cols>
    <col min="1" max="1" width="11.28515625" style="1489" customWidth="1"/>
    <col min="2" max="2" width="9.5703125" style="1490" customWidth="1"/>
    <col min="3" max="3" width="48.28515625" style="1491" customWidth="1"/>
    <col min="4" max="4" width="81.7109375" style="1492" customWidth="1"/>
    <col min="5" max="5" width="22.7109375" style="1493" customWidth="1"/>
    <col min="6" max="6" width="23.5703125" style="1483" customWidth="1"/>
    <col min="7" max="7" width="27.28515625" style="1479" customWidth="1"/>
    <col min="8" max="8" width="23.28515625" style="1480" customWidth="1"/>
    <col min="9" max="9" width="22" style="1480" customWidth="1"/>
    <col min="10" max="10" width="23.28515625" style="1481" customWidth="1"/>
    <col min="11" max="11" width="15.7109375" style="1482" customWidth="1"/>
    <col min="12" max="12" width="15.85546875" style="1482" bestFit="1" customWidth="1"/>
    <col min="13" max="13" width="9.28515625" style="1276" customWidth="1"/>
    <col min="14" max="14" width="25.7109375" style="1277" customWidth="1"/>
    <col min="15" max="15" width="24.7109375" style="1277" customWidth="1"/>
    <col min="16" max="16" width="28.85546875" style="1277" customWidth="1"/>
    <col min="17" max="256" width="9.28515625" style="1276"/>
    <col min="257" max="257" width="11.28515625" style="1276" customWidth="1"/>
    <col min="258" max="258" width="9.5703125" style="1276" customWidth="1"/>
    <col min="259" max="259" width="48.28515625" style="1276" customWidth="1"/>
    <col min="260" max="260" width="81.7109375" style="1276" customWidth="1"/>
    <col min="261" max="261" width="22.7109375" style="1276" customWidth="1"/>
    <col min="262" max="262" width="23.5703125" style="1276" customWidth="1"/>
    <col min="263" max="263" width="27.28515625" style="1276" customWidth="1"/>
    <col min="264" max="264" width="23.28515625" style="1276" customWidth="1"/>
    <col min="265" max="265" width="22" style="1276" customWidth="1"/>
    <col min="266" max="266" width="23.28515625" style="1276" customWidth="1"/>
    <col min="267" max="267" width="15.7109375" style="1276" customWidth="1"/>
    <col min="268" max="268" width="15.85546875" style="1276" bestFit="1" customWidth="1"/>
    <col min="269" max="269" width="9.28515625" style="1276" customWidth="1"/>
    <col min="270" max="270" width="25.7109375" style="1276" customWidth="1"/>
    <col min="271" max="271" width="24.7109375" style="1276" customWidth="1"/>
    <col min="272" max="272" width="28.85546875" style="1276" customWidth="1"/>
    <col min="273" max="512" width="9.28515625" style="1276"/>
    <col min="513" max="513" width="11.28515625" style="1276" customWidth="1"/>
    <col min="514" max="514" width="9.5703125" style="1276" customWidth="1"/>
    <col min="515" max="515" width="48.28515625" style="1276" customWidth="1"/>
    <col min="516" max="516" width="81.7109375" style="1276" customWidth="1"/>
    <col min="517" max="517" width="22.7109375" style="1276" customWidth="1"/>
    <col min="518" max="518" width="23.5703125" style="1276" customWidth="1"/>
    <col min="519" max="519" width="27.28515625" style="1276" customWidth="1"/>
    <col min="520" max="520" width="23.28515625" style="1276" customWidth="1"/>
    <col min="521" max="521" width="22" style="1276" customWidth="1"/>
    <col min="522" max="522" width="23.28515625" style="1276" customWidth="1"/>
    <col min="523" max="523" width="15.7109375" style="1276" customWidth="1"/>
    <col min="524" max="524" width="15.85546875" style="1276" bestFit="1" customWidth="1"/>
    <col min="525" max="525" width="9.28515625" style="1276" customWidth="1"/>
    <col min="526" max="526" width="25.7109375" style="1276" customWidth="1"/>
    <col min="527" max="527" width="24.7109375" style="1276" customWidth="1"/>
    <col min="528" max="528" width="28.85546875" style="1276" customWidth="1"/>
    <col min="529" max="768" width="9.28515625" style="1276"/>
    <col min="769" max="769" width="11.28515625" style="1276" customWidth="1"/>
    <col min="770" max="770" width="9.5703125" style="1276" customWidth="1"/>
    <col min="771" max="771" width="48.28515625" style="1276" customWidth="1"/>
    <col min="772" max="772" width="81.7109375" style="1276" customWidth="1"/>
    <col min="773" max="773" width="22.7109375" style="1276" customWidth="1"/>
    <col min="774" max="774" width="23.5703125" style="1276" customWidth="1"/>
    <col min="775" max="775" width="27.28515625" style="1276" customWidth="1"/>
    <col min="776" max="776" width="23.28515625" style="1276" customWidth="1"/>
    <col min="777" max="777" width="22" style="1276" customWidth="1"/>
    <col min="778" max="778" width="23.28515625" style="1276" customWidth="1"/>
    <col min="779" max="779" width="15.7109375" style="1276" customWidth="1"/>
    <col min="780" max="780" width="15.85546875" style="1276" bestFit="1" customWidth="1"/>
    <col min="781" max="781" width="9.28515625" style="1276" customWidth="1"/>
    <col min="782" max="782" width="25.7109375" style="1276" customWidth="1"/>
    <col min="783" max="783" width="24.7109375" style="1276" customWidth="1"/>
    <col min="784" max="784" width="28.85546875" style="1276" customWidth="1"/>
    <col min="785" max="1024" width="9.28515625" style="1276"/>
    <col min="1025" max="1025" width="11.28515625" style="1276" customWidth="1"/>
    <col min="1026" max="1026" width="9.5703125" style="1276" customWidth="1"/>
    <col min="1027" max="1027" width="48.28515625" style="1276" customWidth="1"/>
    <col min="1028" max="1028" width="81.7109375" style="1276" customWidth="1"/>
    <col min="1029" max="1029" width="22.7109375" style="1276" customWidth="1"/>
    <col min="1030" max="1030" width="23.5703125" style="1276" customWidth="1"/>
    <col min="1031" max="1031" width="27.28515625" style="1276" customWidth="1"/>
    <col min="1032" max="1032" width="23.28515625" style="1276" customWidth="1"/>
    <col min="1033" max="1033" width="22" style="1276" customWidth="1"/>
    <col min="1034" max="1034" width="23.28515625" style="1276" customWidth="1"/>
    <col min="1035" max="1035" width="15.7109375" style="1276" customWidth="1"/>
    <col min="1036" max="1036" width="15.85546875" style="1276" bestFit="1" customWidth="1"/>
    <col min="1037" max="1037" width="9.28515625" style="1276" customWidth="1"/>
    <col min="1038" max="1038" width="25.7109375" style="1276" customWidth="1"/>
    <col min="1039" max="1039" width="24.7109375" style="1276" customWidth="1"/>
    <col min="1040" max="1040" width="28.85546875" style="1276" customWidth="1"/>
    <col min="1041" max="1280" width="9.28515625" style="1276"/>
    <col min="1281" max="1281" width="11.28515625" style="1276" customWidth="1"/>
    <col min="1282" max="1282" width="9.5703125" style="1276" customWidth="1"/>
    <col min="1283" max="1283" width="48.28515625" style="1276" customWidth="1"/>
    <col min="1284" max="1284" width="81.7109375" style="1276" customWidth="1"/>
    <col min="1285" max="1285" width="22.7109375" style="1276" customWidth="1"/>
    <col min="1286" max="1286" width="23.5703125" style="1276" customWidth="1"/>
    <col min="1287" max="1287" width="27.28515625" style="1276" customWidth="1"/>
    <col min="1288" max="1288" width="23.28515625" style="1276" customWidth="1"/>
    <col min="1289" max="1289" width="22" style="1276" customWidth="1"/>
    <col min="1290" max="1290" width="23.28515625" style="1276" customWidth="1"/>
    <col min="1291" max="1291" width="15.7109375" style="1276" customWidth="1"/>
    <col min="1292" max="1292" width="15.85546875" style="1276" bestFit="1" customWidth="1"/>
    <col min="1293" max="1293" width="9.28515625" style="1276" customWidth="1"/>
    <col min="1294" max="1294" width="25.7109375" style="1276" customWidth="1"/>
    <col min="1295" max="1295" width="24.7109375" style="1276" customWidth="1"/>
    <col min="1296" max="1296" width="28.85546875" style="1276" customWidth="1"/>
    <col min="1297" max="1536" width="9.28515625" style="1276"/>
    <col min="1537" max="1537" width="11.28515625" style="1276" customWidth="1"/>
    <col min="1538" max="1538" width="9.5703125" style="1276" customWidth="1"/>
    <col min="1539" max="1539" width="48.28515625" style="1276" customWidth="1"/>
    <col min="1540" max="1540" width="81.7109375" style="1276" customWidth="1"/>
    <col min="1541" max="1541" width="22.7109375" style="1276" customWidth="1"/>
    <col min="1542" max="1542" width="23.5703125" style="1276" customWidth="1"/>
    <col min="1543" max="1543" width="27.28515625" style="1276" customWidth="1"/>
    <col min="1544" max="1544" width="23.28515625" style="1276" customWidth="1"/>
    <col min="1545" max="1545" width="22" style="1276" customWidth="1"/>
    <col min="1546" max="1546" width="23.28515625" style="1276" customWidth="1"/>
    <col min="1547" max="1547" width="15.7109375" style="1276" customWidth="1"/>
    <col min="1548" max="1548" width="15.85546875" style="1276" bestFit="1" customWidth="1"/>
    <col min="1549" max="1549" width="9.28515625" style="1276" customWidth="1"/>
    <col min="1550" max="1550" width="25.7109375" style="1276" customWidth="1"/>
    <col min="1551" max="1551" width="24.7109375" style="1276" customWidth="1"/>
    <col min="1552" max="1552" width="28.85546875" style="1276" customWidth="1"/>
    <col min="1553" max="1792" width="9.28515625" style="1276"/>
    <col min="1793" max="1793" width="11.28515625" style="1276" customWidth="1"/>
    <col min="1794" max="1794" width="9.5703125" style="1276" customWidth="1"/>
    <col min="1795" max="1795" width="48.28515625" style="1276" customWidth="1"/>
    <col min="1796" max="1796" width="81.7109375" style="1276" customWidth="1"/>
    <col min="1797" max="1797" width="22.7109375" style="1276" customWidth="1"/>
    <col min="1798" max="1798" width="23.5703125" style="1276" customWidth="1"/>
    <col min="1799" max="1799" width="27.28515625" style="1276" customWidth="1"/>
    <col min="1800" max="1800" width="23.28515625" style="1276" customWidth="1"/>
    <col min="1801" max="1801" width="22" style="1276" customWidth="1"/>
    <col min="1802" max="1802" width="23.28515625" style="1276" customWidth="1"/>
    <col min="1803" max="1803" width="15.7109375" style="1276" customWidth="1"/>
    <col min="1804" max="1804" width="15.85546875" style="1276" bestFit="1" customWidth="1"/>
    <col min="1805" max="1805" width="9.28515625" style="1276" customWidth="1"/>
    <col min="1806" max="1806" width="25.7109375" style="1276" customWidth="1"/>
    <col min="1807" max="1807" width="24.7109375" style="1276" customWidth="1"/>
    <col min="1808" max="1808" width="28.85546875" style="1276" customWidth="1"/>
    <col min="1809" max="2048" width="9.28515625" style="1276"/>
    <col min="2049" max="2049" width="11.28515625" style="1276" customWidth="1"/>
    <col min="2050" max="2050" width="9.5703125" style="1276" customWidth="1"/>
    <col min="2051" max="2051" width="48.28515625" style="1276" customWidth="1"/>
    <col min="2052" max="2052" width="81.7109375" style="1276" customWidth="1"/>
    <col min="2053" max="2053" width="22.7109375" style="1276" customWidth="1"/>
    <col min="2054" max="2054" width="23.5703125" style="1276" customWidth="1"/>
    <col min="2055" max="2055" width="27.28515625" style="1276" customWidth="1"/>
    <col min="2056" max="2056" width="23.28515625" style="1276" customWidth="1"/>
    <col min="2057" max="2057" width="22" style="1276" customWidth="1"/>
    <col min="2058" max="2058" width="23.28515625" style="1276" customWidth="1"/>
    <col min="2059" max="2059" width="15.7109375" style="1276" customWidth="1"/>
    <col min="2060" max="2060" width="15.85546875" style="1276" bestFit="1" customWidth="1"/>
    <col min="2061" max="2061" width="9.28515625" style="1276" customWidth="1"/>
    <col min="2062" max="2062" width="25.7109375" style="1276" customWidth="1"/>
    <col min="2063" max="2063" width="24.7109375" style="1276" customWidth="1"/>
    <col min="2064" max="2064" width="28.85546875" style="1276" customWidth="1"/>
    <col min="2065" max="2304" width="9.28515625" style="1276"/>
    <col min="2305" max="2305" width="11.28515625" style="1276" customWidth="1"/>
    <col min="2306" max="2306" width="9.5703125" style="1276" customWidth="1"/>
    <col min="2307" max="2307" width="48.28515625" style="1276" customWidth="1"/>
    <col min="2308" max="2308" width="81.7109375" style="1276" customWidth="1"/>
    <col min="2309" max="2309" width="22.7109375" style="1276" customWidth="1"/>
    <col min="2310" max="2310" width="23.5703125" style="1276" customWidth="1"/>
    <col min="2311" max="2311" width="27.28515625" style="1276" customWidth="1"/>
    <col min="2312" max="2312" width="23.28515625" style="1276" customWidth="1"/>
    <col min="2313" max="2313" width="22" style="1276" customWidth="1"/>
    <col min="2314" max="2314" width="23.28515625" style="1276" customWidth="1"/>
    <col min="2315" max="2315" width="15.7109375" style="1276" customWidth="1"/>
    <col min="2316" max="2316" width="15.85546875" style="1276" bestFit="1" customWidth="1"/>
    <col min="2317" max="2317" width="9.28515625" style="1276" customWidth="1"/>
    <col min="2318" max="2318" width="25.7109375" style="1276" customWidth="1"/>
    <col min="2319" max="2319" width="24.7109375" style="1276" customWidth="1"/>
    <col min="2320" max="2320" width="28.85546875" style="1276" customWidth="1"/>
    <col min="2321" max="2560" width="9.28515625" style="1276"/>
    <col min="2561" max="2561" width="11.28515625" style="1276" customWidth="1"/>
    <col min="2562" max="2562" width="9.5703125" style="1276" customWidth="1"/>
    <col min="2563" max="2563" width="48.28515625" style="1276" customWidth="1"/>
    <col min="2564" max="2564" width="81.7109375" style="1276" customWidth="1"/>
    <col min="2565" max="2565" width="22.7109375" style="1276" customWidth="1"/>
    <col min="2566" max="2566" width="23.5703125" style="1276" customWidth="1"/>
    <col min="2567" max="2567" width="27.28515625" style="1276" customWidth="1"/>
    <col min="2568" max="2568" width="23.28515625" style="1276" customWidth="1"/>
    <col min="2569" max="2569" width="22" style="1276" customWidth="1"/>
    <col min="2570" max="2570" width="23.28515625" style="1276" customWidth="1"/>
    <col min="2571" max="2571" width="15.7109375" style="1276" customWidth="1"/>
    <col min="2572" max="2572" width="15.85546875" style="1276" bestFit="1" customWidth="1"/>
    <col min="2573" max="2573" width="9.28515625" style="1276" customWidth="1"/>
    <col min="2574" max="2574" width="25.7109375" style="1276" customWidth="1"/>
    <col min="2575" max="2575" width="24.7109375" style="1276" customWidth="1"/>
    <col min="2576" max="2576" width="28.85546875" style="1276" customWidth="1"/>
    <col min="2577" max="2816" width="9.28515625" style="1276"/>
    <col min="2817" max="2817" width="11.28515625" style="1276" customWidth="1"/>
    <col min="2818" max="2818" width="9.5703125" style="1276" customWidth="1"/>
    <col min="2819" max="2819" width="48.28515625" style="1276" customWidth="1"/>
    <col min="2820" max="2820" width="81.7109375" style="1276" customWidth="1"/>
    <col min="2821" max="2821" width="22.7109375" style="1276" customWidth="1"/>
    <col min="2822" max="2822" width="23.5703125" style="1276" customWidth="1"/>
    <col min="2823" max="2823" width="27.28515625" style="1276" customWidth="1"/>
    <col min="2824" max="2824" width="23.28515625" style="1276" customWidth="1"/>
    <col min="2825" max="2825" width="22" style="1276" customWidth="1"/>
    <col min="2826" max="2826" width="23.28515625" style="1276" customWidth="1"/>
    <col min="2827" max="2827" width="15.7109375" style="1276" customWidth="1"/>
    <col min="2828" max="2828" width="15.85546875" style="1276" bestFit="1" customWidth="1"/>
    <col min="2829" max="2829" width="9.28515625" style="1276" customWidth="1"/>
    <col min="2830" max="2830" width="25.7109375" style="1276" customWidth="1"/>
    <col min="2831" max="2831" width="24.7109375" style="1276" customWidth="1"/>
    <col min="2832" max="2832" width="28.85546875" style="1276" customWidth="1"/>
    <col min="2833" max="3072" width="9.28515625" style="1276"/>
    <col min="3073" max="3073" width="11.28515625" style="1276" customWidth="1"/>
    <col min="3074" max="3074" width="9.5703125" style="1276" customWidth="1"/>
    <col min="3075" max="3075" width="48.28515625" style="1276" customWidth="1"/>
    <col min="3076" max="3076" width="81.7109375" style="1276" customWidth="1"/>
    <col min="3077" max="3077" width="22.7109375" style="1276" customWidth="1"/>
    <col min="3078" max="3078" width="23.5703125" style="1276" customWidth="1"/>
    <col min="3079" max="3079" width="27.28515625" style="1276" customWidth="1"/>
    <col min="3080" max="3080" width="23.28515625" style="1276" customWidth="1"/>
    <col min="3081" max="3081" width="22" style="1276" customWidth="1"/>
    <col min="3082" max="3082" width="23.28515625" style="1276" customWidth="1"/>
    <col min="3083" max="3083" width="15.7109375" style="1276" customWidth="1"/>
    <col min="3084" max="3084" width="15.85546875" style="1276" bestFit="1" customWidth="1"/>
    <col min="3085" max="3085" width="9.28515625" style="1276" customWidth="1"/>
    <col min="3086" max="3086" width="25.7109375" style="1276" customWidth="1"/>
    <col min="3087" max="3087" width="24.7109375" style="1276" customWidth="1"/>
    <col min="3088" max="3088" width="28.85546875" style="1276" customWidth="1"/>
    <col min="3089" max="3328" width="9.28515625" style="1276"/>
    <col min="3329" max="3329" width="11.28515625" style="1276" customWidth="1"/>
    <col min="3330" max="3330" width="9.5703125" style="1276" customWidth="1"/>
    <col min="3331" max="3331" width="48.28515625" style="1276" customWidth="1"/>
    <col min="3332" max="3332" width="81.7109375" style="1276" customWidth="1"/>
    <col min="3333" max="3333" width="22.7109375" style="1276" customWidth="1"/>
    <col min="3334" max="3334" width="23.5703125" style="1276" customWidth="1"/>
    <col min="3335" max="3335" width="27.28515625" style="1276" customWidth="1"/>
    <col min="3336" max="3336" width="23.28515625" style="1276" customWidth="1"/>
    <col min="3337" max="3337" width="22" style="1276" customWidth="1"/>
    <col min="3338" max="3338" width="23.28515625" style="1276" customWidth="1"/>
    <col min="3339" max="3339" width="15.7109375" style="1276" customWidth="1"/>
    <col min="3340" max="3340" width="15.85546875" style="1276" bestFit="1" customWidth="1"/>
    <col min="3341" max="3341" width="9.28515625" style="1276" customWidth="1"/>
    <col min="3342" max="3342" width="25.7109375" style="1276" customWidth="1"/>
    <col min="3343" max="3343" width="24.7109375" style="1276" customWidth="1"/>
    <col min="3344" max="3344" width="28.85546875" style="1276" customWidth="1"/>
    <col min="3345" max="3584" width="9.28515625" style="1276"/>
    <col min="3585" max="3585" width="11.28515625" style="1276" customWidth="1"/>
    <col min="3586" max="3586" width="9.5703125" style="1276" customWidth="1"/>
    <col min="3587" max="3587" width="48.28515625" style="1276" customWidth="1"/>
    <col min="3588" max="3588" width="81.7109375" style="1276" customWidth="1"/>
    <col min="3589" max="3589" width="22.7109375" style="1276" customWidth="1"/>
    <col min="3590" max="3590" width="23.5703125" style="1276" customWidth="1"/>
    <col min="3591" max="3591" width="27.28515625" style="1276" customWidth="1"/>
    <col min="3592" max="3592" width="23.28515625" style="1276" customWidth="1"/>
    <col min="3593" max="3593" width="22" style="1276" customWidth="1"/>
    <col min="3594" max="3594" width="23.28515625" style="1276" customWidth="1"/>
    <col min="3595" max="3595" width="15.7109375" style="1276" customWidth="1"/>
    <col min="3596" max="3596" width="15.85546875" style="1276" bestFit="1" customWidth="1"/>
    <col min="3597" max="3597" width="9.28515625" style="1276" customWidth="1"/>
    <col min="3598" max="3598" width="25.7109375" style="1276" customWidth="1"/>
    <col min="3599" max="3599" width="24.7109375" style="1276" customWidth="1"/>
    <col min="3600" max="3600" width="28.85546875" style="1276" customWidth="1"/>
    <col min="3601" max="3840" width="9.28515625" style="1276"/>
    <col min="3841" max="3841" width="11.28515625" style="1276" customWidth="1"/>
    <col min="3842" max="3842" width="9.5703125" style="1276" customWidth="1"/>
    <col min="3843" max="3843" width="48.28515625" style="1276" customWidth="1"/>
    <col min="3844" max="3844" width="81.7109375" style="1276" customWidth="1"/>
    <col min="3845" max="3845" width="22.7109375" style="1276" customWidth="1"/>
    <col min="3846" max="3846" width="23.5703125" style="1276" customWidth="1"/>
    <col min="3847" max="3847" width="27.28515625" style="1276" customWidth="1"/>
    <col min="3848" max="3848" width="23.28515625" style="1276" customWidth="1"/>
    <col min="3849" max="3849" width="22" style="1276" customWidth="1"/>
    <col min="3850" max="3850" width="23.28515625" style="1276" customWidth="1"/>
    <col min="3851" max="3851" width="15.7109375" style="1276" customWidth="1"/>
    <col min="3852" max="3852" width="15.85546875" style="1276" bestFit="1" customWidth="1"/>
    <col min="3853" max="3853" width="9.28515625" style="1276" customWidth="1"/>
    <col min="3854" max="3854" width="25.7109375" style="1276" customWidth="1"/>
    <col min="3855" max="3855" width="24.7109375" style="1276" customWidth="1"/>
    <col min="3856" max="3856" width="28.85546875" style="1276" customWidth="1"/>
    <col min="3857" max="4096" width="9.28515625" style="1276"/>
    <col min="4097" max="4097" width="11.28515625" style="1276" customWidth="1"/>
    <col min="4098" max="4098" width="9.5703125" style="1276" customWidth="1"/>
    <col min="4099" max="4099" width="48.28515625" style="1276" customWidth="1"/>
    <col min="4100" max="4100" width="81.7109375" style="1276" customWidth="1"/>
    <col min="4101" max="4101" width="22.7109375" style="1276" customWidth="1"/>
    <col min="4102" max="4102" width="23.5703125" style="1276" customWidth="1"/>
    <col min="4103" max="4103" width="27.28515625" style="1276" customWidth="1"/>
    <col min="4104" max="4104" width="23.28515625" style="1276" customWidth="1"/>
    <col min="4105" max="4105" width="22" style="1276" customWidth="1"/>
    <col min="4106" max="4106" width="23.28515625" style="1276" customWidth="1"/>
    <col min="4107" max="4107" width="15.7109375" style="1276" customWidth="1"/>
    <col min="4108" max="4108" width="15.85546875" style="1276" bestFit="1" customWidth="1"/>
    <col min="4109" max="4109" width="9.28515625" style="1276" customWidth="1"/>
    <col min="4110" max="4110" width="25.7109375" style="1276" customWidth="1"/>
    <col min="4111" max="4111" width="24.7109375" style="1276" customWidth="1"/>
    <col min="4112" max="4112" width="28.85546875" style="1276" customWidth="1"/>
    <col min="4113" max="4352" width="9.28515625" style="1276"/>
    <col min="4353" max="4353" width="11.28515625" style="1276" customWidth="1"/>
    <col min="4354" max="4354" width="9.5703125" style="1276" customWidth="1"/>
    <col min="4355" max="4355" width="48.28515625" style="1276" customWidth="1"/>
    <col min="4356" max="4356" width="81.7109375" style="1276" customWidth="1"/>
    <col min="4357" max="4357" width="22.7109375" style="1276" customWidth="1"/>
    <col min="4358" max="4358" width="23.5703125" style="1276" customWidth="1"/>
    <col min="4359" max="4359" width="27.28515625" style="1276" customWidth="1"/>
    <col min="4360" max="4360" width="23.28515625" style="1276" customWidth="1"/>
    <col min="4361" max="4361" width="22" style="1276" customWidth="1"/>
    <col min="4362" max="4362" width="23.28515625" style="1276" customWidth="1"/>
    <col min="4363" max="4363" width="15.7109375" style="1276" customWidth="1"/>
    <col min="4364" max="4364" width="15.85546875" style="1276" bestFit="1" customWidth="1"/>
    <col min="4365" max="4365" width="9.28515625" style="1276" customWidth="1"/>
    <col min="4366" max="4366" width="25.7109375" style="1276" customWidth="1"/>
    <col min="4367" max="4367" width="24.7109375" style="1276" customWidth="1"/>
    <col min="4368" max="4368" width="28.85546875" style="1276" customWidth="1"/>
    <col min="4369" max="4608" width="9.28515625" style="1276"/>
    <col min="4609" max="4609" width="11.28515625" style="1276" customWidth="1"/>
    <col min="4610" max="4610" width="9.5703125" style="1276" customWidth="1"/>
    <col min="4611" max="4611" width="48.28515625" style="1276" customWidth="1"/>
    <col min="4612" max="4612" width="81.7109375" style="1276" customWidth="1"/>
    <col min="4613" max="4613" width="22.7109375" style="1276" customWidth="1"/>
    <col min="4614" max="4614" width="23.5703125" style="1276" customWidth="1"/>
    <col min="4615" max="4615" width="27.28515625" style="1276" customWidth="1"/>
    <col min="4616" max="4616" width="23.28515625" style="1276" customWidth="1"/>
    <col min="4617" max="4617" width="22" style="1276" customWidth="1"/>
    <col min="4618" max="4618" width="23.28515625" style="1276" customWidth="1"/>
    <col min="4619" max="4619" width="15.7109375" style="1276" customWidth="1"/>
    <col min="4620" max="4620" width="15.85546875" style="1276" bestFit="1" customWidth="1"/>
    <col min="4621" max="4621" width="9.28515625" style="1276" customWidth="1"/>
    <col min="4622" max="4622" width="25.7109375" style="1276" customWidth="1"/>
    <col min="4623" max="4623" width="24.7109375" style="1276" customWidth="1"/>
    <col min="4624" max="4624" width="28.85546875" style="1276" customWidth="1"/>
    <col min="4625" max="4864" width="9.28515625" style="1276"/>
    <col min="4865" max="4865" width="11.28515625" style="1276" customWidth="1"/>
    <col min="4866" max="4866" width="9.5703125" style="1276" customWidth="1"/>
    <col min="4867" max="4867" width="48.28515625" style="1276" customWidth="1"/>
    <col min="4868" max="4868" width="81.7109375" style="1276" customWidth="1"/>
    <col min="4869" max="4869" width="22.7109375" style="1276" customWidth="1"/>
    <col min="4870" max="4870" width="23.5703125" style="1276" customWidth="1"/>
    <col min="4871" max="4871" width="27.28515625" style="1276" customWidth="1"/>
    <col min="4872" max="4872" width="23.28515625" style="1276" customWidth="1"/>
    <col min="4873" max="4873" width="22" style="1276" customWidth="1"/>
    <col min="4874" max="4874" width="23.28515625" style="1276" customWidth="1"/>
    <col min="4875" max="4875" width="15.7109375" style="1276" customWidth="1"/>
    <col min="4876" max="4876" width="15.85546875" style="1276" bestFit="1" customWidth="1"/>
    <col min="4877" max="4877" width="9.28515625" style="1276" customWidth="1"/>
    <col min="4878" max="4878" width="25.7109375" style="1276" customWidth="1"/>
    <col min="4879" max="4879" width="24.7109375" style="1276" customWidth="1"/>
    <col min="4880" max="4880" width="28.85546875" style="1276" customWidth="1"/>
    <col min="4881" max="5120" width="9.28515625" style="1276"/>
    <col min="5121" max="5121" width="11.28515625" style="1276" customWidth="1"/>
    <col min="5122" max="5122" width="9.5703125" style="1276" customWidth="1"/>
    <col min="5123" max="5123" width="48.28515625" style="1276" customWidth="1"/>
    <col min="5124" max="5124" width="81.7109375" style="1276" customWidth="1"/>
    <col min="5125" max="5125" width="22.7109375" style="1276" customWidth="1"/>
    <col min="5126" max="5126" width="23.5703125" style="1276" customWidth="1"/>
    <col min="5127" max="5127" width="27.28515625" style="1276" customWidth="1"/>
    <col min="5128" max="5128" width="23.28515625" style="1276" customWidth="1"/>
    <col min="5129" max="5129" width="22" style="1276" customWidth="1"/>
    <col min="5130" max="5130" width="23.28515625" style="1276" customWidth="1"/>
    <col min="5131" max="5131" width="15.7109375" style="1276" customWidth="1"/>
    <col min="5132" max="5132" width="15.85546875" style="1276" bestFit="1" customWidth="1"/>
    <col min="5133" max="5133" width="9.28515625" style="1276" customWidth="1"/>
    <col min="5134" max="5134" width="25.7109375" style="1276" customWidth="1"/>
    <col min="5135" max="5135" width="24.7109375" style="1276" customWidth="1"/>
    <col min="5136" max="5136" width="28.85546875" style="1276" customWidth="1"/>
    <col min="5137" max="5376" width="9.28515625" style="1276"/>
    <col min="5377" max="5377" width="11.28515625" style="1276" customWidth="1"/>
    <col min="5378" max="5378" width="9.5703125" style="1276" customWidth="1"/>
    <col min="5379" max="5379" width="48.28515625" style="1276" customWidth="1"/>
    <col min="5380" max="5380" width="81.7109375" style="1276" customWidth="1"/>
    <col min="5381" max="5381" width="22.7109375" style="1276" customWidth="1"/>
    <col min="5382" max="5382" width="23.5703125" style="1276" customWidth="1"/>
    <col min="5383" max="5383" width="27.28515625" style="1276" customWidth="1"/>
    <col min="5384" max="5384" width="23.28515625" style="1276" customWidth="1"/>
    <col min="5385" max="5385" width="22" style="1276" customWidth="1"/>
    <col min="5386" max="5386" width="23.28515625" style="1276" customWidth="1"/>
    <col min="5387" max="5387" width="15.7109375" style="1276" customWidth="1"/>
    <col min="5388" max="5388" width="15.85546875" style="1276" bestFit="1" customWidth="1"/>
    <col min="5389" max="5389" width="9.28515625" style="1276" customWidth="1"/>
    <col min="5390" max="5390" width="25.7109375" style="1276" customWidth="1"/>
    <col min="5391" max="5391" width="24.7109375" style="1276" customWidth="1"/>
    <col min="5392" max="5392" width="28.85546875" style="1276" customWidth="1"/>
    <col min="5393" max="5632" width="9.28515625" style="1276"/>
    <col min="5633" max="5633" width="11.28515625" style="1276" customWidth="1"/>
    <col min="5634" max="5634" width="9.5703125" style="1276" customWidth="1"/>
    <col min="5635" max="5635" width="48.28515625" style="1276" customWidth="1"/>
    <col min="5636" max="5636" width="81.7109375" style="1276" customWidth="1"/>
    <col min="5637" max="5637" width="22.7109375" style="1276" customWidth="1"/>
    <col min="5638" max="5638" width="23.5703125" style="1276" customWidth="1"/>
    <col min="5639" max="5639" width="27.28515625" style="1276" customWidth="1"/>
    <col min="5640" max="5640" width="23.28515625" style="1276" customWidth="1"/>
    <col min="5641" max="5641" width="22" style="1276" customWidth="1"/>
    <col min="5642" max="5642" width="23.28515625" style="1276" customWidth="1"/>
    <col min="5643" max="5643" width="15.7109375" style="1276" customWidth="1"/>
    <col min="5644" max="5644" width="15.85546875" style="1276" bestFit="1" customWidth="1"/>
    <col min="5645" max="5645" width="9.28515625" style="1276" customWidth="1"/>
    <col min="5646" max="5646" width="25.7109375" style="1276" customWidth="1"/>
    <col min="5647" max="5647" width="24.7109375" style="1276" customWidth="1"/>
    <col min="5648" max="5648" width="28.85546875" style="1276" customWidth="1"/>
    <col min="5649" max="5888" width="9.28515625" style="1276"/>
    <col min="5889" max="5889" width="11.28515625" style="1276" customWidth="1"/>
    <col min="5890" max="5890" width="9.5703125" style="1276" customWidth="1"/>
    <col min="5891" max="5891" width="48.28515625" style="1276" customWidth="1"/>
    <col min="5892" max="5892" width="81.7109375" style="1276" customWidth="1"/>
    <col min="5893" max="5893" width="22.7109375" style="1276" customWidth="1"/>
    <col min="5894" max="5894" width="23.5703125" style="1276" customWidth="1"/>
    <col min="5895" max="5895" width="27.28515625" style="1276" customWidth="1"/>
    <col min="5896" max="5896" width="23.28515625" style="1276" customWidth="1"/>
    <col min="5897" max="5897" width="22" style="1276" customWidth="1"/>
    <col min="5898" max="5898" width="23.28515625" style="1276" customWidth="1"/>
    <col min="5899" max="5899" width="15.7109375" style="1276" customWidth="1"/>
    <col min="5900" max="5900" width="15.85546875" style="1276" bestFit="1" customWidth="1"/>
    <col min="5901" max="5901" width="9.28515625" style="1276" customWidth="1"/>
    <col min="5902" max="5902" width="25.7109375" style="1276" customWidth="1"/>
    <col min="5903" max="5903" width="24.7109375" style="1276" customWidth="1"/>
    <col min="5904" max="5904" width="28.85546875" style="1276" customWidth="1"/>
    <col min="5905" max="6144" width="9.28515625" style="1276"/>
    <col min="6145" max="6145" width="11.28515625" style="1276" customWidth="1"/>
    <col min="6146" max="6146" width="9.5703125" style="1276" customWidth="1"/>
    <col min="6147" max="6147" width="48.28515625" style="1276" customWidth="1"/>
    <col min="6148" max="6148" width="81.7109375" style="1276" customWidth="1"/>
    <col min="6149" max="6149" width="22.7109375" style="1276" customWidth="1"/>
    <col min="6150" max="6150" width="23.5703125" style="1276" customWidth="1"/>
    <col min="6151" max="6151" width="27.28515625" style="1276" customWidth="1"/>
    <col min="6152" max="6152" width="23.28515625" style="1276" customWidth="1"/>
    <col min="6153" max="6153" width="22" style="1276" customWidth="1"/>
    <col min="6154" max="6154" width="23.28515625" style="1276" customWidth="1"/>
    <col min="6155" max="6155" width="15.7109375" style="1276" customWidth="1"/>
    <col min="6156" max="6156" width="15.85546875" style="1276" bestFit="1" customWidth="1"/>
    <col min="6157" max="6157" width="9.28515625" style="1276" customWidth="1"/>
    <col min="6158" max="6158" width="25.7109375" style="1276" customWidth="1"/>
    <col min="6159" max="6159" width="24.7109375" style="1276" customWidth="1"/>
    <col min="6160" max="6160" width="28.85546875" style="1276" customWidth="1"/>
    <col min="6161" max="6400" width="9.28515625" style="1276"/>
    <col min="6401" max="6401" width="11.28515625" style="1276" customWidth="1"/>
    <col min="6402" max="6402" width="9.5703125" style="1276" customWidth="1"/>
    <col min="6403" max="6403" width="48.28515625" style="1276" customWidth="1"/>
    <col min="6404" max="6404" width="81.7109375" style="1276" customWidth="1"/>
    <col min="6405" max="6405" width="22.7109375" style="1276" customWidth="1"/>
    <col min="6406" max="6406" width="23.5703125" style="1276" customWidth="1"/>
    <col min="6407" max="6407" width="27.28515625" style="1276" customWidth="1"/>
    <col min="6408" max="6408" width="23.28515625" style="1276" customWidth="1"/>
    <col min="6409" max="6409" width="22" style="1276" customWidth="1"/>
    <col min="6410" max="6410" width="23.28515625" style="1276" customWidth="1"/>
    <col min="6411" max="6411" width="15.7109375" style="1276" customWidth="1"/>
    <col min="6412" max="6412" width="15.85546875" style="1276" bestFit="1" customWidth="1"/>
    <col min="6413" max="6413" width="9.28515625" style="1276" customWidth="1"/>
    <col min="6414" max="6414" width="25.7109375" style="1276" customWidth="1"/>
    <col min="6415" max="6415" width="24.7109375" style="1276" customWidth="1"/>
    <col min="6416" max="6416" width="28.85546875" style="1276" customWidth="1"/>
    <col min="6417" max="6656" width="9.28515625" style="1276"/>
    <col min="6657" max="6657" width="11.28515625" style="1276" customWidth="1"/>
    <col min="6658" max="6658" width="9.5703125" style="1276" customWidth="1"/>
    <col min="6659" max="6659" width="48.28515625" style="1276" customWidth="1"/>
    <col min="6660" max="6660" width="81.7109375" style="1276" customWidth="1"/>
    <col min="6661" max="6661" width="22.7109375" style="1276" customWidth="1"/>
    <col min="6662" max="6662" width="23.5703125" style="1276" customWidth="1"/>
    <col min="6663" max="6663" width="27.28515625" style="1276" customWidth="1"/>
    <col min="6664" max="6664" width="23.28515625" style="1276" customWidth="1"/>
    <col min="6665" max="6665" width="22" style="1276" customWidth="1"/>
    <col min="6666" max="6666" width="23.28515625" style="1276" customWidth="1"/>
    <col min="6667" max="6667" width="15.7109375" style="1276" customWidth="1"/>
    <col min="6668" max="6668" width="15.85546875" style="1276" bestFit="1" customWidth="1"/>
    <col min="6669" max="6669" width="9.28515625" style="1276" customWidth="1"/>
    <col min="6670" max="6670" width="25.7109375" style="1276" customWidth="1"/>
    <col min="6671" max="6671" width="24.7109375" style="1276" customWidth="1"/>
    <col min="6672" max="6672" width="28.85546875" style="1276" customWidth="1"/>
    <col min="6673" max="6912" width="9.28515625" style="1276"/>
    <col min="6913" max="6913" width="11.28515625" style="1276" customWidth="1"/>
    <col min="6914" max="6914" width="9.5703125" style="1276" customWidth="1"/>
    <col min="6915" max="6915" width="48.28515625" style="1276" customWidth="1"/>
    <col min="6916" max="6916" width="81.7109375" style="1276" customWidth="1"/>
    <col min="6917" max="6917" width="22.7109375" style="1276" customWidth="1"/>
    <col min="6918" max="6918" width="23.5703125" style="1276" customWidth="1"/>
    <col min="6919" max="6919" width="27.28515625" style="1276" customWidth="1"/>
    <col min="6920" max="6920" width="23.28515625" style="1276" customWidth="1"/>
    <col min="6921" max="6921" width="22" style="1276" customWidth="1"/>
    <col min="6922" max="6922" width="23.28515625" style="1276" customWidth="1"/>
    <col min="6923" max="6923" width="15.7109375" style="1276" customWidth="1"/>
    <col min="6924" max="6924" width="15.85546875" style="1276" bestFit="1" customWidth="1"/>
    <col min="6925" max="6925" width="9.28515625" style="1276" customWidth="1"/>
    <col min="6926" max="6926" width="25.7109375" style="1276" customWidth="1"/>
    <col min="6927" max="6927" width="24.7109375" style="1276" customWidth="1"/>
    <col min="6928" max="6928" width="28.85546875" style="1276" customWidth="1"/>
    <col min="6929" max="7168" width="9.28515625" style="1276"/>
    <col min="7169" max="7169" width="11.28515625" style="1276" customWidth="1"/>
    <col min="7170" max="7170" width="9.5703125" style="1276" customWidth="1"/>
    <col min="7171" max="7171" width="48.28515625" style="1276" customWidth="1"/>
    <col min="7172" max="7172" width="81.7109375" style="1276" customWidth="1"/>
    <col min="7173" max="7173" width="22.7109375" style="1276" customWidth="1"/>
    <col min="7174" max="7174" width="23.5703125" style="1276" customWidth="1"/>
    <col min="7175" max="7175" width="27.28515625" style="1276" customWidth="1"/>
    <col min="7176" max="7176" width="23.28515625" style="1276" customWidth="1"/>
    <col min="7177" max="7177" width="22" style="1276" customWidth="1"/>
    <col min="7178" max="7178" width="23.28515625" style="1276" customWidth="1"/>
    <col min="7179" max="7179" width="15.7109375" style="1276" customWidth="1"/>
    <col min="7180" max="7180" width="15.85546875" style="1276" bestFit="1" customWidth="1"/>
    <col min="7181" max="7181" width="9.28515625" style="1276" customWidth="1"/>
    <col min="7182" max="7182" width="25.7109375" style="1276" customWidth="1"/>
    <col min="7183" max="7183" width="24.7109375" style="1276" customWidth="1"/>
    <col min="7184" max="7184" width="28.85546875" style="1276" customWidth="1"/>
    <col min="7185" max="7424" width="9.28515625" style="1276"/>
    <col min="7425" max="7425" width="11.28515625" style="1276" customWidth="1"/>
    <col min="7426" max="7426" width="9.5703125" style="1276" customWidth="1"/>
    <col min="7427" max="7427" width="48.28515625" style="1276" customWidth="1"/>
    <col min="7428" max="7428" width="81.7109375" style="1276" customWidth="1"/>
    <col min="7429" max="7429" width="22.7109375" style="1276" customWidth="1"/>
    <col min="7430" max="7430" width="23.5703125" style="1276" customWidth="1"/>
    <col min="7431" max="7431" width="27.28515625" style="1276" customWidth="1"/>
    <col min="7432" max="7432" width="23.28515625" style="1276" customWidth="1"/>
    <col min="7433" max="7433" width="22" style="1276" customWidth="1"/>
    <col min="7434" max="7434" width="23.28515625" style="1276" customWidth="1"/>
    <col min="7435" max="7435" width="15.7109375" style="1276" customWidth="1"/>
    <col min="7436" max="7436" width="15.85546875" style="1276" bestFit="1" customWidth="1"/>
    <col min="7437" max="7437" width="9.28515625" style="1276" customWidth="1"/>
    <col min="7438" max="7438" width="25.7109375" style="1276" customWidth="1"/>
    <col min="7439" max="7439" width="24.7109375" style="1276" customWidth="1"/>
    <col min="7440" max="7440" width="28.85546875" style="1276" customWidth="1"/>
    <col min="7441" max="7680" width="9.28515625" style="1276"/>
    <col min="7681" max="7681" width="11.28515625" style="1276" customWidth="1"/>
    <col min="7682" max="7682" width="9.5703125" style="1276" customWidth="1"/>
    <col min="7683" max="7683" width="48.28515625" style="1276" customWidth="1"/>
    <col min="7684" max="7684" width="81.7109375" style="1276" customWidth="1"/>
    <col min="7685" max="7685" width="22.7109375" style="1276" customWidth="1"/>
    <col min="7686" max="7686" width="23.5703125" style="1276" customWidth="1"/>
    <col min="7687" max="7687" width="27.28515625" style="1276" customWidth="1"/>
    <col min="7688" max="7688" width="23.28515625" style="1276" customWidth="1"/>
    <col min="7689" max="7689" width="22" style="1276" customWidth="1"/>
    <col min="7690" max="7690" width="23.28515625" style="1276" customWidth="1"/>
    <col min="7691" max="7691" width="15.7109375" style="1276" customWidth="1"/>
    <col min="7692" max="7692" width="15.85546875" style="1276" bestFit="1" customWidth="1"/>
    <col min="7693" max="7693" width="9.28515625" style="1276" customWidth="1"/>
    <col min="7694" max="7694" width="25.7109375" style="1276" customWidth="1"/>
    <col min="7695" max="7695" width="24.7109375" style="1276" customWidth="1"/>
    <col min="7696" max="7696" width="28.85546875" style="1276" customWidth="1"/>
    <col min="7697" max="7936" width="9.28515625" style="1276"/>
    <col min="7937" max="7937" width="11.28515625" style="1276" customWidth="1"/>
    <col min="7938" max="7938" width="9.5703125" style="1276" customWidth="1"/>
    <col min="7939" max="7939" width="48.28515625" style="1276" customWidth="1"/>
    <col min="7940" max="7940" width="81.7109375" style="1276" customWidth="1"/>
    <col min="7941" max="7941" width="22.7109375" style="1276" customWidth="1"/>
    <col min="7942" max="7942" width="23.5703125" style="1276" customWidth="1"/>
    <col min="7943" max="7943" width="27.28515625" style="1276" customWidth="1"/>
    <col min="7944" max="7944" width="23.28515625" style="1276" customWidth="1"/>
    <col min="7945" max="7945" width="22" style="1276" customWidth="1"/>
    <col min="7946" max="7946" width="23.28515625" style="1276" customWidth="1"/>
    <col min="7947" max="7947" width="15.7109375" style="1276" customWidth="1"/>
    <col min="7948" max="7948" width="15.85546875" style="1276" bestFit="1" customWidth="1"/>
    <col min="7949" max="7949" width="9.28515625" style="1276" customWidth="1"/>
    <col min="7950" max="7950" width="25.7109375" style="1276" customWidth="1"/>
    <col min="7951" max="7951" width="24.7109375" style="1276" customWidth="1"/>
    <col min="7952" max="7952" width="28.85546875" style="1276" customWidth="1"/>
    <col min="7953" max="8192" width="9.28515625" style="1276"/>
    <col min="8193" max="8193" width="11.28515625" style="1276" customWidth="1"/>
    <col min="8194" max="8194" width="9.5703125" style="1276" customWidth="1"/>
    <col min="8195" max="8195" width="48.28515625" style="1276" customWidth="1"/>
    <col min="8196" max="8196" width="81.7109375" style="1276" customWidth="1"/>
    <col min="8197" max="8197" width="22.7109375" style="1276" customWidth="1"/>
    <col min="8198" max="8198" width="23.5703125" style="1276" customWidth="1"/>
    <col min="8199" max="8199" width="27.28515625" style="1276" customWidth="1"/>
    <col min="8200" max="8200" width="23.28515625" style="1276" customWidth="1"/>
    <col min="8201" max="8201" width="22" style="1276" customWidth="1"/>
    <col min="8202" max="8202" width="23.28515625" style="1276" customWidth="1"/>
    <col min="8203" max="8203" width="15.7109375" style="1276" customWidth="1"/>
    <col min="8204" max="8204" width="15.85546875" style="1276" bestFit="1" customWidth="1"/>
    <col min="8205" max="8205" width="9.28515625" style="1276" customWidth="1"/>
    <col min="8206" max="8206" width="25.7109375" style="1276" customWidth="1"/>
    <col min="8207" max="8207" width="24.7109375" style="1276" customWidth="1"/>
    <col min="8208" max="8208" width="28.85546875" style="1276" customWidth="1"/>
    <col min="8209" max="8448" width="9.28515625" style="1276"/>
    <col min="8449" max="8449" width="11.28515625" style="1276" customWidth="1"/>
    <col min="8450" max="8450" width="9.5703125" style="1276" customWidth="1"/>
    <col min="8451" max="8451" width="48.28515625" style="1276" customWidth="1"/>
    <col min="8452" max="8452" width="81.7109375" style="1276" customWidth="1"/>
    <col min="8453" max="8453" width="22.7109375" style="1276" customWidth="1"/>
    <col min="8454" max="8454" width="23.5703125" style="1276" customWidth="1"/>
    <col min="8455" max="8455" width="27.28515625" style="1276" customWidth="1"/>
    <col min="8456" max="8456" width="23.28515625" style="1276" customWidth="1"/>
    <col min="8457" max="8457" width="22" style="1276" customWidth="1"/>
    <col min="8458" max="8458" width="23.28515625" style="1276" customWidth="1"/>
    <col min="8459" max="8459" width="15.7109375" style="1276" customWidth="1"/>
    <col min="8460" max="8460" width="15.85546875" style="1276" bestFit="1" customWidth="1"/>
    <col min="8461" max="8461" width="9.28515625" style="1276" customWidth="1"/>
    <col min="8462" max="8462" width="25.7109375" style="1276" customWidth="1"/>
    <col min="8463" max="8463" width="24.7109375" style="1276" customWidth="1"/>
    <col min="8464" max="8464" width="28.85546875" style="1276" customWidth="1"/>
    <col min="8465" max="8704" width="9.28515625" style="1276"/>
    <col min="8705" max="8705" width="11.28515625" style="1276" customWidth="1"/>
    <col min="8706" max="8706" width="9.5703125" style="1276" customWidth="1"/>
    <col min="8707" max="8707" width="48.28515625" style="1276" customWidth="1"/>
    <col min="8708" max="8708" width="81.7109375" style="1276" customWidth="1"/>
    <col min="8709" max="8709" width="22.7109375" style="1276" customWidth="1"/>
    <col min="8710" max="8710" width="23.5703125" style="1276" customWidth="1"/>
    <col min="8711" max="8711" width="27.28515625" style="1276" customWidth="1"/>
    <col min="8712" max="8712" width="23.28515625" style="1276" customWidth="1"/>
    <col min="8713" max="8713" width="22" style="1276" customWidth="1"/>
    <col min="8714" max="8714" width="23.28515625" style="1276" customWidth="1"/>
    <col min="8715" max="8715" width="15.7109375" style="1276" customWidth="1"/>
    <col min="8716" max="8716" width="15.85546875" style="1276" bestFit="1" customWidth="1"/>
    <col min="8717" max="8717" width="9.28515625" style="1276" customWidth="1"/>
    <col min="8718" max="8718" width="25.7109375" style="1276" customWidth="1"/>
    <col min="8719" max="8719" width="24.7109375" style="1276" customWidth="1"/>
    <col min="8720" max="8720" width="28.85546875" style="1276" customWidth="1"/>
    <col min="8721" max="8960" width="9.28515625" style="1276"/>
    <col min="8961" max="8961" width="11.28515625" style="1276" customWidth="1"/>
    <col min="8962" max="8962" width="9.5703125" style="1276" customWidth="1"/>
    <col min="8963" max="8963" width="48.28515625" style="1276" customWidth="1"/>
    <col min="8964" max="8964" width="81.7109375" style="1276" customWidth="1"/>
    <col min="8965" max="8965" width="22.7109375" style="1276" customWidth="1"/>
    <col min="8966" max="8966" width="23.5703125" style="1276" customWidth="1"/>
    <col min="8967" max="8967" width="27.28515625" style="1276" customWidth="1"/>
    <col min="8968" max="8968" width="23.28515625" style="1276" customWidth="1"/>
    <col min="8969" max="8969" width="22" style="1276" customWidth="1"/>
    <col min="8970" max="8970" width="23.28515625" style="1276" customWidth="1"/>
    <col min="8971" max="8971" width="15.7109375" style="1276" customWidth="1"/>
    <col min="8972" max="8972" width="15.85546875" style="1276" bestFit="1" customWidth="1"/>
    <col min="8973" max="8973" width="9.28515625" style="1276" customWidth="1"/>
    <col min="8974" max="8974" width="25.7109375" style="1276" customWidth="1"/>
    <col min="8975" max="8975" width="24.7109375" style="1276" customWidth="1"/>
    <col min="8976" max="8976" width="28.85546875" style="1276" customWidth="1"/>
    <col min="8977" max="9216" width="9.28515625" style="1276"/>
    <col min="9217" max="9217" width="11.28515625" style="1276" customWidth="1"/>
    <col min="9218" max="9218" width="9.5703125" style="1276" customWidth="1"/>
    <col min="9219" max="9219" width="48.28515625" style="1276" customWidth="1"/>
    <col min="9220" max="9220" width="81.7109375" style="1276" customWidth="1"/>
    <col min="9221" max="9221" width="22.7109375" style="1276" customWidth="1"/>
    <col min="9222" max="9222" width="23.5703125" style="1276" customWidth="1"/>
    <col min="9223" max="9223" width="27.28515625" style="1276" customWidth="1"/>
    <col min="9224" max="9224" width="23.28515625" style="1276" customWidth="1"/>
    <col min="9225" max="9225" width="22" style="1276" customWidth="1"/>
    <col min="9226" max="9226" width="23.28515625" style="1276" customWidth="1"/>
    <col min="9227" max="9227" width="15.7109375" style="1276" customWidth="1"/>
    <col min="9228" max="9228" width="15.85546875" style="1276" bestFit="1" customWidth="1"/>
    <col min="9229" max="9229" width="9.28515625" style="1276" customWidth="1"/>
    <col min="9230" max="9230" width="25.7109375" style="1276" customWidth="1"/>
    <col min="9231" max="9231" width="24.7109375" style="1276" customWidth="1"/>
    <col min="9232" max="9232" width="28.85546875" style="1276" customWidth="1"/>
    <col min="9233" max="9472" width="9.28515625" style="1276"/>
    <col min="9473" max="9473" width="11.28515625" style="1276" customWidth="1"/>
    <col min="9474" max="9474" width="9.5703125" style="1276" customWidth="1"/>
    <col min="9475" max="9475" width="48.28515625" style="1276" customWidth="1"/>
    <col min="9476" max="9476" width="81.7109375" style="1276" customWidth="1"/>
    <col min="9477" max="9477" width="22.7109375" style="1276" customWidth="1"/>
    <col min="9478" max="9478" width="23.5703125" style="1276" customWidth="1"/>
    <col min="9479" max="9479" width="27.28515625" style="1276" customWidth="1"/>
    <col min="9480" max="9480" width="23.28515625" style="1276" customWidth="1"/>
    <col min="9481" max="9481" width="22" style="1276" customWidth="1"/>
    <col min="9482" max="9482" width="23.28515625" style="1276" customWidth="1"/>
    <col min="9483" max="9483" width="15.7109375" style="1276" customWidth="1"/>
    <col min="9484" max="9484" width="15.85546875" style="1276" bestFit="1" customWidth="1"/>
    <col min="9485" max="9485" width="9.28515625" style="1276" customWidth="1"/>
    <col min="9486" max="9486" width="25.7109375" style="1276" customWidth="1"/>
    <col min="9487" max="9487" width="24.7109375" style="1276" customWidth="1"/>
    <col min="9488" max="9488" width="28.85546875" style="1276" customWidth="1"/>
    <col min="9489" max="9728" width="9.28515625" style="1276"/>
    <col min="9729" max="9729" width="11.28515625" style="1276" customWidth="1"/>
    <col min="9730" max="9730" width="9.5703125" style="1276" customWidth="1"/>
    <col min="9731" max="9731" width="48.28515625" style="1276" customWidth="1"/>
    <col min="9732" max="9732" width="81.7109375" style="1276" customWidth="1"/>
    <col min="9733" max="9733" width="22.7109375" style="1276" customWidth="1"/>
    <col min="9734" max="9734" width="23.5703125" style="1276" customWidth="1"/>
    <col min="9735" max="9735" width="27.28515625" style="1276" customWidth="1"/>
    <col min="9736" max="9736" width="23.28515625" style="1276" customWidth="1"/>
    <col min="9737" max="9737" width="22" style="1276" customWidth="1"/>
    <col min="9738" max="9738" width="23.28515625" style="1276" customWidth="1"/>
    <col min="9739" max="9739" width="15.7109375" style="1276" customWidth="1"/>
    <col min="9740" max="9740" width="15.85546875" style="1276" bestFit="1" customWidth="1"/>
    <col min="9741" max="9741" width="9.28515625" style="1276" customWidth="1"/>
    <col min="9742" max="9742" width="25.7109375" style="1276" customWidth="1"/>
    <col min="9743" max="9743" width="24.7109375" style="1276" customWidth="1"/>
    <col min="9744" max="9744" width="28.85546875" style="1276" customWidth="1"/>
    <col min="9745" max="9984" width="9.28515625" style="1276"/>
    <col min="9985" max="9985" width="11.28515625" style="1276" customWidth="1"/>
    <col min="9986" max="9986" width="9.5703125" style="1276" customWidth="1"/>
    <col min="9987" max="9987" width="48.28515625" style="1276" customWidth="1"/>
    <col min="9988" max="9988" width="81.7109375" style="1276" customWidth="1"/>
    <col min="9989" max="9989" width="22.7109375" style="1276" customWidth="1"/>
    <col min="9990" max="9990" width="23.5703125" style="1276" customWidth="1"/>
    <col min="9991" max="9991" width="27.28515625" style="1276" customWidth="1"/>
    <col min="9992" max="9992" width="23.28515625" style="1276" customWidth="1"/>
    <col min="9993" max="9993" width="22" style="1276" customWidth="1"/>
    <col min="9994" max="9994" width="23.28515625" style="1276" customWidth="1"/>
    <col min="9995" max="9995" width="15.7109375" style="1276" customWidth="1"/>
    <col min="9996" max="9996" width="15.85546875" style="1276" bestFit="1" customWidth="1"/>
    <col min="9997" max="9997" width="9.28515625" style="1276" customWidth="1"/>
    <col min="9998" max="9998" width="25.7109375" style="1276" customWidth="1"/>
    <col min="9999" max="9999" width="24.7109375" style="1276" customWidth="1"/>
    <col min="10000" max="10000" width="28.85546875" style="1276" customWidth="1"/>
    <col min="10001" max="10240" width="9.28515625" style="1276"/>
    <col min="10241" max="10241" width="11.28515625" style="1276" customWidth="1"/>
    <col min="10242" max="10242" width="9.5703125" style="1276" customWidth="1"/>
    <col min="10243" max="10243" width="48.28515625" style="1276" customWidth="1"/>
    <col min="10244" max="10244" width="81.7109375" style="1276" customWidth="1"/>
    <col min="10245" max="10245" width="22.7109375" style="1276" customWidth="1"/>
    <col min="10246" max="10246" width="23.5703125" style="1276" customWidth="1"/>
    <col min="10247" max="10247" width="27.28515625" style="1276" customWidth="1"/>
    <col min="10248" max="10248" width="23.28515625" style="1276" customWidth="1"/>
    <col min="10249" max="10249" width="22" style="1276" customWidth="1"/>
    <col min="10250" max="10250" width="23.28515625" style="1276" customWidth="1"/>
    <col min="10251" max="10251" width="15.7109375" style="1276" customWidth="1"/>
    <col min="10252" max="10252" width="15.85546875" style="1276" bestFit="1" customWidth="1"/>
    <col min="10253" max="10253" width="9.28515625" style="1276" customWidth="1"/>
    <col min="10254" max="10254" width="25.7109375" style="1276" customWidth="1"/>
    <col min="10255" max="10255" width="24.7109375" style="1276" customWidth="1"/>
    <col min="10256" max="10256" width="28.85546875" style="1276" customWidth="1"/>
    <col min="10257" max="10496" width="9.28515625" style="1276"/>
    <col min="10497" max="10497" width="11.28515625" style="1276" customWidth="1"/>
    <col min="10498" max="10498" width="9.5703125" style="1276" customWidth="1"/>
    <col min="10499" max="10499" width="48.28515625" style="1276" customWidth="1"/>
    <col min="10500" max="10500" width="81.7109375" style="1276" customWidth="1"/>
    <col min="10501" max="10501" width="22.7109375" style="1276" customWidth="1"/>
    <col min="10502" max="10502" width="23.5703125" style="1276" customWidth="1"/>
    <col min="10503" max="10503" width="27.28515625" style="1276" customWidth="1"/>
    <col min="10504" max="10504" width="23.28515625" style="1276" customWidth="1"/>
    <col min="10505" max="10505" width="22" style="1276" customWidth="1"/>
    <col min="10506" max="10506" width="23.28515625" style="1276" customWidth="1"/>
    <col min="10507" max="10507" width="15.7109375" style="1276" customWidth="1"/>
    <col min="10508" max="10508" width="15.85546875" style="1276" bestFit="1" customWidth="1"/>
    <col min="10509" max="10509" width="9.28515625" style="1276" customWidth="1"/>
    <col min="10510" max="10510" width="25.7109375" style="1276" customWidth="1"/>
    <col min="10511" max="10511" width="24.7109375" style="1276" customWidth="1"/>
    <col min="10512" max="10512" width="28.85546875" style="1276" customWidth="1"/>
    <col min="10513" max="10752" width="9.28515625" style="1276"/>
    <col min="10753" max="10753" width="11.28515625" style="1276" customWidth="1"/>
    <col min="10754" max="10754" width="9.5703125" style="1276" customWidth="1"/>
    <col min="10755" max="10755" width="48.28515625" style="1276" customWidth="1"/>
    <col min="10756" max="10756" width="81.7109375" style="1276" customWidth="1"/>
    <col min="10757" max="10757" width="22.7109375" style="1276" customWidth="1"/>
    <col min="10758" max="10758" width="23.5703125" style="1276" customWidth="1"/>
    <col min="10759" max="10759" width="27.28515625" style="1276" customWidth="1"/>
    <col min="10760" max="10760" width="23.28515625" style="1276" customWidth="1"/>
    <col min="10761" max="10761" width="22" style="1276" customWidth="1"/>
    <col min="10762" max="10762" width="23.28515625" style="1276" customWidth="1"/>
    <col min="10763" max="10763" width="15.7109375" style="1276" customWidth="1"/>
    <col min="10764" max="10764" width="15.85546875" style="1276" bestFit="1" customWidth="1"/>
    <col min="10765" max="10765" width="9.28515625" style="1276" customWidth="1"/>
    <col min="10766" max="10766" width="25.7109375" style="1276" customWidth="1"/>
    <col min="10767" max="10767" width="24.7109375" style="1276" customWidth="1"/>
    <col min="10768" max="10768" width="28.85546875" style="1276" customWidth="1"/>
    <col min="10769" max="11008" width="9.28515625" style="1276"/>
    <col min="11009" max="11009" width="11.28515625" style="1276" customWidth="1"/>
    <col min="11010" max="11010" width="9.5703125" style="1276" customWidth="1"/>
    <col min="11011" max="11011" width="48.28515625" style="1276" customWidth="1"/>
    <col min="11012" max="11012" width="81.7109375" style="1276" customWidth="1"/>
    <col min="11013" max="11013" width="22.7109375" style="1276" customWidth="1"/>
    <col min="11014" max="11014" width="23.5703125" style="1276" customWidth="1"/>
    <col min="11015" max="11015" width="27.28515625" style="1276" customWidth="1"/>
    <col min="11016" max="11016" width="23.28515625" style="1276" customWidth="1"/>
    <col min="11017" max="11017" width="22" style="1276" customWidth="1"/>
    <col min="11018" max="11018" width="23.28515625" style="1276" customWidth="1"/>
    <col min="11019" max="11019" width="15.7109375" style="1276" customWidth="1"/>
    <col min="11020" max="11020" width="15.85546875" style="1276" bestFit="1" customWidth="1"/>
    <col min="11021" max="11021" width="9.28515625" style="1276" customWidth="1"/>
    <col min="11022" max="11022" width="25.7109375" style="1276" customWidth="1"/>
    <col min="11023" max="11023" width="24.7109375" style="1276" customWidth="1"/>
    <col min="11024" max="11024" width="28.85546875" style="1276" customWidth="1"/>
    <col min="11025" max="11264" width="9.28515625" style="1276"/>
    <col min="11265" max="11265" width="11.28515625" style="1276" customWidth="1"/>
    <col min="11266" max="11266" width="9.5703125" style="1276" customWidth="1"/>
    <col min="11267" max="11267" width="48.28515625" style="1276" customWidth="1"/>
    <col min="11268" max="11268" width="81.7109375" style="1276" customWidth="1"/>
    <col min="11269" max="11269" width="22.7109375" style="1276" customWidth="1"/>
    <col min="11270" max="11270" width="23.5703125" style="1276" customWidth="1"/>
    <col min="11271" max="11271" width="27.28515625" style="1276" customWidth="1"/>
    <col min="11272" max="11272" width="23.28515625" style="1276" customWidth="1"/>
    <col min="11273" max="11273" width="22" style="1276" customWidth="1"/>
    <col min="11274" max="11274" width="23.28515625" style="1276" customWidth="1"/>
    <col min="11275" max="11275" width="15.7109375" style="1276" customWidth="1"/>
    <col min="11276" max="11276" width="15.85546875" style="1276" bestFit="1" customWidth="1"/>
    <col min="11277" max="11277" width="9.28515625" style="1276" customWidth="1"/>
    <col min="11278" max="11278" width="25.7109375" style="1276" customWidth="1"/>
    <col min="11279" max="11279" width="24.7109375" style="1276" customWidth="1"/>
    <col min="11280" max="11280" width="28.85546875" style="1276" customWidth="1"/>
    <col min="11281" max="11520" width="9.28515625" style="1276"/>
    <col min="11521" max="11521" width="11.28515625" style="1276" customWidth="1"/>
    <col min="11522" max="11522" width="9.5703125" style="1276" customWidth="1"/>
    <col min="11523" max="11523" width="48.28515625" style="1276" customWidth="1"/>
    <col min="11524" max="11524" width="81.7109375" style="1276" customWidth="1"/>
    <col min="11525" max="11525" width="22.7109375" style="1276" customWidth="1"/>
    <col min="11526" max="11526" width="23.5703125" style="1276" customWidth="1"/>
    <col min="11527" max="11527" width="27.28515625" style="1276" customWidth="1"/>
    <col min="11528" max="11528" width="23.28515625" style="1276" customWidth="1"/>
    <col min="11529" max="11529" width="22" style="1276" customWidth="1"/>
    <col min="11530" max="11530" width="23.28515625" style="1276" customWidth="1"/>
    <col min="11531" max="11531" width="15.7109375" style="1276" customWidth="1"/>
    <col min="11532" max="11532" width="15.85546875" style="1276" bestFit="1" customWidth="1"/>
    <col min="11533" max="11533" width="9.28515625" style="1276" customWidth="1"/>
    <col min="11534" max="11534" width="25.7109375" style="1276" customWidth="1"/>
    <col min="11535" max="11535" width="24.7109375" style="1276" customWidth="1"/>
    <col min="11536" max="11536" width="28.85546875" style="1276" customWidth="1"/>
    <col min="11537" max="11776" width="9.28515625" style="1276"/>
    <col min="11777" max="11777" width="11.28515625" style="1276" customWidth="1"/>
    <col min="11778" max="11778" width="9.5703125" style="1276" customWidth="1"/>
    <col min="11779" max="11779" width="48.28515625" style="1276" customWidth="1"/>
    <col min="11780" max="11780" width="81.7109375" style="1276" customWidth="1"/>
    <col min="11781" max="11781" width="22.7109375" style="1276" customWidth="1"/>
    <col min="11782" max="11782" width="23.5703125" style="1276" customWidth="1"/>
    <col min="11783" max="11783" width="27.28515625" style="1276" customWidth="1"/>
    <col min="11784" max="11784" width="23.28515625" style="1276" customWidth="1"/>
    <col min="11785" max="11785" width="22" style="1276" customWidth="1"/>
    <col min="11786" max="11786" width="23.28515625" style="1276" customWidth="1"/>
    <col min="11787" max="11787" width="15.7109375" style="1276" customWidth="1"/>
    <col min="11788" max="11788" width="15.85546875" style="1276" bestFit="1" customWidth="1"/>
    <col min="11789" max="11789" width="9.28515625" style="1276" customWidth="1"/>
    <col min="11790" max="11790" width="25.7109375" style="1276" customWidth="1"/>
    <col min="11791" max="11791" width="24.7109375" style="1276" customWidth="1"/>
    <col min="11792" max="11792" width="28.85546875" style="1276" customWidth="1"/>
    <col min="11793" max="12032" width="9.28515625" style="1276"/>
    <col min="12033" max="12033" width="11.28515625" style="1276" customWidth="1"/>
    <col min="12034" max="12034" width="9.5703125" style="1276" customWidth="1"/>
    <col min="12035" max="12035" width="48.28515625" style="1276" customWidth="1"/>
    <col min="12036" max="12036" width="81.7109375" style="1276" customWidth="1"/>
    <col min="12037" max="12037" width="22.7109375" style="1276" customWidth="1"/>
    <col min="12038" max="12038" width="23.5703125" style="1276" customWidth="1"/>
    <col min="12039" max="12039" width="27.28515625" style="1276" customWidth="1"/>
    <col min="12040" max="12040" width="23.28515625" style="1276" customWidth="1"/>
    <col min="12041" max="12041" width="22" style="1276" customWidth="1"/>
    <col min="12042" max="12042" width="23.28515625" style="1276" customWidth="1"/>
    <col min="12043" max="12043" width="15.7109375" style="1276" customWidth="1"/>
    <col min="12044" max="12044" width="15.85546875" style="1276" bestFit="1" customWidth="1"/>
    <col min="12045" max="12045" width="9.28515625" style="1276" customWidth="1"/>
    <col min="12046" max="12046" width="25.7109375" style="1276" customWidth="1"/>
    <col min="12047" max="12047" width="24.7109375" style="1276" customWidth="1"/>
    <col min="12048" max="12048" width="28.85546875" style="1276" customWidth="1"/>
    <col min="12049" max="12288" width="9.28515625" style="1276"/>
    <col min="12289" max="12289" width="11.28515625" style="1276" customWidth="1"/>
    <col min="12290" max="12290" width="9.5703125" style="1276" customWidth="1"/>
    <col min="12291" max="12291" width="48.28515625" style="1276" customWidth="1"/>
    <col min="12292" max="12292" width="81.7109375" style="1276" customWidth="1"/>
    <col min="12293" max="12293" width="22.7109375" style="1276" customWidth="1"/>
    <col min="12294" max="12294" width="23.5703125" style="1276" customWidth="1"/>
    <col min="12295" max="12295" width="27.28515625" style="1276" customWidth="1"/>
    <col min="12296" max="12296" width="23.28515625" style="1276" customWidth="1"/>
    <col min="12297" max="12297" width="22" style="1276" customWidth="1"/>
    <col min="12298" max="12298" width="23.28515625" style="1276" customWidth="1"/>
    <col min="12299" max="12299" width="15.7109375" style="1276" customWidth="1"/>
    <col min="12300" max="12300" width="15.85546875" style="1276" bestFit="1" customWidth="1"/>
    <col min="12301" max="12301" width="9.28515625" style="1276" customWidth="1"/>
    <col min="12302" max="12302" width="25.7109375" style="1276" customWidth="1"/>
    <col min="12303" max="12303" width="24.7109375" style="1276" customWidth="1"/>
    <col min="12304" max="12304" width="28.85546875" style="1276" customWidth="1"/>
    <col min="12305" max="12544" width="9.28515625" style="1276"/>
    <col min="12545" max="12545" width="11.28515625" style="1276" customWidth="1"/>
    <col min="12546" max="12546" width="9.5703125" style="1276" customWidth="1"/>
    <col min="12547" max="12547" width="48.28515625" style="1276" customWidth="1"/>
    <col min="12548" max="12548" width="81.7109375" style="1276" customWidth="1"/>
    <col min="12549" max="12549" width="22.7109375" style="1276" customWidth="1"/>
    <col min="12550" max="12550" width="23.5703125" style="1276" customWidth="1"/>
    <col min="12551" max="12551" width="27.28515625" style="1276" customWidth="1"/>
    <col min="12552" max="12552" width="23.28515625" style="1276" customWidth="1"/>
    <col min="12553" max="12553" width="22" style="1276" customWidth="1"/>
    <col min="12554" max="12554" width="23.28515625" style="1276" customWidth="1"/>
    <col min="12555" max="12555" width="15.7109375" style="1276" customWidth="1"/>
    <col min="12556" max="12556" width="15.85546875" style="1276" bestFit="1" customWidth="1"/>
    <col min="12557" max="12557" width="9.28515625" style="1276" customWidth="1"/>
    <col min="12558" max="12558" width="25.7109375" style="1276" customWidth="1"/>
    <col min="12559" max="12559" width="24.7109375" style="1276" customWidth="1"/>
    <col min="12560" max="12560" width="28.85546875" style="1276" customWidth="1"/>
    <col min="12561" max="12800" width="9.28515625" style="1276"/>
    <col min="12801" max="12801" width="11.28515625" style="1276" customWidth="1"/>
    <col min="12802" max="12802" width="9.5703125" style="1276" customWidth="1"/>
    <col min="12803" max="12803" width="48.28515625" style="1276" customWidth="1"/>
    <col min="12804" max="12804" width="81.7109375" style="1276" customWidth="1"/>
    <col min="12805" max="12805" width="22.7109375" style="1276" customWidth="1"/>
    <col min="12806" max="12806" width="23.5703125" style="1276" customWidth="1"/>
    <col min="12807" max="12807" width="27.28515625" style="1276" customWidth="1"/>
    <col min="12808" max="12808" width="23.28515625" style="1276" customWidth="1"/>
    <col min="12809" max="12809" width="22" style="1276" customWidth="1"/>
    <col min="12810" max="12810" width="23.28515625" style="1276" customWidth="1"/>
    <col min="12811" max="12811" width="15.7109375" style="1276" customWidth="1"/>
    <col min="12812" max="12812" width="15.85546875" style="1276" bestFit="1" customWidth="1"/>
    <col min="12813" max="12813" width="9.28515625" style="1276" customWidth="1"/>
    <col min="12814" max="12814" width="25.7109375" style="1276" customWidth="1"/>
    <col min="12815" max="12815" width="24.7109375" style="1276" customWidth="1"/>
    <col min="12816" max="12816" width="28.85546875" style="1276" customWidth="1"/>
    <col min="12817" max="13056" width="9.28515625" style="1276"/>
    <col min="13057" max="13057" width="11.28515625" style="1276" customWidth="1"/>
    <col min="13058" max="13058" width="9.5703125" style="1276" customWidth="1"/>
    <col min="13059" max="13059" width="48.28515625" style="1276" customWidth="1"/>
    <col min="13060" max="13060" width="81.7109375" style="1276" customWidth="1"/>
    <col min="13061" max="13061" width="22.7109375" style="1276" customWidth="1"/>
    <col min="13062" max="13062" width="23.5703125" style="1276" customWidth="1"/>
    <col min="13063" max="13063" width="27.28515625" style="1276" customWidth="1"/>
    <col min="13064" max="13064" width="23.28515625" style="1276" customWidth="1"/>
    <col min="13065" max="13065" width="22" style="1276" customWidth="1"/>
    <col min="13066" max="13066" width="23.28515625" style="1276" customWidth="1"/>
    <col min="13067" max="13067" width="15.7109375" style="1276" customWidth="1"/>
    <col min="13068" max="13068" width="15.85546875" style="1276" bestFit="1" customWidth="1"/>
    <col min="13069" max="13069" width="9.28515625" style="1276" customWidth="1"/>
    <col min="13070" max="13070" width="25.7109375" style="1276" customWidth="1"/>
    <col min="13071" max="13071" width="24.7109375" style="1276" customWidth="1"/>
    <col min="13072" max="13072" width="28.85546875" style="1276" customWidth="1"/>
    <col min="13073" max="13312" width="9.28515625" style="1276"/>
    <col min="13313" max="13313" width="11.28515625" style="1276" customWidth="1"/>
    <col min="13314" max="13314" width="9.5703125" style="1276" customWidth="1"/>
    <col min="13315" max="13315" width="48.28515625" style="1276" customWidth="1"/>
    <col min="13316" max="13316" width="81.7109375" style="1276" customWidth="1"/>
    <col min="13317" max="13317" width="22.7109375" style="1276" customWidth="1"/>
    <col min="13318" max="13318" width="23.5703125" style="1276" customWidth="1"/>
    <col min="13319" max="13319" width="27.28515625" style="1276" customWidth="1"/>
    <col min="13320" max="13320" width="23.28515625" style="1276" customWidth="1"/>
    <col min="13321" max="13321" width="22" style="1276" customWidth="1"/>
    <col min="13322" max="13322" width="23.28515625" style="1276" customWidth="1"/>
    <col min="13323" max="13323" width="15.7109375" style="1276" customWidth="1"/>
    <col min="13324" max="13324" width="15.85546875" style="1276" bestFit="1" customWidth="1"/>
    <col min="13325" max="13325" width="9.28515625" style="1276" customWidth="1"/>
    <col min="13326" max="13326" width="25.7109375" style="1276" customWidth="1"/>
    <col min="13327" max="13327" width="24.7109375" style="1276" customWidth="1"/>
    <col min="13328" max="13328" width="28.85546875" style="1276" customWidth="1"/>
    <col min="13329" max="13568" width="9.28515625" style="1276"/>
    <col min="13569" max="13569" width="11.28515625" style="1276" customWidth="1"/>
    <col min="13570" max="13570" width="9.5703125" style="1276" customWidth="1"/>
    <col min="13571" max="13571" width="48.28515625" style="1276" customWidth="1"/>
    <col min="13572" max="13572" width="81.7109375" style="1276" customWidth="1"/>
    <col min="13573" max="13573" width="22.7109375" style="1276" customWidth="1"/>
    <col min="13574" max="13574" width="23.5703125" style="1276" customWidth="1"/>
    <col min="13575" max="13575" width="27.28515625" style="1276" customWidth="1"/>
    <col min="13576" max="13576" width="23.28515625" style="1276" customWidth="1"/>
    <col min="13577" max="13577" width="22" style="1276" customWidth="1"/>
    <col min="13578" max="13578" width="23.28515625" style="1276" customWidth="1"/>
    <col min="13579" max="13579" width="15.7109375" style="1276" customWidth="1"/>
    <col min="13580" max="13580" width="15.85546875" style="1276" bestFit="1" customWidth="1"/>
    <col min="13581" max="13581" width="9.28515625" style="1276" customWidth="1"/>
    <col min="13582" max="13582" width="25.7109375" style="1276" customWidth="1"/>
    <col min="13583" max="13583" width="24.7109375" style="1276" customWidth="1"/>
    <col min="13584" max="13584" width="28.85546875" style="1276" customWidth="1"/>
    <col min="13585" max="13824" width="9.28515625" style="1276"/>
    <col min="13825" max="13825" width="11.28515625" style="1276" customWidth="1"/>
    <col min="13826" max="13826" width="9.5703125" style="1276" customWidth="1"/>
    <col min="13827" max="13827" width="48.28515625" style="1276" customWidth="1"/>
    <col min="13828" max="13828" width="81.7109375" style="1276" customWidth="1"/>
    <col min="13829" max="13829" width="22.7109375" style="1276" customWidth="1"/>
    <col min="13830" max="13830" width="23.5703125" style="1276" customWidth="1"/>
    <col min="13831" max="13831" width="27.28515625" style="1276" customWidth="1"/>
    <col min="13832" max="13832" width="23.28515625" style="1276" customWidth="1"/>
    <col min="13833" max="13833" width="22" style="1276" customWidth="1"/>
    <col min="13834" max="13834" width="23.28515625" style="1276" customWidth="1"/>
    <col min="13835" max="13835" width="15.7109375" style="1276" customWidth="1"/>
    <col min="13836" max="13836" width="15.85546875" style="1276" bestFit="1" customWidth="1"/>
    <col min="13837" max="13837" width="9.28515625" style="1276" customWidth="1"/>
    <col min="13838" max="13838" width="25.7109375" style="1276" customWidth="1"/>
    <col min="13839" max="13839" width="24.7109375" style="1276" customWidth="1"/>
    <col min="13840" max="13840" width="28.85546875" style="1276" customWidth="1"/>
    <col min="13841" max="14080" width="9.28515625" style="1276"/>
    <col min="14081" max="14081" width="11.28515625" style="1276" customWidth="1"/>
    <col min="14082" max="14082" width="9.5703125" style="1276" customWidth="1"/>
    <col min="14083" max="14083" width="48.28515625" style="1276" customWidth="1"/>
    <col min="14084" max="14084" width="81.7109375" style="1276" customWidth="1"/>
    <col min="14085" max="14085" width="22.7109375" style="1276" customWidth="1"/>
    <col min="14086" max="14086" width="23.5703125" style="1276" customWidth="1"/>
    <col min="14087" max="14087" width="27.28515625" style="1276" customWidth="1"/>
    <col min="14088" max="14088" width="23.28515625" style="1276" customWidth="1"/>
    <col min="14089" max="14089" width="22" style="1276" customWidth="1"/>
    <col min="14090" max="14090" width="23.28515625" style="1276" customWidth="1"/>
    <col min="14091" max="14091" width="15.7109375" style="1276" customWidth="1"/>
    <col min="14092" max="14092" width="15.85546875" style="1276" bestFit="1" customWidth="1"/>
    <col min="14093" max="14093" width="9.28515625" style="1276" customWidth="1"/>
    <col min="14094" max="14094" width="25.7109375" style="1276" customWidth="1"/>
    <col min="14095" max="14095" width="24.7109375" style="1276" customWidth="1"/>
    <col min="14096" max="14096" width="28.85546875" style="1276" customWidth="1"/>
    <col min="14097" max="14336" width="9.28515625" style="1276"/>
    <col min="14337" max="14337" width="11.28515625" style="1276" customWidth="1"/>
    <col min="14338" max="14338" width="9.5703125" style="1276" customWidth="1"/>
    <col min="14339" max="14339" width="48.28515625" style="1276" customWidth="1"/>
    <col min="14340" max="14340" width="81.7109375" style="1276" customWidth="1"/>
    <col min="14341" max="14341" width="22.7109375" style="1276" customWidth="1"/>
    <col min="14342" max="14342" width="23.5703125" style="1276" customWidth="1"/>
    <col min="14343" max="14343" width="27.28515625" style="1276" customWidth="1"/>
    <col min="14344" max="14344" width="23.28515625" style="1276" customWidth="1"/>
    <col min="14345" max="14345" width="22" style="1276" customWidth="1"/>
    <col min="14346" max="14346" width="23.28515625" style="1276" customWidth="1"/>
    <col min="14347" max="14347" width="15.7109375" style="1276" customWidth="1"/>
    <col min="14348" max="14348" width="15.85546875" style="1276" bestFit="1" customWidth="1"/>
    <col min="14349" max="14349" width="9.28515625" style="1276" customWidth="1"/>
    <col min="14350" max="14350" width="25.7109375" style="1276" customWidth="1"/>
    <col min="14351" max="14351" width="24.7109375" style="1276" customWidth="1"/>
    <col min="14352" max="14352" width="28.85546875" style="1276" customWidth="1"/>
    <col min="14353" max="14592" width="9.28515625" style="1276"/>
    <col min="14593" max="14593" width="11.28515625" style="1276" customWidth="1"/>
    <col min="14594" max="14594" width="9.5703125" style="1276" customWidth="1"/>
    <col min="14595" max="14595" width="48.28515625" style="1276" customWidth="1"/>
    <col min="14596" max="14596" width="81.7109375" style="1276" customWidth="1"/>
    <col min="14597" max="14597" width="22.7109375" style="1276" customWidth="1"/>
    <col min="14598" max="14598" width="23.5703125" style="1276" customWidth="1"/>
    <col min="14599" max="14599" width="27.28515625" style="1276" customWidth="1"/>
    <col min="14600" max="14600" width="23.28515625" style="1276" customWidth="1"/>
    <col min="14601" max="14601" width="22" style="1276" customWidth="1"/>
    <col min="14602" max="14602" width="23.28515625" style="1276" customWidth="1"/>
    <col min="14603" max="14603" width="15.7109375" style="1276" customWidth="1"/>
    <col min="14604" max="14604" width="15.85546875" style="1276" bestFit="1" customWidth="1"/>
    <col min="14605" max="14605" width="9.28515625" style="1276" customWidth="1"/>
    <col min="14606" max="14606" width="25.7109375" style="1276" customWidth="1"/>
    <col min="14607" max="14607" width="24.7109375" style="1276" customWidth="1"/>
    <col min="14608" max="14608" width="28.85546875" style="1276" customWidth="1"/>
    <col min="14609" max="14848" width="9.28515625" style="1276"/>
    <col min="14849" max="14849" width="11.28515625" style="1276" customWidth="1"/>
    <col min="14850" max="14850" width="9.5703125" style="1276" customWidth="1"/>
    <col min="14851" max="14851" width="48.28515625" style="1276" customWidth="1"/>
    <col min="14852" max="14852" width="81.7109375" style="1276" customWidth="1"/>
    <col min="14853" max="14853" width="22.7109375" style="1276" customWidth="1"/>
    <col min="14854" max="14854" width="23.5703125" style="1276" customWidth="1"/>
    <col min="14855" max="14855" width="27.28515625" style="1276" customWidth="1"/>
    <col min="14856" max="14856" width="23.28515625" style="1276" customWidth="1"/>
    <col min="14857" max="14857" width="22" style="1276" customWidth="1"/>
    <col min="14858" max="14858" width="23.28515625" style="1276" customWidth="1"/>
    <col min="14859" max="14859" width="15.7109375" style="1276" customWidth="1"/>
    <col min="14860" max="14860" width="15.85546875" style="1276" bestFit="1" customWidth="1"/>
    <col min="14861" max="14861" width="9.28515625" style="1276" customWidth="1"/>
    <col min="14862" max="14862" width="25.7109375" style="1276" customWidth="1"/>
    <col min="14863" max="14863" width="24.7109375" style="1276" customWidth="1"/>
    <col min="14864" max="14864" width="28.85546875" style="1276" customWidth="1"/>
    <col min="14865" max="15104" width="9.28515625" style="1276"/>
    <col min="15105" max="15105" width="11.28515625" style="1276" customWidth="1"/>
    <col min="15106" max="15106" width="9.5703125" style="1276" customWidth="1"/>
    <col min="15107" max="15107" width="48.28515625" style="1276" customWidth="1"/>
    <col min="15108" max="15108" width="81.7109375" style="1276" customWidth="1"/>
    <col min="15109" max="15109" width="22.7109375" style="1276" customWidth="1"/>
    <col min="15110" max="15110" width="23.5703125" style="1276" customWidth="1"/>
    <col min="15111" max="15111" width="27.28515625" style="1276" customWidth="1"/>
    <col min="15112" max="15112" width="23.28515625" style="1276" customWidth="1"/>
    <col min="15113" max="15113" width="22" style="1276" customWidth="1"/>
    <col min="15114" max="15114" width="23.28515625" style="1276" customWidth="1"/>
    <col min="15115" max="15115" width="15.7109375" style="1276" customWidth="1"/>
    <col min="15116" max="15116" width="15.85546875" style="1276" bestFit="1" customWidth="1"/>
    <col min="15117" max="15117" width="9.28515625" style="1276" customWidth="1"/>
    <col min="15118" max="15118" width="25.7109375" style="1276" customWidth="1"/>
    <col min="15119" max="15119" width="24.7109375" style="1276" customWidth="1"/>
    <col min="15120" max="15120" width="28.85546875" style="1276" customWidth="1"/>
    <col min="15121" max="15360" width="9.28515625" style="1276"/>
    <col min="15361" max="15361" width="11.28515625" style="1276" customWidth="1"/>
    <col min="15362" max="15362" width="9.5703125" style="1276" customWidth="1"/>
    <col min="15363" max="15363" width="48.28515625" style="1276" customWidth="1"/>
    <col min="15364" max="15364" width="81.7109375" style="1276" customWidth="1"/>
    <col min="15365" max="15365" width="22.7109375" style="1276" customWidth="1"/>
    <col min="15366" max="15366" width="23.5703125" style="1276" customWidth="1"/>
    <col min="15367" max="15367" width="27.28515625" style="1276" customWidth="1"/>
    <col min="15368" max="15368" width="23.28515625" style="1276" customWidth="1"/>
    <col min="15369" max="15369" width="22" style="1276" customWidth="1"/>
    <col min="15370" max="15370" width="23.28515625" style="1276" customWidth="1"/>
    <col min="15371" max="15371" width="15.7109375" style="1276" customWidth="1"/>
    <col min="15372" max="15372" width="15.85546875" style="1276" bestFit="1" customWidth="1"/>
    <col min="15373" max="15373" width="9.28515625" style="1276" customWidth="1"/>
    <col min="15374" max="15374" width="25.7109375" style="1276" customWidth="1"/>
    <col min="15375" max="15375" width="24.7109375" style="1276" customWidth="1"/>
    <col min="15376" max="15376" width="28.85546875" style="1276" customWidth="1"/>
    <col min="15377" max="15616" width="9.28515625" style="1276"/>
    <col min="15617" max="15617" width="11.28515625" style="1276" customWidth="1"/>
    <col min="15618" max="15618" width="9.5703125" style="1276" customWidth="1"/>
    <col min="15619" max="15619" width="48.28515625" style="1276" customWidth="1"/>
    <col min="15620" max="15620" width="81.7109375" style="1276" customWidth="1"/>
    <col min="15621" max="15621" width="22.7109375" style="1276" customWidth="1"/>
    <col min="15622" max="15622" width="23.5703125" style="1276" customWidth="1"/>
    <col min="15623" max="15623" width="27.28515625" style="1276" customWidth="1"/>
    <col min="15624" max="15624" width="23.28515625" style="1276" customWidth="1"/>
    <col min="15625" max="15625" width="22" style="1276" customWidth="1"/>
    <col min="15626" max="15626" width="23.28515625" style="1276" customWidth="1"/>
    <col min="15627" max="15627" width="15.7109375" style="1276" customWidth="1"/>
    <col min="15628" max="15628" width="15.85546875" style="1276" bestFit="1" customWidth="1"/>
    <col min="15629" max="15629" width="9.28515625" style="1276" customWidth="1"/>
    <col min="15630" max="15630" width="25.7109375" style="1276" customWidth="1"/>
    <col min="15631" max="15631" width="24.7109375" style="1276" customWidth="1"/>
    <col min="15632" max="15632" width="28.85546875" style="1276" customWidth="1"/>
    <col min="15633" max="15872" width="9.28515625" style="1276"/>
    <col min="15873" max="15873" width="11.28515625" style="1276" customWidth="1"/>
    <col min="15874" max="15874" width="9.5703125" style="1276" customWidth="1"/>
    <col min="15875" max="15875" width="48.28515625" style="1276" customWidth="1"/>
    <col min="15876" max="15876" width="81.7109375" style="1276" customWidth="1"/>
    <col min="15877" max="15877" width="22.7109375" style="1276" customWidth="1"/>
    <col min="15878" max="15878" width="23.5703125" style="1276" customWidth="1"/>
    <col min="15879" max="15879" width="27.28515625" style="1276" customWidth="1"/>
    <col min="15880" max="15880" width="23.28515625" style="1276" customWidth="1"/>
    <col min="15881" max="15881" width="22" style="1276" customWidth="1"/>
    <col min="15882" max="15882" width="23.28515625" style="1276" customWidth="1"/>
    <col min="15883" max="15883" width="15.7109375" style="1276" customWidth="1"/>
    <col min="15884" max="15884" width="15.85546875" style="1276" bestFit="1" customWidth="1"/>
    <col min="15885" max="15885" width="9.28515625" style="1276" customWidth="1"/>
    <col min="15886" max="15886" width="25.7109375" style="1276" customWidth="1"/>
    <col min="15887" max="15887" width="24.7109375" style="1276" customWidth="1"/>
    <col min="15888" max="15888" width="28.85546875" style="1276" customWidth="1"/>
    <col min="15889" max="16128" width="9.28515625" style="1276"/>
    <col min="16129" max="16129" width="11.28515625" style="1276" customWidth="1"/>
    <col min="16130" max="16130" width="9.5703125" style="1276" customWidth="1"/>
    <col min="16131" max="16131" width="48.28515625" style="1276" customWidth="1"/>
    <col min="16132" max="16132" width="81.7109375" style="1276" customWidth="1"/>
    <col min="16133" max="16133" width="22.7109375" style="1276" customWidth="1"/>
    <col min="16134" max="16134" width="23.5703125" style="1276" customWidth="1"/>
    <col min="16135" max="16135" width="27.28515625" style="1276" customWidth="1"/>
    <col min="16136" max="16136" width="23.28515625" style="1276" customWidth="1"/>
    <col min="16137" max="16137" width="22" style="1276" customWidth="1"/>
    <col min="16138" max="16138" width="23.28515625" style="1276" customWidth="1"/>
    <col min="16139" max="16139" width="15.7109375" style="1276" customWidth="1"/>
    <col min="16140" max="16140" width="15.85546875" style="1276" bestFit="1" customWidth="1"/>
    <col min="16141" max="16141" width="9.28515625" style="1276" customWidth="1"/>
    <col min="16142" max="16142" width="25.7109375" style="1276" customWidth="1"/>
    <col min="16143" max="16143" width="24.7109375" style="1276" customWidth="1"/>
    <col min="16144" max="16144" width="28.85546875" style="1276" customWidth="1"/>
    <col min="16145" max="16384" width="9.28515625" style="1276"/>
  </cols>
  <sheetData>
    <row r="1" spans="1:16" ht="22.5" customHeight="1">
      <c r="A1" s="1266" t="s">
        <v>810</v>
      </c>
      <c r="B1" s="1267"/>
      <c r="C1" s="1268"/>
      <c r="D1" s="1269"/>
      <c r="E1" s="1270"/>
      <c r="F1" s="1270"/>
      <c r="G1" s="1271"/>
      <c r="H1" s="1272"/>
      <c r="I1" s="1272"/>
      <c r="J1" s="1273"/>
      <c r="K1" s="1274"/>
      <c r="L1" s="1275"/>
    </row>
    <row r="2" spans="1:16" ht="22.5" customHeight="1">
      <c r="A2" s="1834" t="s">
        <v>811</v>
      </c>
      <c r="B2" s="1835"/>
      <c r="C2" s="1835"/>
      <c r="D2" s="1835"/>
      <c r="E2" s="1835"/>
      <c r="F2" s="1835"/>
      <c r="G2" s="1836"/>
      <c r="H2" s="1836"/>
      <c r="I2" s="1836"/>
      <c r="J2" s="1836"/>
      <c r="K2" s="1836"/>
      <c r="L2" s="1836"/>
      <c r="N2" s="1278"/>
      <c r="O2" s="1278"/>
      <c r="P2" s="1278"/>
    </row>
    <row r="3" spans="1:16" ht="28.5" customHeight="1" thickBot="1">
      <c r="A3" s="1279"/>
      <c r="B3" s="1280"/>
      <c r="C3" s="1268"/>
      <c r="D3" s="1281"/>
      <c r="E3" s="1270"/>
      <c r="F3" s="1282"/>
      <c r="G3" s="1271"/>
      <c r="H3" s="1272"/>
      <c r="I3" s="1272"/>
      <c r="J3" s="1273"/>
      <c r="K3" s="1837" t="s">
        <v>2</v>
      </c>
      <c r="L3" s="1837"/>
    </row>
    <row r="4" spans="1:16" ht="18" customHeight="1">
      <c r="A4" s="1838" t="s">
        <v>812</v>
      </c>
      <c r="B4" s="1840" t="s">
        <v>813</v>
      </c>
      <c r="C4" s="1840"/>
      <c r="D4" s="1840" t="s">
        <v>814</v>
      </c>
      <c r="E4" s="1842" t="s">
        <v>815</v>
      </c>
      <c r="F4" s="1843"/>
      <c r="G4" s="1844" t="s">
        <v>816</v>
      </c>
      <c r="H4" s="1845"/>
      <c r="I4" s="1846" t="s">
        <v>229</v>
      </c>
      <c r="J4" s="1847"/>
      <c r="K4" s="1848" t="s">
        <v>433</v>
      </c>
      <c r="L4" s="1849"/>
    </row>
    <row r="5" spans="1:16" ht="63.75" customHeight="1">
      <c r="A5" s="1839"/>
      <c r="B5" s="1841"/>
      <c r="C5" s="1841"/>
      <c r="D5" s="1841"/>
      <c r="E5" s="1283" t="s">
        <v>817</v>
      </c>
      <c r="F5" s="1284" t="s">
        <v>818</v>
      </c>
      <c r="G5" s="1285" t="s">
        <v>817</v>
      </c>
      <c r="H5" s="1286" t="s">
        <v>818</v>
      </c>
      <c r="I5" s="1287" t="s">
        <v>817</v>
      </c>
      <c r="J5" s="1284" t="s">
        <v>818</v>
      </c>
      <c r="K5" s="1288" t="s">
        <v>819</v>
      </c>
      <c r="L5" s="1289" t="s">
        <v>820</v>
      </c>
    </row>
    <row r="6" spans="1:16" s="1300" customFormat="1" ht="17.25" customHeight="1" thickBot="1">
      <c r="A6" s="1290">
        <v>1</v>
      </c>
      <c r="B6" s="1291">
        <v>2</v>
      </c>
      <c r="C6" s="1292">
        <v>3</v>
      </c>
      <c r="D6" s="1293">
        <v>4</v>
      </c>
      <c r="E6" s="1294">
        <v>5</v>
      </c>
      <c r="F6" s="1295">
        <v>6</v>
      </c>
      <c r="G6" s="1296">
        <v>7</v>
      </c>
      <c r="H6" s="1297">
        <v>8</v>
      </c>
      <c r="I6" s="1298">
        <v>9</v>
      </c>
      <c r="J6" s="1294">
        <v>10</v>
      </c>
      <c r="K6" s="1294">
        <v>11</v>
      </c>
      <c r="L6" s="1299">
        <v>12</v>
      </c>
      <c r="N6" s="1301"/>
      <c r="O6" s="1301"/>
      <c r="P6" s="1301"/>
    </row>
    <row r="7" spans="1:16" s="1300" customFormat="1" ht="45" customHeight="1" thickBot="1">
      <c r="A7" s="1302" t="s">
        <v>821</v>
      </c>
      <c r="B7" s="1303" t="s">
        <v>390</v>
      </c>
      <c r="C7" s="1304" t="s">
        <v>391</v>
      </c>
      <c r="D7" s="1305" t="s">
        <v>780</v>
      </c>
      <c r="E7" s="1306">
        <v>524000</v>
      </c>
      <c r="F7" s="1306">
        <f>E7</f>
        <v>524000</v>
      </c>
      <c r="G7" s="1307">
        <v>524000</v>
      </c>
      <c r="H7" s="1307">
        <f>G7</f>
        <v>524000</v>
      </c>
      <c r="I7" s="1308">
        <v>53015.839999999997</v>
      </c>
      <c r="J7" s="1309">
        <f>I7</f>
        <v>53015.839999999997</v>
      </c>
      <c r="K7" s="1310">
        <f>I7/E7</f>
        <v>0.10117526717557251</v>
      </c>
      <c r="L7" s="1311">
        <f>I7/G7</f>
        <v>0.10117526717557251</v>
      </c>
      <c r="N7" s="1301"/>
      <c r="O7" s="1301"/>
      <c r="P7" s="1301"/>
    </row>
    <row r="8" spans="1:16" ht="45" customHeight="1">
      <c r="A8" s="1820">
        <v>16</v>
      </c>
      <c r="B8" s="1823">
        <v>750</v>
      </c>
      <c r="C8" s="1825" t="s">
        <v>83</v>
      </c>
      <c r="D8" s="1312" t="s">
        <v>780</v>
      </c>
      <c r="E8" s="1313">
        <v>3886000</v>
      </c>
      <c r="F8" s="1737">
        <f>SUM(E8:E9)</f>
        <v>12719000</v>
      </c>
      <c r="G8" s="1314">
        <v>3886000</v>
      </c>
      <c r="H8" s="1729">
        <f>SUM(G8:G9)</f>
        <v>12719000</v>
      </c>
      <c r="I8" s="1315">
        <v>0</v>
      </c>
      <c r="J8" s="1737">
        <f>SUM(I8:I9)</f>
        <v>4423820.41</v>
      </c>
      <c r="K8" s="1316">
        <v>0</v>
      </c>
      <c r="L8" s="1317">
        <v>0</v>
      </c>
      <c r="N8" s="1318"/>
      <c r="O8" s="1318"/>
      <c r="P8" s="1319"/>
    </row>
    <row r="9" spans="1:16" ht="45" customHeight="1" thickBot="1">
      <c r="A9" s="1822"/>
      <c r="B9" s="1832"/>
      <c r="C9" s="1833"/>
      <c r="D9" s="1320" t="s">
        <v>783</v>
      </c>
      <c r="E9" s="1321">
        <v>8833000</v>
      </c>
      <c r="F9" s="1739"/>
      <c r="G9" s="1322">
        <v>8833000</v>
      </c>
      <c r="H9" s="1730"/>
      <c r="I9" s="1323">
        <v>4423820.41</v>
      </c>
      <c r="J9" s="1739"/>
      <c r="K9" s="1324">
        <f t="shared" ref="K9:K16" si="0">I9/E9</f>
        <v>0.50082875693422391</v>
      </c>
      <c r="L9" s="1325">
        <f t="shared" ref="L9:L27" si="1">I9/G9</f>
        <v>0.50082875693422391</v>
      </c>
      <c r="N9" s="1318"/>
      <c r="O9" s="1318"/>
      <c r="P9" s="1319"/>
    </row>
    <row r="10" spans="1:16" ht="45" customHeight="1" thickBot="1">
      <c r="A10" s="1326">
        <v>17</v>
      </c>
      <c r="B10" s="1327">
        <v>750</v>
      </c>
      <c r="C10" s="1328" t="s">
        <v>83</v>
      </c>
      <c r="D10" s="1329" t="s">
        <v>783</v>
      </c>
      <c r="E10" s="1330">
        <v>14209000</v>
      </c>
      <c r="F10" s="1330">
        <f>E10</f>
        <v>14209000</v>
      </c>
      <c r="G10" s="1331">
        <v>14209000</v>
      </c>
      <c r="H10" s="1331">
        <f>G10</f>
        <v>14209000</v>
      </c>
      <c r="I10" s="1332">
        <v>4970121.43</v>
      </c>
      <c r="J10" s="1333">
        <f>I10</f>
        <v>4970121.43</v>
      </c>
      <c r="K10" s="1334">
        <f t="shared" si="0"/>
        <v>0.34978685551411076</v>
      </c>
      <c r="L10" s="1335">
        <f t="shared" si="1"/>
        <v>0.34978685551411076</v>
      </c>
      <c r="N10" s="1318"/>
      <c r="O10" s="1318"/>
      <c r="P10" s="1319"/>
    </row>
    <row r="11" spans="1:16" ht="45" customHeight="1">
      <c r="A11" s="1820">
        <v>18</v>
      </c>
      <c r="B11" s="1336">
        <v>710</v>
      </c>
      <c r="C11" s="1312" t="s">
        <v>373</v>
      </c>
      <c r="D11" s="1312" t="s">
        <v>783</v>
      </c>
      <c r="E11" s="1313">
        <v>1180000</v>
      </c>
      <c r="F11" s="1737">
        <f>E11+E12</f>
        <v>2503000</v>
      </c>
      <c r="G11" s="1314">
        <v>1180000</v>
      </c>
      <c r="H11" s="1729">
        <f>SUM(G11:G12)</f>
        <v>2503000</v>
      </c>
      <c r="I11" s="1337">
        <v>159023.67999999999</v>
      </c>
      <c r="J11" s="1776">
        <f>SUM(I11:I12)</f>
        <v>773901.46</v>
      </c>
      <c r="K11" s="1338">
        <f t="shared" si="0"/>
        <v>0.13476583050847457</v>
      </c>
      <c r="L11" s="1339">
        <f t="shared" si="1"/>
        <v>0.13476583050847457</v>
      </c>
      <c r="N11" s="1318"/>
    </row>
    <row r="12" spans="1:16" ht="45" customHeight="1" thickBot="1">
      <c r="A12" s="1822"/>
      <c r="B12" s="1340">
        <v>750</v>
      </c>
      <c r="C12" s="1320" t="s">
        <v>83</v>
      </c>
      <c r="D12" s="1320" t="s">
        <v>783</v>
      </c>
      <c r="E12" s="1321">
        <v>1323000</v>
      </c>
      <c r="F12" s="1739"/>
      <c r="G12" s="1322">
        <v>1323000</v>
      </c>
      <c r="H12" s="1730"/>
      <c r="I12" s="1323">
        <v>614877.78</v>
      </c>
      <c r="J12" s="1777"/>
      <c r="K12" s="1324">
        <f t="shared" si="0"/>
        <v>0.46476022675736961</v>
      </c>
      <c r="L12" s="1325">
        <f t="shared" si="1"/>
        <v>0.46476022675736961</v>
      </c>
      <c r="N12" s="1318"/>
    </row>
    <row r="13" spans="1:16" ht="45" customHeight="1">
      <c r="A13" s="1829">
        <v>19</v>
      </c>
      <c r="B13" s="1830">
        <v>750</v>
      </c>
      <c r="C13" s="1794" t="s">
        <v>83</v>
      </c>
      <c r="D13" s="1341" t="s">
        <v>780</v>
      </c>
      <c r="E13" s="1342">
        <v>8943000</v>
      </c>
      <c r="F13" s="1733">
        <f>SUM(E13:E15)</f>
        <v>28367000</v>
      </c>
      <c r="G13" s="1343">
        <v>9999123</v>
      </c>
      <c r="H13" s="1722">
        <f>SUM(G13:G15)</f>
        <v>35056362</v>
      </c>
      <c r="I13" s="1344">
        <v>233914.69</v>
      </c>
      <c r="J13" s="1733">
        <f>SUM(I13:I15)</f>
        <v>1257942.27</v>
      </c>
      <c r="K13" s="1345">
        <f t="shared" si="0"/>
        <v>2.6156176898132617E-2</v>
      </c>
      <c r="L13" s="1346">
        <f t="shared" si="1"/>
        <v>2.3393520611757652E-2</v>
      </c>
      <c r="N13" s="1318"/>
    </row>
    <row r="14" spans="1:16" ht="45" customHeight="1">
      <c r="A14" s="1821"/>
      <c r="B14" s="1824"/>
      <c r="C14" s="1795"/>
      <c r="D14" s="1347" t="s">
        <v>784</v>
      </c>
      <c r="E14" s="1348">
        <v>17420000</v>
      </c>
      <c r="F14" s="1738"/>
      <c r="G14" s="1349">
        <v>22408595</v>
      </c>
      <c r="H14" s="1723"/>
      <c r="I14" s="1350">
        <v>230107.45</v>
      </c>
      <c r="J14" s="1738"/>
      <c r="K14" s="1351">
        <f t="shared" si="0"/>
        <v>1.3209382893226177E-2</v>
      </c>
      <c r="L14" s="1352">
        <f t="shared" si="1"/>
        <v>1.0268713857339115E-2</v>
      </c>
      <c r="N14" s="1318"/>
    </row>
    <row r="15" spans="1:16" ht="45" customHeight="1" thickBot="1">
      <c r="A15" s="1826"/>
      <c r="B15" s="1831"/>
      <c r="C15" s="1803"/>
      <c r="D15" s="1353" t="s">
        <v>783</v>
      </c>
      <c r="E15" s="1354">
        <v>2004000</v>
      </c>
      <c r="F15" s="1734"/>
      <c r="G15" s="1355">
        <v>2648644</v>
      </c>
      <c r="H15" s="1724"/>
      <c r="I15" s="1356">
        <v>793920.13</v>
      </c>
      <c r="J15" s="1734"/>
      <c r="K15" s="1357">
        <f t="shared" si="0"/>
        <v>0.39616772954091817</v>
      </c>
      <c r="L15" s="1358">
        <f t="shared" si="1"/>
        <v>0.29974588128868962</v>
      </c>
      <c r="N15" s="1318"/>
    </row>
    <row r="16" spans="1:16" s="1359" customFormat="1" ht="45" customHeight="1">
      <c r="A16" s="1820">
        <v>20</v>
      </c>
      <c r="B16" s="1823">
        <v>150</v>
      </c>
      <c r="C16" s="1825" t="s">
        <v>359</v>
      </c>
      <c r="D16" s="1312" t="s">
        <v>781</v>
      </c>
      <c r="E16" s="1313">
        <v>218454000</v>
      </c>
      <c r="F16" s="1737">
        <f>SUM(E16:E21)</f>
        <v>264095000</v>
      </c>
      <c r="G16" s="1314">
        <v>97348495</v>
      </c>
      <c r="H16" s="1729">
        <f>SUM(G16:G21)</f>
        <v>147136963</v>
      </c>
      <c r="I16" s="1337">
        <v>70134494.799999997</v>
      </c>
      <c r="J16" s="1776">
        <f>SUM(I16:I21)</f>
        <v>86577087.5</v>
      </c>
      <c r="K16" s="1338">
        <f t="shared" si="0"/>
        <v>0.32104925888287694</v>
      </c>
      <c r="L16" s="1339">
        <f t="shared" si="1"/>
        <v>0.72044765355643148</v>
      </c>
      <c r="N16" s="1318"/>
      <c r="O16" s="1277"/>
      <c r="P16" s="1277"/>
    </row>
    <row r="17" spans="1:16" s="1359" customFormat="1" ht="45" customHeight="1">
      <c r="A17" s="1821"/>
      <c r="B17" s="1824"/>
      <c r="C17" s="1795"/>
      <c r="D17" s="1347" t="s">
        <v>784</v>
      </c>
      <c r="E17" s="1348"/>
      <c r="F17" s="1738"/>
      <c r="G17" s="1349">
        <v>16272000</v>
      </c>
      <c r="H17" s="1723"/>
      <c r="I17" s="1350">
        <v>1745499.28</v>
      </c>
      <c r="J17" s="1813"/>
      <c r="K17" s="1360">
        <v>0</v>
      </c>
      <c r="L17" s="1352">
        <f t="shared" si="1"/>
        <v>0.10727011307767945</v>
      </c>
      <c r="N17" s="1318"/>
      <c r="O17" s="1277"/>
      <c r="P17" s="1277"/>
    </row>
    <row r="18" spans="1:16" ht="45" customHeight="1">
      <c r="A18" s="1821"/>
      <c r="B18" s="1361">
        <v>500</v>
      </c>
      <c r="C18" s="1347" t="s">
        <v>364</v>
      </c>
      <c r="D18" s="1347" t="s">
        <v>781</v>
      </c>
      <c r="E18" s="1348">
        <v>14780000</v>
      </c>
      <c r="F18" s="1738"/>
      <c r="G18" s="1349">
        <v>14640000</v>
      </c>
      <c r="H18" s="1723"/>
      <c r="I18" s="1350">
        <v>9439144.5</v>
      </c>
      <c r="J18" s="1813"/>
      <c r="K18" s="1351">
        <f>I18/E18</f>
        <v>0.63864306495263867</v>
      </c>
      <c r="L18" s="1352">
        <f t="shared" si="1"/>
        <v>0.64475030737704919</v>
      </c>
      <c r="N18" s="1318"/>
    </row>
    <row r="19" spans="1:16" ht="45" customHeight="1">
      <c r="A19" s="1821"/>
      <c r="B19" s="1824">
        <v>750</v>
      </c>
      <c r="C19" s="1795" t="s">
        <v>83</v>
      </c>
      <c r="D19" s="1347" t="s">
        <v>780</v>
      </c>
      <c r="E19" s="1348"/>
      <c r="F19" s="1738"/>
      <c r="G19" s="1349">
        <v>3742243</v>
      </c>
      <c r="H19" s="1723"/>
      <c r="I19" s="1350">
        <v>2255949.96</v>
      </c>
      <c r="J19" s="1813"/>
      <c r="K19" s="1360">
        <v>0</v>
      </c>
      <c r="L19" s="1352">
        <f t="shared" si="1"/>
        <v>0.60283363747356866</v>
      </c>
      <c r="N19" s="1318"/>
    </row>
    <row r="20" spans="1:16" ht="45" customHeight="1">
      <c r="A20" s="1821"/>
      <c r="B20" s="1824"/>
      <c r="C20" s="1795"/>
      <c r="D20" s="1347" t="s">
        <v>781</v>
      </c>
      <c r="E20" s="1348">
        <v>10106000</v>
      </c>
      <c r="F20" s="1738"/>
      <c r="G20" s="1349">
        <v>10246000</v>
      </c>
      <c r="H20" s="1723"/>
      <c r="I20" s="1350">
        <v>2147599.42</v>
      </c>
      <c r="J20" s="1813"/>
      <c r="K20" s="1351">
        <f>I20/E20</f>
        <v>0.21250736394221253</v>
      </c>
      <c r="L20" s="1352">
        <f t="shared" si="1"/>
        <v>0.2096036911965645</v>
      </c>
      <c r="N20" s="1318"/>
    </row>
    <row r="21" spans="1:16" ht="45" customHeight="1" thickBot="1">
      <c r="A21" s="1822"/>
      <c r="B21" s="1832"/>
      <c r="C21" s="1833"/>
      <c r="D21" s="1320" t="s">
        <v>784</v>
      </c>
      <c r="E21" s="1321">
        <v>20755000</v>
      </c>
      <c r="F21" s="1739"/>
      <c r="G21" s="1322">
        <v>4888225</v>
      </c>
      <c r="H21" s="1730"/>
      <c r="I21" s="1323">
        <v>854399.54</v>
      </c>
      <c r="J21" s="1777"/>
      <c r="K21" s="1324">
        <f>I21/E21</f>
        <v>4.1165961936882683E-2</v>
      </c>
      <c r="L21" s="1325">
        <f t="shared" si="1"/>
        <v>0.17478727759053644</v>
      </c>
      <c r="N21" s="1318"/>
    </row>
    <row r="22" spans="1:16" ht="45" customHeight="1">
      <c r="A22" s="1829">
        <v>21</v>
      </c>
      <c r="B22" s="1830">
        <v>600</v>
      </c>
      <c r="C22" s="1794" t="s">
        <v>368</v>
      </c>
      <c r="D22" s="1341" t="s">
        <v>780</v>
      </c>
      <c r="E22" s="1342">
        <v>356088000</v>
      </c>
      <c r="F22" s="1733">
        <f>SUM(E22:E27)</f>
        <v>364335000</v>
      </c>
      <c r="G22" s="1343">
        <v>361844248</v>
      </c>
      <c r="H22" s="1722">
        <f>SUM(G22:G27)</f>
        <v>375400620</v>
      </c>
      <c r="I22" s="1344">
        <v>229990287.40000001</v>
      </c>
      <c r="J22" s="1812">
        <f>SUM(I22:I27)</f>
        <v>236366968.68000001</v>
      </c>
      <c r="K22" s="1345">
        <f t="shared" ref="K22:K27" si="2">I22/E22</f>
        <v>0.64588047729774667</v>
      </c>
      <c r="L22" s="1346">
        <f t="shared" si="1"/>
        <v>0.635605757646312</v>
      </c>
      <c r="N22" s="1318"/>
    </row>
    <row r="23" spans="1:16" ht="45" customHeight="1">
      <c r="A23" s="1821"/>
      <c r="B23" s="1824"/>
      <c r="C23" s="1795"/>
      <c r="D23" s="1347" t="s">
        <v>784</v>
      </c>
      <c r="E23" s="1348">
        <v>64000</v>
      </c>
      <c r="F23" s="1738"/>
      <c r="G23" s="1349">
        <v>172246</v>
      </c>
      <c r="H23" s="1723"/>
      <c r="I23" s="1350">
        <v>116650.70000000001</v>
      </c>
      <c r="J23" s="1813"/>
      <c r="K23" s="1351">
        <f t="shared" si="2"/>
        <v>1.8226671875000002</v>
      </c>
      <c r="L23" s="1352">
        <f t="shared" si="1"/>
        <v>0.6772331432950548</v>
      </c>
      <c r="N23" s="1318"/>
    </row>
    <row r="24" spans="1:16" ht="45" customHeight="1">
      <c r="A24" s="1821"/>
      <c r="B24" s="1824"/>
      <c r="C24" s="1795"/>
      <c r="D24" s="1347" t="s">
        <v>783</v>
      </c>
      <c r="E24" s="1348">
        <v>1211000</v>
      </c>
      <c r="F24" s="1738"/>
      <c r="G24" s="1349">
        <v>1589380</v>
      </c>
      <c r="H24" s="1723"/>
      <c r="I24" s="1349">
        <v>374677.24</v>
      </c>
      <c r="J24" s="1813"/>
      <c r="K24" s="1351">
        <f t="shared" si="2"/>
        <v>0.30939491329479768</v>
      </c>
      <c r="L24" s="1352">
        <f t="shared" si="1"/>
        <v>0.23573798588128703</v>
      </c>
      <c r="N24" s="1318"/>
    </row>
    <row r="25" spans="1:16" ht="45" customHeight="1">
      <c r="A25" s="1821"/>
      <c r="B25" s="1824"/>
      <c r="C25" s="1795"/>
      <c r="D25" s="1347" t="s">
        <v>800</v>
      </c>
      <c r="E25" s="1348">
        <v>2364000</v>
      </c>
      <c r="F25" s="1738"/>
      <c r="G25" s="1349">
        <v>6456500</v>
      </c>
      <c r="H25" s="1723"/>
      <c r="I25" s="1349">
        <v>5560443.3600000003</v>
      </c>
      <c r="J25" s="1813"/>
      <c r="K25" s="1351">
        <f t="shared" si="2"/>
        <v>2.3521334010152284</v>
      </c>
      <c r="L25" s="1352">
        <f t="shared" si="1"/>
        <v>0.86121634941531799</v>
      </c>
      <c r="N25" s="1318"/>
    </row>
    <row r="26" spans="1:16" ht="45" customHeight="1">
      <c r="A26" s="1821"/>
      <c r="B26" s="1824">
        <v>750</v>
      </c>
      <c r="C26" s="1795" t="s">
        <v>83</v>
      </c>
      <c r="D26" s="1347" t="s">
        <v>784</v>
      </c>
      <c r="E26" s="1348">
        <v>141000</v>
      </c>
      <c r="F26" s="1738"/>
      <c r="G26" s="1349">
        <v>871246</v>
      </c>
      <c r="H26" s="1723"/>
      <c r="I26" s="1349">
        <v>256643.34999999998</v>
      </c>
      <c r="J26" s="1813"/>
      <c r="K26" s="1351">
        <f t="shared" si="2"/>
        <v>1.8201656028368793</v>
      </c>
      <c r="L26" s="1352">
        <f t="shared" si="1"/>
        <v>0.29457047722457258</v>
      </c>
      <c r="N26" s="1318"/>
    </row>
    <row r="27" spans="1:16" ht="45" customHeight="1" thickBot="1">
      <c r="A27" s="1826"/>
      <c r="B27" s="1831"/>
      <c r="C27" s="1803"/>
      <c r="D27" s="1353" t="s">
        <v>783</v>
      </c>
      <c r="E27" s="1354">
        <v>4467000</v>
      </c>
      <c r="F27" s="1734"/>
      <c r="G27" s="1355">
        <v>4467000</v>
      </c>
      <c r="H27" s="1724"/>
      <c r="I27" s="1355">
        <v>68266.63</v>
      </c>
      <c r="J27" s="1814"/>
      <c r="K27" s="1357">
        <f t="shared" si="2"/>
        <v>1.5282433400492502E-2</v>
      </c>
      <c r="L27" s="1358">
        <f t="shared" si="1"/>
        <v>1.5282433400492502E-2</v>
      </c>
      <c r="N27" s="1318"/>
    </row>
    <row r="28" spans="1:16" ht="45" customHeight="1">
      <c r="A28" s="1820">
        <v>24</v>
      </c>
      <c r="B28" s="1823">
        <v>730</v>
      </c>
      <c r="C28" s="1825" t="s">
        <v>712</v>
      </c>
      <c r="D28" s="1312" t="s">
        <v>822</v>
      </c>
      <c r="E28" s="1313">
        <v>919000</v>
      </c>
      <c r="F28" s="1737">
        <f>SUM(E28:E40)</f>
        <v>378648000</v>
      </c>
      <c r="G28" s="1314">
        <v>919000</v>
      </c>
      <c r="H28" s="1729">
        <f>SUM(G28:G40)</f>
        <v>378648000</v>
      </c>
      <c r="I28" s="1315">
        <v>0</v>
      </c>
      <c r="J28" s="1776">
        <f>SUM(I28:I40)</f>
        <v>177146393.61999997</v>
      </c>
      <c r="K28" s="1316">
        <v>0</v>
      </c>
      <c r="L28" s="1317">
        <v>0</v>
      </c>
      <c r="N28" s="1318"/>
    </row>
    <row r="29" spans="1:16" ht="45" customHeight="1">
      <c r="A29" s="1821"/>
      <c r="B29" s="1824"/>
      <c r="C29" s="1795"/>
      <c r="D29" s="1347" t="s">
        <v>823</v>
      </c>
      <c r="E29" s="1348">
        <v>29000</v>
      </c>
      <c r="F29" s="1738"/>
      <c r="G29" s="1349">
        <v>29000</v>
      </c>
      <c r="H29" s="1723"/>
      <c r="I29" s="1362">
        <v>0</v>
      </c>
      <c r="J29" s="1813"/>
      <c r="K29" s="1360">
        <v>0</v>
      </c>
      <c r="L29" s="1363">
        <v>0</v>
      </c>
      <c r="N29" s="1318"/>
    </row>
    <row r="30" spans="1:16" ht="45" customHeight="1">
      <c r="A30" s="1821"/>
      <c r="B30" s="1824"/>
      <c r="C30" s="1795"/>
      <c r="D30" s="1347" t="s">
        <v>780</v>
      </c>
      <c r="E30" s="1348">
        <v>17567000</v>
      </c>
      <c r="F30" s="1738"/>
      <c r="G30" s="1349">
        <v>15971000</v>
      </c>
      <c r="H30" s="1723"/>
      <c r="I30" s="1364">
        <v>10225273.159999998</v>
      </c>
      <c r="J30" s="1813"/>
      <c r="K30" s="1351">
        <f>I30/E30</f>
        <v>0.58207281607559624</v>
      </c>
      <c r="L30" s="1352">
        <f>I30/G30</f>
        <v>0.64024000751361831</v>
      </c>
      <c r="N30" s="1318"/>
    </row>
    <row r="31" spans="1:16" ht="45" customHeight="1">
      <c r="A31" s="1821"/>
      <c r="B31" s="1824">
        <v>750</v>
      </c>
      <c r="C31" s="1795" t="s">
        <v>83</v>
      </c>
      <c r="D31" s="1347" t="s">
        <v>822</v>
      </c>
      <c r="E31" s="1348">
        <v>39000</v>
      </c>
      <c r="F31" s="1738"/>
      <c r="G31" s="1349">
        <v>129000</v>
      </c>
      <c r="H31" s="1723"/>
      <c r="I31" s="1364">
        <v>76875.159999999989</v>
      </c>
      <c r="J31" s="1813"/>
      <c r="K31" s="1351">
        <f>I31/E31</f>
        <v>1.9711579487179485</v>
      </c>
      <c r="L31" s="1352">
        <f>I31/G31</f>
        <v>0.59593147286821702</v>
      </c>
      <c r="N31" s="1318"/>
    </row>
    <row r="32" spans="1:16" ht="45" customHeight="1">
      <c r="A32" s="1821"/>
      <c r="B32" s="1824"/>
      <c r="C32" s="1795"/>
      <c r="D32" s="1347" t="s">
        <v>823</v>
      </c>
      <c r="E32" s="1348">
        <v>40000</v>
      </c>
      <c r="F32" s="1738"/>
      <c r="G32" s="1349">
        <v>133000</v>
      </c>
      <c r="H32" s="1723"/>
      <c r="I32" s="1364">
        <v>79534.19</v>
      </c>
      <c r="J32" s="1813"/>
      <c r="K32" s="1351">
        <f>I32/E32</f>
        <v>1.9883547500000001</v>
      </c>
      <c r="L32" s="1352">
        <f>I32/G32</f>
        <v>0.59800142857142857</v>
      </c>
      <c r="M32" s="1365"/>
      <c r="N32" s="1318"/>
    </row>
    <row r="33" spans="1:14" ht="45" customHeight="1">
      <c r="A33" s="1821"/>
      <c r="B33" s="1824">
        <v>801</v>
      </c>
      <c r="C33" s="1795" t="s">
        <v>115</v>
      </c>
      <c r="D33" s="1347" t="s">
        <v>822</v>
      </c>
      <c r="E33" s="1348">
        <v>229000</v>
      </c>
      <c r="F33" s="1738"/>
      <c r="G33" s="1366">
        <v>225180</v>
      </c>
      <c r="H33" s="1723"/>
      <c r="I33" s="1362">
        <v>0</v>
      </c>
      <c r="J33" s="1813"/>
      <c r="K33" s="1360">
        <v>0</v>
      </c>
      <c r="L33" s="1363">
        <v>0</v>
      </c>
      <c r="M33" s="1365"/>
      <c r="N33" s="1318"/>
    </row>
    <row r="34" spans="1:14" ht="45" customHeight="1">
      <c r="A34" s="1821"/>
      <c r="B34" s="1824"/>
      <c r="C34" s="1795"/>
      <c r="D34" s="1347" t="s">
        <v>823</v>
      </c>
      <c r="E34" s="1348">
        <v>7000</v>
      </c>
      <c r="F34" s="1738"/>
      <c r="G34" s="1349">
        <v>7000</v>
      </c>
      <c r="H34" s="1723"/>
      <c r="I34" s="1362">
        <v>0</v>
      </c>
      <c r="J34" s="1813"/>
      <c r="K34" s="1360">
        <v>0</v>
      </c>
      <c r="L34" s="1363">
        <v>0</v>
      </c>
      <c r="N34" s="1318"/>
    </row>
    <row r="35" spans="1:14" ht="45" customHeight="1">
      <c r="A35" s="1821"/>
      <c r="B35" s="1824"/>
      <c r="C35" s="1795"/>
      <c r="D35" s="1347" t="s">
        <v>780</v>
      </c>
      <c r="E35" s="1348">
        <v>89599000</v>
      </c>
      <c r="F35" s="1738"/>
      <c r="G35" s="1349">
        <v>91198820</v>
      </c>
      <c r="H35" s="1723"/>
      <c r="I35" s="1350">
        <v>24136842.189999998</v>
      </c>
      <c r="J35" s="1813"/>
      <c r="K35" s="1351">
        <f>I35/E35</f>
        <v>0.26938740599783478</v>
      </c>
      <c r="L35" s="1352">
        <f>I35/G35</f>
        <v>0.26466178169849125</v>
      </c>
      <c r="N35" s="1318"/>
    </row>
    <row r="36" spans="1:14" ht="45" customHeight="1">
      <c r="A36" s="1821"/>
      <c r="B36" s="1824"/>
      <c r="C36" s="1795"/>
      <c r="D36" s="1347" t="s">
        <v>783</v>
      </c>
      <c r="E36" s="1348">
        <v>581000</v>
      </c>
      <c r="F36" s="1738"/>
      <c r="G36" s="1349">
        <v>581000</v>
      </c>
      <c r="H36" s="1723"/>
      <c r="I36" s="1350">
        <v>193452.51</v>
      </c>
      <c r="J36" s="1813"/>
      <c r="K36" s="1351">
        <f>I36/E36</f>
        <v>0.33296473321858866</v>
      </c>
      <c r="L36" s="1352">
        <f>I36/G36</f>
        <v>0.33296473321858866</v>
      </c>
      <c r="N36" s="1318"/>
    </row>
    <row r="37" spans="1:14" ht="45" customHeight="1">
      <c r="A37" s="1821"/>
      <c r="B37" s="1824">
        <v>921</v>
      </c>
      <c r="C37" s="1795" t="s">
        <v>585</v>
      </c>
      <c r="D37" s="1347" t="s">
        <v>822</v>
      </c>
      <c r="E37" s="1348">
        <v>16037000</v>
      </c>
      <c r="F37" s="1738"/>
      <c r="G37" s="1349">
        <v>15854000</v>
      </c>
      <c r="H37" s="1723"/>
      <c r="I37" s="1362">
        <v>0</v>
      </c>
      <c r="J37" s="1813"/>
      <c r="K37" s="1360">
        <v>0</v>
      </c>
      <c r="L37" s="1363">
        <v>0</v>
      </c>
      <c r="N37" s="1318"/>
    </row>
    <row r="38" spans="1:14" ht="45" customHeight="1">
      <c r="A38" s="1821"/>
      <c r="B38" s="1824"/>
      <c r="C38" s="1795"/>
      <c r="D38" s="1347" t="s">
        <v>823</v>
      </c>
      <c r="E38" s="1348">
        <v>329000</v>
      </c>
      <c r="F38" s="1738"/>
      <c r="G38" s="1349">
        <v>329000</v>
      </c>
      <c r="H38" s="1723"/>
      <c r="I38" s="1362">
        <v>0</v>
      </c>
      <c r="J38" s="1813"/>
      <c r="K38" s="1360">
        <v>0</v>
      </c>
      <c r="L38" s="1363">
        <v>0</v>
      </c>
      <c r="N38" s="1318"/>
    </row>
    <row r="39" spans="1:14" ht="45" customHeight="1">
      <c r="A39" s="1821"/>
      <c r="B39" s="1824"/>
      <c r="C39" s="1795"/>
      <c r="D39" s="1347" t="s">
        <v>780</v>
      </c>
      <c r="E39" s="1348">
        <v>238233000</v>
      </c>
      <c r="F39" s="1738"/>
      <c r="G39" s="1349">
        <v>249233000</v>
      </c>
      <c r="H39" s="1723"/>
      <c r="I39" s="1350">
        <v>140359942.93000001</v>
      </c>
      <c r="J39" s="1813"/>
      <c r="K39" s="1351">
        <f>I39/E39</f>
        <v>0.58917086604290758</v>
      </c>
      <c r="L39" s="1352">
        <f>I39/G39</f>
        <v>0.56316756982422078</v>
      </c>
      <c r="N39" s="1318"/>
    </row>
    <row r="40" spans="1:14" ht="45" customHeight="1" thickBot="1">
      <c r="A40" s="1826"/>
      <c r="B40" s="1831"/>
      <c r="C40" s="1803"/>
      <c r="D40" s="1353" t="s">
        <v>784</v>
      </c>
      <c r="E40" s="1354">
        <v>15039000</v>
      </c>
      <c r="F40" s="1734"/>
      <c r="G40" s="1355">
        <v>4039000</v>
      </c>
      <c r="H40" s="1724"/>
      <c r="I40" s="1356">
        <v>2074473.48</v>
      </c>
      <c r="J40" s="1814"/>
      <c r="K40" s="1357">
        <f>I40/E40</f>
        <v>0.1379395890684221</v>
      </c>
      <c r="L40" s="1358">
        <f>I40/G40</f>
        <v>0.51361066600643723</v>
      </c>
      <c r="N40" s="1318"/>
    </row>
    <row r="41" spans="1:14" ht="45" customHeight="1">
      <c r="A41" s="1820">
        <v>27</v>
      </c>
      <c r="B41" s="1823">
        <v>750</v>
      </c>
      <c r="C41" s="1825" t="s">
        <v>83</v>
      </c>
      <c r="D41" s="1312" t="s">
        <v>784</v>
      </c>
      <c r="E41" s="1313">
        <v>1103820000</v>
      </c>
      <c r="F41" s="1746">
        <f>E41</f>
        <v>1103820000</v>
      </c>
      <c r="G41" s="1314">
        <v>1102622000</v>
      </c>
      <c r="H41" s="1729">
        <f>G41+G42</f>
        <v>1103820000</v>
      </c>
      <c r="I41" s="1337">
        <v>332314362.73000002</v>
      </c>
      <c r="J41" s="1776">
        <f>I41</f>
        <v>332314362.73000002</v>
      </c>
      <c r="K41" s="1338">
        <f>I41/E41</f>
        <v>0.30105847215125658</v>
      </c>
      <c r="L41" s="1339">
        <f>I41/G41</f>
        <v>0.30138557250807624</v>
      </c>
      <c r="N41" s="1318"/>
    </row>
    <row r="42" spans="1:14" ht="45" customHeight="1" thickBot="1">
      <c r="A42" s="1822"/>
      <c r="B42" s="1832"/>
      <c r="C42" s="1833"/>
      <c r="D42" s="1320" t="s">
        <v>783</v>
      </c>
      <c r="E42" s="1321"/>
      <c r="F42" s="1748"/>
      <c r="G42" s="1322">
        <v>1198000</v>
      </c>
      <c r="H42" s="1730"/>
      <c r="I42" s="1367">
        <v>0</v>
      </c>
      <c r="J42" s="1777"/>
      <c r="K42" s="1368">
        <v>0</v>
      </c>
      <c r="L42" s="1369">
        <v>0</v>
      </c>
      <c r="N42" s="1318"/>
    </row>
    <row r="43" spans="1:14" ht="45" customHeight="1">
      <c r="A43" s="1829">
        <v>28</v>
      </c>
      <c r="B43" s="1830">
        <v>730</v>
      </c>
      <c r="C43" s="1794" t="s">
        <v>712</v>
      </c>
      <c r="D43" s="1341" t="s">
        <v>781</v>
      </c>
      <c r="E43" s="1342">
        <v>2881427000</v>
      </c>
      <c r="F43" s="1733">
        <f>SUM(E43:E48)</f>
        <v>3809825000</v>
      </c>
      <c r="G43" s="1343">
        <v>2881427000</v>
      </c>
      <c r="H43" s="1722">
        <f>SUM(G43:G48)</f>
        <v>3809825000</v>
      </c>
      <c r="I43" s="1344">
        <v>852098748.64999986</v>
      </c>
      <c r="J43" s="1812">
        <f>SUM(I43:I48)</f>
        <v>1075235407.6800001</v>
      </c>
      <c r="K43" s="1345">
        <f t="shared" ref="K43:K48" si="3">I43/E43</f>
        <v>0.29572109536351254</v>
      </c>
      <c r="L43" s="1346">
        <f t="shared" ref="L43:L48" si="4">I43/G43</f>
        <v>0.29572109536351254</v>
      </c>
      <c r="N43" s="1318"/>
    </row>
    <row r="44" spans="1:14" ht="45" customHeight="1">
      <c r="A44" s="1821"/>
      <c r="B44" s="1824"/>
      <c r="C44" s="1795"/>
      <c r="D44" s="1347" t="s">
        <v>784</v>
      </c>
      <c r="E44" s="1348">
        <v>5862000</v>
      </c>
      <c r="F44" s="1738"/>
      <c r="G44" s="1349">
        <v>5862000</v>
      </c>
      <c r="H44" s="1723"/>
      <c r="I44" s="1350">
        <v>3103460.53</v>
      </c>
      <c r="J44" s="1813"/>
      <c r="K44" s="1351">
        <f t="shared" si="3"/>
        <v>0.52942008358921866</v>
      </c>
      <c r="L44" s="1352">
        <f t="shared" si="4"/>
        <v>0.52942008358921866</v>
      </c>
      <c r="N44" s="1318"/>
    </row>
    <row r="45" spans="1:14" ht="45" customHeight="1">
      <c r="A45" s="1821"/>
      <c r="B45" s="1824"/>
      <c r="C45" s="1795"/>
      <c r="D45" s="1347" t="s">
        <v>783</v>
      </c>
      <c r="E45" s="1348">
        <v>918097000</v>
      </c>
      <c r="F45" s="1738"/>
      <c r="G45" s="1349">
        <v>918097000</v>
      </c>
      <c r="H45" s="1723"/>
      <c r="I45" s="1350">
        <v>218698534.36000001</v>
      </c>
      <c r="J45" s="1813"/>
      <c r="K45" s="1351">
        <f t="shared" si="3"/>
        <v>0.23820852737782611</v>
      </c>
      <c r="L45" s="1352">
        <f t="shared" si="4"/>
        <v>0.23820852737782611</v>
      </c>
      <c r="N45" s="1318"/>
    </row>
    <row r="46" spans="1:14" ht="45" customHeight="1">
      <c r="A46" s="1821"/>
      <c r="B46" s="1824">
        <v>750</v>
      </c>
      <c r="C46" s="1795" t="s">
        <v>83</v>
      </c>
      <c r="D46" s="1347" t="s">
        <v>781</v>
      </c>
      <c r="E46" s="1348">
        <v>1710000</v>
      </c>
      <c r="F46" s="1738"/>
      <c r="G46" s="1349">
        <v>1710000</v>
      </c>
      <c r="H46" s="1723"/>
      <c r="I46" s="1350">
        <v>494306.49</v>
      </c>
      <c r="J46" s="1813"/>
      <c r="K46" s="1351">
        <f t="shared" si="3"/>
        <v>0.28906812280701755</v>
      </c>
      <c r="L46" s="1352">
        <f t="shared" si="4"/>
        <v>0.28906812280701755</v>
      </c>
      <c r="N46" s="1318"/>
    </row>
    <row r="47" spans="1:14" ht="45" customHeight="1">
      <c r="A47" s="1821"/>
      <c r="B47" s="1824"/>
      <c r="C47" s="1795"/>
      <c r="D47" s="1347" t="s">
        <v>784</v>
      </c>
      <c r="E47" s="1348">
        <v>710000</v>
      </c>
      <c r="F47" s="1738"/>
      <c r="G47" s="1349">
        <v>447836</v>
      </c>
      <c r="H47" s="1723"/>
      <c r="I47" s="1350">
        <v>129802.12999999999</v>
      </c>
      <c r="J47" s="1813"/>
      <c r="K47" s="1351">
        <f t="shared" si="3"/>
        <v>0.1828199014084507</v>
      </c>
      <c r="L47" s="1352">
        <f t="shared" si="4"/>
        <v>0.28984300056270595</v>
      </c>
      <c r="N47" s="1318"/>
    </row>
    <row r="48" spans="1:14" ht="45" customHeight="1" thickBot="1">
      <c r="A48" s="1822"/>
      <c r="B48" s="1832"/>
      <c r="C48" s="1833"/>
      <c r="D48" s="1320" t="s">
        <v>783</v>
      </c>
      <c r="E48" s="1321">
        <v>2019000</v>
      </c>
      <c r="F48" s="1739"/>
      <c r="G48" s="1322">
        <v>2281164</v>
      </c>
      <c r="H48" s="1730"/>
      <c r="I48" s="1323">
        <v>710555.52</v>
      </c>
      <c r="J48" s="1777"/>
      <c r="K48" s="1324">
        <f t="shared" si="3"/>
        <v>0.35193438335809807</v>
      </c>
      <c r="L48" s="1325">
        <f t="shared" si="4"/>
        <v>0.31148813500476075</v>
      </c>
      <c r="N48" s="1318"/>
    </row>
    <row r="49" spans="1:14" ht="45" customHeight="1">
      <c r="A49" s="1829">
        <v>30</v>
      </c>
      <c r="B49" s="1830">
        <v>801</v>
      </c>
      <c r="C49" s="1794" t="s">
        <v>115</v>
      </c>
      <c r="D49" s="1341" t="s">
        <v>784</v>
      </c>
      <c r="E49" s="1342">
        <v>1388000</v>
      </c>
      <c r="F49" s="1812">
        <f>SUM(E49:E50)</f>
        <v>122776000</v>
      </c>
      <c r="G49" s="1343">
        <v>1388000</v>
      </c>
      <c r="H49" s="1799">
        <f>SUM(G49:G50)</f>
        <v>125551661</v>
      </c>
      <c r="I49" s="1344">
        <v>200964.28999999998</v>
      </c>
      <c r="J49" s="1812">
        <f>SUM(I49:I50)</f>
        <v>56171083.729999997</v>
      </c>
      <c r="K49" s="1345">
        <f>I49/E49</f>
        <v>0.14478695244956771</v>
      </c>
      <c r="L49" s="1346">
        <f>I49/G49</f>
        <v>0.14478695244956771</v>
      </c>
      <c r="N49" s="1318"/>
    </row>
    <row r="50" spans="1:14" ht="45" customHeight="1" thickBot="1">
      <c r="A50" s="1826"/>
      <c r="B50" s="1831"/>
      <c r="C50" s="1803"/>
      <c r="D50" s="1353" t="s">
        <v>783</v>
      </c>
      <c r="E50" s="1354">
        <v>121388000</v>
      </c>
      <c r="F50" s="1814"/>
      <c r="G50" s="1355">
        <v>124163661</v>
      </c>
      <c r="H50" s="1801"/>
      <c r="I50" s="1356">
        <v>55970119.439999998</v>
      </c>
      <c r="J50" s="1814"/>
      <c r="K50" s="1357">
        <f>I50/E50</f>
        <v>0.46108445184037961</v>
      </c>
      <c r="L50" s="1358">
        <f>I50/G50</f>
        <v>0.45077697443215692</v>
      </c>
      <c r="N50" s="1318"/>
    </row>
    <row r="51" spans="1:14" ht="45" customHeight="1">
      <c r="A51" s="1820">
        <v>31</v>
      </c>
      <c r="B51" s="1823">
        <v>750</v>
      </c>
      <c r="C51" s="1825" t="s">
        <v>83</v>
      </c>
      <c r="D51" s="1312" t="s">
        <v>823</v>
      </c>
      <c r="E51" s="1370">
        <v>1243000</v>
      </c>
      <c r="F51" s="1737">
        <f>SUM(E51:E72)</f>
        <v>943479000</v>
      </c>
      <c r="G51" s="1314">
        <v>1243000</v>
      </c>
      <c r="H51" s="1729">
        <f>SUM(G51:G72)</f>
        <v>943479000</v>
      </c>
      <c r="I51" s="1315">
        <v>0</v>
      </c>
      <c r="J51" s="1776">
        <f>SUM(I51:I72)</f>
        <v>377320015.40000004</v>
      </c>
      <c r="K51" s="1316">
        <v>0</v>
      </c>
      <c r="L51" s="1317">
        <v>0</v>
      </c>
      <c r="N51" s="1318"/>
    </row>
    <row r="52" spans="1:14" ht="45" customHeight="1">
      <c r="A52" s="1821"/>
      <c r="B52" s="1824"/>
      <c r="C52" s="1795"/>
      <c r="D52" s="1347" t="s">
        <v>784</v>
      </c>
      <c r="E52" s="1371">
        <v>564000</v>
      </c>
      <c r="F52" s="1738"/>
      <c r="G52" s="1349">
        <v>564000</v>
      </c>
      <c r="H52" s="1723"/>
      <c r="I52" s="1350">
        <v>104740.76000000001</v>
      </c>
      <c r="J52" s="1813"/>
      <c r="K52" s="1351">
        <f>I52/E52</f>
        <v>0.18571056737588654</v>
      </c>
      <c r="L52" s="1352">
        <f>I52/G52</f>
        <v>0.18571056737588654</v>
      </c>
      <c r="N52" s="1318"/>
    </row>
    <row r="53" spans="1:14" ht="45" customHeight="1">
      <c r="A53" s="1821"/>
      <c r="B53" s="1824"/>
      <c r="C53" s="1795"/>
      <c r="D53" s="1347" t="s">
        <v>783</v>
      </c>
      <c r="E53" s="1371">
        <v>2239000</v>
      </c>
      <c r="F53" s="1738"/>
      <c r="G53" s="1349">
        <v>2660400</v>
      </c>
      <c r="H53" s="1723"/>
      <c r="I53" s="1350">
        <v>208533.05</v>
      </c>
      <c r="J53" s="1813"/>
      <c r="K53" s="1351">
        <f>I53/E53</f>
        <v>9.3136690486824464E-2</v>
      </c>
      <c r="L53" s="1352">
        <f>I53/G53</f>
        <v>7.8384096376484733E-2</v>
      </c>
      <c r="N53" s="1318"/>
    </row>
    <row r="54" spans="1:14" ht="45" customHeight="1">
      <c r="A54" s="1821"/>
      <c r="B54" s="1824">
        <v>853</v>
      </c>
      <c r="C54" s="1795" t="s">
        <v>582</v>
      </c>
      <c r="D54" s="1347" t="s">
        <v>780</v>
      </c>
      <c r="E54" s="1371">
        <v>6224000</v>
      </c>
      <c r="F54" s="1738"/>
      <c r="G54" s="1349">
        <v>6224000</v>
      </c>
      <c r="H54" s="1723"/>
      <c r="I54" s="1350">
        <v>568432.70000000007</v>
      </c>
      <c r="J54" s="1813"/>
      <c r="K54" s="1351">
        <f>I54/E54</f>
        <v>9.1329161311053994E-2</v>
      </c>
      <c r="L54" s="1352">
        <f>I54/G54</f>
        <v>9.1329161311053994E-2</v>
      </c>
      <c r="N54" s="1318"/>
    </row>
    <row r="55" spans="1:14" ht="45" customHeight="1">
      <c r="A55" s="1821"/>
      <c r="B55" s="1824"/>
      <c r="C55" s="1795"/>
      <c r="D55" s="1347" t="s">
        <v>784</v>
      </c>
      <c r="E55" s="1371">
        <v>9200000</v>
      </c>
      <c r="F55" s="1738"/>
      <c r="G55" s="1349">
        <v>9200000</v>
      </c>
      <c r="H55" s="1723"/>
      <c r="I55" s="1362">
        <v>0</v>
      </c>
      <c r="J55" s="1813"/>
      <c r="K55" s="1360">
        <v>0</v>
      </c>
      <c r="L55" s="1363">
        <v>0</v>
      </c>
      <c r="N55" s="1318"/>
    </row>
    <row r="56" spans="1:14" ht="45" customHeight="1">
      <c r="A56" s="1821"/>
      <c r="B56" s="1824"/>
      <c r="C56" s="1795"/>
      <c r="D56" s="1347" t="s">
        <v>783</v>
      </c>
      <c r="E56" s="1371">
        <v>549725000</v>
      </c>
      <c r="F56" s="1738"/>
      <c r="G56" s="1349">
        <v>549303600</v>
      </c>
      <c r="H56" s="1723"/>
      <c r="I56" s="1350">
        <v>168816652.02000001</v>
      </c>
      <c r="J56" s="1813"/>
      <c r="K56" s="1351">
        <f>I56/E56</f>
        <v>0.30709291376597392</v>
      </c>
      <c r="L56" s="1352">
        <f>I56/G56</f>
        <v>0.307328501069354</v>
      </c>
      <c r="N56" s="1318"/>
    </row>
    <row r="57" spans="1:14" ht="45" customHeight="1">
      <c r="A57" s="1821"/>
      <c r="B57" s="1824"/>
      <c r="C57" s="1795"/>
      <c r="D57" s="1347" t="s">
        <v>785</v>
      </c>
      <c r="E57" s="1371">
        <v>29341000</v>
      </c>
      <c r="F57" s="1738"/>
      <c r="G57" s="1349">
        <v>29341000</v>
      </c>
      <c r="H57" s="1723"/>
      <c r="I57" s="1350">
        <v>14602675.720000001</v>
      </c>
      <c r="J57" s="1813"/>
      <c r="K57" s="1351">
        <f>I57/E57</f>
        <v>0.49768841280119969</v>
      </c>
      <c r="L57" s="1352">
        <f>I57/G57</f>
        <v>0.49768841280119969</v>
      </c>
      <c r="N57" s="1318"/>
    </row>
    <row r="58" spans="1:14" ht="45" customHeight="1">
      <c r="A58" s="1821"/>
      <c r="B58" s="1824"/>
      <c r="C58" s="1795"/>
      <c r="D58" s="1347" t="s">
        <v>786</v>
      </c>
      <c r="E58" s="1371">
        <v>27590000</v>
      </c>
      <c r="F58" s="1738"/>
      <c r="G58" s="1349">
        <v>27590000</v>
      </c>
      <c r="H58" s="1723"/>
      <c r="I58" s="1350">
        <v>12913476.59</v>
      </c>
      <c r="J58" s="1813"/>
      <c r="K58" s="1351">
        <f t="shared" ref="K58:K72" si="5">I58/E58</f>
        <v>0.46804916962667631</v>
      </c>
      <c r="L58" s="1352">
        <f t="shared" ref="L58:L72" si="6">I58/G58</f>
        <v>0.46804916962667631</v>
      </c>
      <c r="N58" s="1318"/>
    </row>
    <row r="59" spans="1:14" ht="45" customHeight="1">
      <c r="A59" s="1821"/>
      <c r="B59" s="1824"/>
      <c r="C59" s="1795"/>
      <c r="D59" s="1347" t="s">
        <v>787</v>
      </c>
      <c r="E59" s="1371">
        <v>25324000</v>
      </c>
      <c r="F59" s="1738"/>
      <c r="G59" s="1349">
        <v>25324000</v>
      </c>
      <c r="H59" s="1723"/>
      <c r="I59" s="1350">
        <v>16777638.210000001</v>
      </c>
      <c r="J59" s="1813"/>
      <c r="K59" s="1351">
        <f t="shared" si="5"/>
        <v>0.66251927854999215</v>
      </c>
      <c r="L59" s="1352">
        <f t="shared" si="6"/>
        <v>0.66251927854999215</v>
      </c>
      <c r="N59" s="1318"/>
    </row>
    <row r="60" spans="1:14" ht="45" customHeight="1">
      <c r="A60" s="1821"/>
      <c r="B60" s="1824"/>
      <c r="C60" s="1795"/>
      <c r="D60" s="1347" t="s">
        <v>824</v>
      </c>
      <c r="E60" s="1371">
        <v>10280000</v>
      </c>
      <c r="F60" s="1738"/>
      <c r="G60" s="1349">
        <v>10280000</v>
      </c>
      <c r="H60" s="1723"/>
      <c r="I60" s="1350">
        <v>4426007.88</v>
      </c>
      <c r="J60" s="1813"/>
      <c r="K60" s="1351">
        <f t="shared" si="5"/>
        <v>0.43054551361867704</v>
      </c>
      <c r="L60" s="1352">
        <f t="shared" si="6"/>
        <v>0.43054551361867704</v>
      </c>
      <c r="N60" s="1318"/>
    </row>
    <row r="61" spans="1:14" ht="45" customHeight="1">
      <c r="A61" s="1821"/>
      <c r="B61" s="1824"/>
      <c r="C61" s="1795"/>
      <c r="D61" s="1347" t="s">
        <v>789</v>
      </c>
      <c r="E61" s="1371">
        <v>26386000</v>
      </c>
      <c r="F61" s="1738"/>
      <c r="G61" s="1349">
        <v>26386000</v>
      </c>
      <c r="H61" s="1723"/>
      <c r="I61" s="1350">
        <v>11073222.09</v>
      </c>
      <c r="J61" s="1813"/>
      <c r="K61" s="1351">
        <f t="shared" si="5"/>
        <v>0.41966277912529371</v>
      </c>
      <c r="L61" s="1352">
        <f t="shared" si="6"/>
        <v>0.41966277912529371</v>
      </c>
      <c r="N61" s="1318"/>
    </row>
    <row r="62" spans="1:14" ht="45" customHeight="1">
      <c r="A62" s="1821"/>
      <c r="B62" s="1824"/>
      <c r="C62" s="1795"/>
      <c r="D62" s="1347" t="s">
        <v>790</v>
      </c>
      <c r="E62" s="1371">
        <v>25676000</v>
      </c>
      <c r="F62" s="1738"/>
      <c r="G62" s="1349">
        <v>25676000</v>
      </c>
      <c r="H62" s="1723"/>
      <c r="I62" s="1350">
        <v>15815809.98</v>
      </c>
      <c r="J62" s="1813"/>
      <c r="K62" s="1351">
        <f t="shared" si="5"/>
        <v>0.6159763974139274</v>
      </c>
      <c r="L62" s="1352">
        <f t="shared" si="6"/>
        <v>0.6159763974139274</v>
      </c>
      <c r="N62" s="1318"/>
    </row>
    <row r="63" spans="1:14" ht="45" customHeight="1">
      <c r="A63" s="1821"/>
      <c r="B63" s="1824"/>
      <c r="C63" s="1795"/>
      <c r="D63" s="1347" t="s">
        <v>791</v>
      </c>
      <c r="E63" s="1371">
        <v>35348000</v>
      </c>
      <c r="F63" s="1738"/>
      <c r="G63" s="1349">
        <v>35348000</v>
      </c>
      <c r="H63" s="1723"/>
      <c r="I63" s="1350">
        <v>16385063.210000001</v>
      </c>
      <c r="J63" s="1813"/>
      <c r="K63" s="1351">
        <f t="shared" si="5"/>
        <v>0.46353579297272834</v>
      </c>
      <c r="L63" s="1352">
        <f t="shared" si="6"/>
        <v>0.46353579297272834</v>
      </c>
      <c r="N63" s="1318"/>
    </row>
    <row r="64" spans="1:14" ht="45" customHeight="1">
      <c r="A64" s="1821"/>
      <c r="B64" s="1824"/>
      <c r="C64" s="1795"/>
      <c r="D64" s="1347" t="s">
        <v>792</v>
      </c>
      <c r="E64" s="1371">
        <v>14164000</v>
      </c>
      <c r="F64" s="1738"/>
      <c r="G64" s="1349">
        <v>14164000</v>
      </c>
      <c r="H64" s="1723"/>
      <c r="I64" s="1350">
        <v>8994818.2300000004</v>
      </c>
      <c r="J64" s="1813"/>
      <c r="K64" s="1351">
        <f t="shared" si="5"/>
        <v>0.63504788407229595</v>
      </c>
      <c r="L64" s="1352">
        <f t="shared" si="6"/>
        <v>0.63504788407229595</v>
      </c>
      <c r="N64" s="1318"/>
    </row>
    <row r="65" spans="1:14" ht="45" customHeight="1">
      <c r="A65" s="1821"/>
      <c r="B65" s="1824"/>
      <c r="C65" s="1795"/>
      <c r="D65" s="1347" t="s">
        <v>793</v>
      </c>
      <c r="E65" s="1371">
        <v>21171000</v>
      </c>
      <c r="F65" s="1738"/>
      <c r="G65" s="1349">
        <v>21171000</v>
      </c>
      <c r="H65" s="1723"/>
      <c r="I65" s="1350">
        <v>11893296.050000001</v>
      </c>
      <c r="J65" s="1813"/>
      <c r="K65" s="1351">
        <f t="shared" si="5"/>
        <v>0.56177299371782163</v>
      </c>
      <c r="L65" s="1352">
        <f t="shared" si="6"/>
        <v>0.56177299371782163</v>
      </c>
      <c r="N65" s="1318"/>
    </row>
    <row r="66" spans="1:14" ht="45" customHeight="1">
      <c r="A66" s="1821"/>
      <c r="B66" s="1824"/>
      <c r="C66" s="1795"/>
      <c r="D66" s="1347" t="s">
        <v>794</v>
      </c>
      <c r="E66" s="1371">
        <v>9573000</v>
      </c>
      <c r="F66" s="1738"/>
      <c r="G66" s="1349">
        <v>9573000</v>
      </c>
      <c r="H66" s="1723"/>
      <c r="I66" s="1350">
        <v>6141977.7000000002</v>
      </c>
      <c r="J66" s="1813"/>
      <c r="K66" s="1351">
        <f t="shared" si="5"/>
        <v>0.6415938263867127</v>
      </c>
      <c r="L66" s="1352">
        <f t="shared" si="6"/>
        <v>0.6415938263867127</v>
      </c>
      <c r="N66" s="1318"/>
    </row>
    <row r="67" spans="1:14" ht="45" customHeight="1">
      <c r="A67" s="1821"/>
      <c r="B67" s="1824"/>
      <c r="C67" s="1795"/>
      <c r="D67" s="1347" t="s">
        <v>795</v>
      </c>
      <c r="E67" s="1371">
        <v>16335000</v>
      </c>
      <c r="F67" s="1738"/>
      <c r="G67" s="1349">
        <v>16335000</v>
      </c>
      <c r="H67" s="1723"/>
      <c r="I67" s="1350">
        <v>13129680.82</v>
      </c>
      <c r="J67" s="1813"/>
      <c r="K67" s="1351">
        <f t="shared" si="5"/>
        <v>0.803775991429446</v>
      </c>
      <c r="L67" s="1352">
        <f t="shared" si="6"/>
        <v>0.803775991429446</v>
      </c>
      <c r="N67" s="1318"/>
    </row>
    <row r="68" spans="1:14" ht="45" customHeight="1">
      <c r="A68" s="1821"/>
      <c r="B68" s="1824"/>
      <c r="C68" s="1795"/>
      <c r="D68" s="1347" t="s">
        <v>796</v>
      </c>
      <c r="E68" s="1371">
        <v>40979000</v>
      </c>
      <c r="F68" s="1738"/>
      <c r="G68" s="1349">
        <v>40979000</v>
      </c>
      <c r="H68" s="1723"/>
      <c r="I68" s="1350">
        <v>24849743.829999998</v>
      </c>
      <c r="J68" s="1813"/>
      <c r="K68" s="1351">
        <f t="shared" si="5"/>
        <v>0.60640190902657454</v>
      </c>
      <c r="L68" s="1352">
        <f t="shared" si="6"/>
        <v>0.60640190902657454</v>
      </c>
      <c r="N68" s="1318"/>
    </row>
    <row r="69" spans="1:14" ht="45" customHeight="1">
      <c r="A69" s="1821"/>
      <c r="B69" s="1824"/>
      <c r="C69" s="1795"/>
      <c r="D69" s="1347" t="s">
        <v>797</v>
      </c>
      <c r="E69" s="1371">
        <v>16403000</v>
      </c>
      <c r="F69" s="1738"/>
      <c r="G69" s="1349">
        <v>16403000</v>
      </c>
      <c r="H69" s="1723"/>
      <c r="I69" s="1350">
        <v>5987053.1600000001</v>
      </c>
      <c r="J69" s="1813"/>
      <c r="K69" s="1351">
        <f t="shared" si="5"/>
        <v>0.36499744924708893</v>
      </c>
      <c r="L69" s="1352">
        <f t="shared" si="6"/>
        <v>0.36499744924708893</v>
      </c>
      <c r="N69" s="1318"/>
    </row>
    <row r="70" spans="1:14" ht="45" customHeight="1">
      <c r="A70" s="1821"/>
      <c r="B70" s="1824"/>
      <c r="C70" s="1795"/>
      <c r="D70" s="1347" t="s">
        <v>798</v>
      </c>
      <c r="E70" s="1371">
        <v>29713000</v>
      </c>
      <c r="F70" s="1738"/>
      <c r="G70" s="1349">
        <v>29713000</v>
      </c>
      <c r="H70" s="1723"/>
      <c r="I70" s="1350">
        <v>19485588.489999998</v>
      </c>
      <c r="J70" s="1813"/>
      <c r="K70" s="1351">
        <f t="shared" si="5"/>
        <v>0.65579337293440576</v>
      </c>
      <c r="L70" s="1352">
        <f t="shared" si="6"/>
        <v>0.65579337293440576</v>
      </c>
      <c r="N70" s="1318"/>
    </row>
    <row r="71" spans="1:14" ht="45" customHeight="1">
      <c r="A71" s="1821"/>
      <c r="B71" s="1824"/>
      <c r="C71" s="1795"/>
      <c r="D71" s="1347" t="s">
        <v>799</v>
      </c>
      <c r="E71" s="1371">
        <v>24000000</v>
      </c>
      <c r="F71" s="1738"/>
      <c r="G71" s="1349">
        <v>24000000</v>
      </c>
      <c r="H71" s="1723"/>
      <c r="I71" s="1350">
        <v>9465521.0600000005</v>
      </c>
      <c r="J71" s="1813"/>
      <c r="K71" s="1351">
        <f t="shared" si="5"/>
        <v>0.39439671083333333</v>
      </c>
      <c r="L71" s="1352">
        <f t="shared" si="6"/>
        <v>0.39439671083333333</v>
      </c>
      <c r="N71" s="1318"/>
    </row>
    <row r="72" spans="1:14" ht="45" customHeight="1" thickBot="1">
      <c r="A72" s="1822"/>
      <c r="B72" s="1832"/>
      <c r="C72" s="1833"/>
      <c r="D72" s="1320" t="s">
        <v>800</v>
      </c>
      <c r="E72" s="1372">
        <v>22001000</v>
      </c>
      <c r="F72" s="1739"/>
      <c r="G72" s="1322">
        <v>22001000</v>
      </c>
      <c r="H72" s="1730"/>
      <c r="I72" s="1323">
        <v>15680083.85</v>
      </c>
      <c r="J72" s="1777"/>
      <c r="K72" s="1324">
        <f t="shared" si="5"/>
        <v>0.71269868869596831</v>
      </c>
      <c r="L72" s="1325">
        <f t="shared" si="6"/>
        <v>0.71269868869596831</v>
      </c>
      <c r="N72" s="1318"/>
    </row>
    <row r="73" spans="1:14" ht="45" customHeight="1">
      <c r="A73" s="1820">
        <v>32</v>
      </c>
      <c r="B73" s="1373" t="s">
        <v>350</v>
      </c>
      <c r="C73" s="1312" t="s">
        <v>351</v>
      </c>
      <c r="D73" s="1312" t="s">
        <v>780</v>
      </c>
      <c r="E73" s="1370">
        <v>720000</v>
      </c>
      <c r="F73" s="1737">
        <f>SUM(E73:E87)</f>
        <v>28042000</v>
      </c>
      <c r="G73" s="1314">
        <v>720000</v>
      </c>
      <c r="H73" s="1729">
        <f>SUM(G73:G87)</f>
        <v>28042000</v>
      </c>
      <c r="I73" s="1315">
        <v>0</v>
      </c>
      <c r="J73" s="1776">
        <f>SUM(I73:I87)</f>
        <v>2305498.15</v>
      </c>
      <c r="K73" s="1316">
        <v>0</v>
      </c>
      <c r="L73" s="1317">
        <v>0</v>
      </c>
      <c r="N73" s="1318"/>
    </row>
    <row r="74" spans="1:14" ht="45" customHeight="1">
      <c r="A74" s="1821"/>
      <c r="B74" s="1824">
        <v>801</v>
      </c>
      <c r="C74" s="1795" t="s">
        <v>115</v>
      </c>
      <c r="D74" s="1347" t="s">
        <v>780</v>
      </c>
      <c r="E74" s="1371">
        <v>10921000</v>
      </c>
      <c r="F74" s="1738"/>
      <c r="G74" s="1349">
        <v>11060881</v>
      </c>
      <c r="H74" s="1723"/>
      <c r="I74" s="1362">
        <v>0</v>
      </c>
      <c r="J74" s="1813"/>
      <c r="K74" s="1360">
        <v>0</v>
      </c>
      <c r="L74" s="1363">
        <v>0</v>
      </c>
      <c r="N74" s="1318"/>
    </row>
    <row r="75" spans="1:14" ht="45" customHeight="1">
      <c r="A75" s="1821"/>
      <c r="B75" s="1824"/>
      <c r="C75" s="1795"/>
      <c r="D75" s="1347" t="s">
        <v>783</v>
      </c>
      <c r="E75" s="1371">
        <v>3866000</v>
      </c>
      <c r="F75" s="1738"/>
      <c r="G75" s="1349">
        <v>4028128</v>
      </c>
      <c r="H75" s="1723"/>
      <c r="I75" s="1350">
        <v>334880.98</v>
      </c>
      <c r="J75" s="1813"/>
      <c r="K75" s="1351">
        <f>I75/E75</f>
        <v>8.6622084842214175E-2</v>
      </c>
      <c r="L75" s="1352">
        <f>I75/G75</f>
        <v>8.3135635213180903E-2</v>
      </c>
      <c r="N75" s="1318"/>
    </row>
    <row r="76" spans="1:14" ht="45" customHeight="1">
      <c r="A76" s="1821"/>
      <c r="B76" s="1824"/>
      <c r="C76" s="1795"/>
      <c r="D76" s="1347" t="s">
        <v>787</v>
      </c>
      <c r="E76" s="1371">
        <v>529000</v>
      </c>
      <c r="F76" s="1738"/>
      <c r="G76" s="1349">
        <v>1072618</v>
      </c>
      <c r="H76" s="1723"/>
      <c r="I76" s="1350">
        <v>113579.06</v>
      </c>
      <c r="J76" s="1813"/>
      <c r="K76" s="1351">
        <f>I76/E76</f>
        <v>0.21470521739130435</v>
      </c>
      <c r="L76" s="1352">
        <f>I76/G76</f>
        <v>0.10588957112410942</v>
      </c>
      <c r="N76" s="1318"/>
    </row>
    <row r="77" spans="1:14" ht="45" customHeight="1">
      <c r="A77" s="1821"/>
      <c r="B77" s="1824"/>
      <c r="C77" s="1795"/>
      <c r="D77" s="1374" t="s">
        <v>824</v>
      </c>
      <c r="E77" s="1371">
        <v>364000</v>
      </c>
      <c r="F77" s="1738"/>
      <c r="G77" s="1349">
        <v>482943</v>
      </c>
      <c r="H77" s="1723"/>
      <c r="I77" s="1350">
        <v>68142.16</v>
      </c>
      <c r="J77" s="1813"/>
      <c r="K77" s="1351">
        <f>I77/E77</f>
        <v>0.18720373626373626</v>
      </c>
      <c r="L77" s="1352">
        <f>I77/G77</f>
        <v>0.1410977278892126</v>
      </c>
      <c r="N77" s="1318"/>
    </row>
    <row r="78" spans="1:14" ht="45" customHeight="1">
      <c r="A78" s="1821"/>
      <c r="B78" s="1824"/>
      <c r="C78" s="1795"/>
      <c r="D78" s="1347" t="s">
        <v>789</v>
      </c>
      <c r="E78" s="1371">
        <v>3752000</v>
      </c>
      <c r="F78" s="1738"/>
      <c r="G78" s="1349">
        <v>3902588</v>
      </c>
      <c r="H78" s="1723"/>
      <c r="I78" s="1350">
        <v>1076844.42</v>
      </c>
      <c r="J78" s="1813"/>
      <c r="K78" s="1351">
        <f>I78/E78</f>
        <v>0.28700544243070358</v>
      </c>
      <c r="L78" s="1352">
        <f>I78/G78</f>
        <v>0.27593084896484077</v>
      </c>
      <c r="N78" s="1318"/>
    </row>
    <row r="79" spans="1:14" ht="45" customHeight="1">
      <c r="A79" s="1821"/>
      <c r="B79" s="1824"/>
      <c r="C79" s="1795"/>
      <c r="D79" s="1347" t="s">
        <v>790</v>
      </c>
      <c r="E79" s="1371">
        <v>574000</v>
      </c>
      <c r="F79" s="1738"/>
      <c r="G79" s="1349">
        <v>574000</v>
      </c>
      <c r="H79" s="1723"/>
      <c r="I79" s="1350">
        <v>54000</v>
      </c>
      <c r="J79" s="1813"/>
      <c r="K79" s="1351">
        <f>I79/E79</f>
        <v>9.4076655052264813E-2</v>
      </c>
      <c r="L79" s="1352">
        <f>I79/G79</f>
        <v>9.4076655052264813E-2</v>
      </c>
      <c r="N79" s="1318"/>
    </row>
    <row r="80" spans="1:14" ht="45" customHeight="1">
      <c r="A80" s="1821"/>
      <c r="B80" s="1824"/>
      <c r="C80" s="1795"/>
      <c r="D80" s="1347" t="s">
        <v>791</v>
      </c>
      <c r="E80" s="1371">
        <v>574000</v>
      </c>
      <c r="F80" s="1738"/>
      <c r="G80" s="1349">
        <v>141000</v>
      </c>
      <c r="H80" s="1723"/>
      <c r="I80" s="1362">
        <v>0</v>
      </c>
      <c r="J80" s="1813"/>
      <c r="K80" s="1360">
        <v>0</v>
      </c>
      <c r="L80" s="1363">
        <v>0</v>
      </c>
      <c r="N80" s="1318"/>
    </row>
    <row r="81" spans="1:14" ht="45" customHeight="1">
      <c r="A81" s="1821"/>
      <c r="B81" s="1824"/>
      <c r="C81" s="1795"/>
      <c r="D81" s="1347" t="s">
        <v>793</v>
      </c>
      <c r="E81" s="1371">
        <v>510000</v>
      </c>
      <c r="F81" s="1738"/>
      <c r="G81" s="1349">
        <v>510000</v>
      </c>
      <c r="H81" s="1723"/>
      <c r="I81" s="1362">
        <v>0</v>
      </c>
      <c r="J81" s="1813"/>
      <c r="K81" s="1360">
        <v>0</v>
      </c>
      <c r="L81" s="1363">
        <v>0</v>
      </c>
      <c r="N81" s="1318"/>
    </row>
    <row r="82" spans="1:14" ht="45" customHeight="1">
      <c r="A82" s="1821"/>
      <c r="B82" s="1824"/>
      <c r="C82" s="1795"/>
      <c r="D82" s="1347" t="s">
        <v>794</v>
      </c>
      <c r="E82" s="1371">
        <v>1967000</v>
      </c>
      <c r="F82" s="1738"/>
      <c r="G82" s="1349">
        <v>1310362</v>
      </c>
      <c r="H82" s="1723"/>
      <c r="I82" s="1350">
        <v>170137.89</v>
      </c>
      <c r="J82" s="1813"/>
      <c r="K82" s="1351">
        <f>I82/E82</f>
        <v>8.6496131164209469E-2</v>
      </c>
      <c r="L82" s="1352">
        <f>I82/G82</f>
        <v>0.12984037235512019</v>
      </c>
      <c r="N82" s="1318"/>
    </row>
    <row r="83" spans="1:14" ht="45" customHeight="1">
      <c r="A83" s="1821"/>
      <c r="B83" s="1824"/>
      <c r="C83" s="1795"/>
      <c r="D83" s="1347" t="s">
        <v>796</v>
      </c>
      <c r="E83" s="1371">
        <v>2360000</v>
      </c>
      <c r="F83" s="1738"/>
      <c r="G83" s="1349">
        <v>2019000</v>
      </c>
      <c r="H83" s="1723"/>
      <c r="I83" s="1350">
        <v>295234.40000000002</v>
      </c>
      <c r="J83" s="1813"/>
      <c r="K83" s="1351">
        <f>I83/E83</f>
        <v>0.12509932203389831</v>
      </c>
      <c r="L83" s="1352">
        <f>I83/G83</f>
        <v>0.14622803368003964</v>
      </c>
      <c r="N83" s="1318"/>
    </row>
    <row r="84" spans="1:14" ht="45" customHeight="1">
      <c r="A84" s="1821"/>
      <c r="B84" s="1824"/>
      <c r="C84" s="1795"/>
      <c r="D84" s="1347" t="s">
        <v>797</v>
      </c>
      <c r="E84" s="1371">
        <v>50000</v>
      </c>
      <c r="F84" s="1738"/>
      <c r="G84" s="1349">
        <v>82410</v>
      </c>
      <c r="H84" s="1723"/>
      <c r="I84" s="1350">
        <v>6151.2199999999993</v>
      </c>
      <c r="J84" s="1813"/>
      <c r="K84" s="1351">
        <f>I84/E84</f>
        <v>0.12302439999999999</v>
      </c>
      <c r="L84" s="1352">
        <f>I84/G84</f>
        <v>7.4641669700279079E-2</v>
      </c>
      <c r="N84" s="1318"/>
    </row>
    <row r="85" spans="1:14" ht="45" customHeight="1">
      <c r="A85" s="1821"/>
      <c r="B85" s="1824"/>
      <c r="C85" s="1795"/>
      <c r="D85" s="1347" t="s">
        <v>798</v>
      </c>
      <c r="E85" s="1371">
        <v>720000</v>
      </c>
      <c r="F85" s="1738"/>
      <c r="G85" s="1349">
        <v>932570</v>
      </c>
      <c r="H85" s="1723"/>
      <c r="I85" s="1350">
        <v>116047.73</v>
      </c>
      <c r="J85" s="1813"/>
      <c r="K85" s="1351">
        <f>I85/E85</f>
        <v>0.16117740277777778</v>
      </c>
      <c r="L85" s="1352">
        <f>I85/G85</f>
        <v>0.12443862659103337</v>
      </c>
      <c r="N85" s="1318"/>
    </row>
    <row r="86" spans="1:14" ht="45" customHeight="1">
      <c r="A86" s="1821"/>
      <c r="B86" s="1824"/>
      <c r="C86" s="1795"/>
      <c r="D86" s="1347" t="s">
        <v>799</v>
      </c>
      <c r="E86" s="1371">
        <v>306000</v>
      </c>
      <c r="F86" s="1738"/>
      <c r="G86" s="1349">
        <v>376500</v>
      </c>
      <c r="H86" s="1723"/>
      <c r="I86" s="1350">
        <v>70480.289999999994</v>
      </c>
      <c r="J86" s="1813"/>
      <c r="K86" s="1351">
        <f>I86/E86</f>
        <v>0.23032774509803919</v>
      </c>
      <c r="L86" s="1352">
        <f>I86/G86</f>
        <v>0.18719864541832668</v>
      </c>
      <c r="N86" s="1318"/>
    </row>
    <row r="87" spans="1:14" ht="45" customHeight="1" thickBot="1">
      <c r="A87" s="1822"/>
      <c r="B87" s="1832"/>
      <c r="C87" s="1833"/>
      <c r="D87" s="1320" t="s">
        <v>800</v>
      </c>
      <c r="E87" s="1372">
        <v>829000</v>
      </c>
      <c r="F87" s="1739"/>
      <c r="G87" s="1322">
        <v>829000</v>
      </c>
      <c r="H87" s="1730"/>
      <c r="I87" s="1367">
        <v>0</v>
      </c>
      <c r="J87" s="1777"/>
      <c r="K87" s="1368">
        <v>0</v>
      </c>
      <c r="L87" s="1369">
        <v>0</v>
      </c>
      <c r="N87" s="1318"/>
    </row>
    <row r="88" spans="1:14" ht="45" customHeight="1" thickBot="1">
      <c r="A88" s="1375">
        <v>33</v>
      </c>
      <c r="B88" s="1327" t="s">
        <v>350</v>
      </c>
      <c r="C88" s="1328" t="s">
        <v>351</v>
      </c>
      <c r="D88" s="1376" t="s">
        <v>825</v>
      </c>
      <c r="E88" s="1330">
        <v>12536053000</v>
      </c>
      <c r="F88" s="1330">
        <f>E88</f>
        <v>12536053000</v>
      </c>
      <c r="G88" s="1331">
        <v>12536053000</v>
      </c>
      <c r="H88" s="1331">
        <f>G88</f>
        <v>12536053000</v>
      </c>
      <c r="I88" s="1332">
        <v>7377251829.8400002</v>
      </c>
      <c r="J88" s="1377">
        <f>I88</f>
        <v>7377251829.8400002</v>
      </c>
      <c r="K88" s="1334">
        <f t="shared" ref="K88:K94" si="7">I88/E88</f>
        <v>0.58848282069643454</v>
      </c>
      <c r="L88" s="1335">
        <f t="shared" ref="L88:L94" si="8">I88/G88</f>
        <v>0.58848282069643454</v>
      </c>
      <c r="N88" s="1318"/>
    </row>
    <row r="89" spans="1:14" ht="45" customHeight="1">
      <c r="A89" s="1820">
        <v>34</v>
      </c>
      <c r="B89" s="1823">
        <v>150</v>
      </c>
      <c r="C89" s="1825" t="s">
        <v>359</v>
      </c>
      <c r="D89" s="1312" t="s">
        <v>822</v>
      </c>
      <c r="E89" s="1370">
        <v>112000</v>
      </c>
      <c r="F89" s="1737">
        <f>SUM(E89:E119)</f>
        <v>17633684000</v>
      </c>
      <c r="G89" s="1314">
        <v>372000</v>
      </c>
      <c r="H89" s="1729">
        <f>SUM(G89:G119)</f>
        <v>17754872407</v>
      </c>
      <c r="I89" s="1337">
        <v>182165.05</v>
      </c>
      <c r="J89" s="1776">
        <f>SUM(I89:I119)</f>
        <v>9566351400.4400024</v>
      </c>
      <c r="K89" s="1338">
        <f t="shared" si="7"/>
        <v>1.6264736607142856</v>
      </c>
      <c r="L89" s="1339">
        <f t="shared" si="8"/>
        <v>0.4896909946236559</v>
      </c>
      <c r="N89" s="1318"/>
    </row>
    <row r="90" spans="1:14" ht="45" customHeight="1">
      <c r="A90" s="1821"/>
      <c r="B90" s="1824"/>
      <c r="C90" s="1795"/>
      <c r="D90" s="1374" t="s">
        <v>823</v>
      </c>
      <c r="E90" s="1371">
        <v>19444000</v>
      </c>
      <c r="F90" s="1738"/>
      <c r="G90" s="1349">
        <v>2184000</v>
      </c>
      <c r="H90" s="1723"/>
      <c r="I90" s="1350">
        <v>188469.22</v>
      </c>
      <c r="J90" s="1813"/>
      <c r="K90" s="1351">
        <f t="shared" si="7"/>
        <v>9.6929242954124674E-3</v>
      </c>
      <c r="L90" s="1352">
        <f t="shared" si="8"/>
        <v>8.6295430402930404E-2</v>
      </c>
      <c r="N90" s="1318"/>
    </row>
    <row r="91" spans="1:14" ht="45" customHeight="1">
      <c r="A91" s="1821"/>
      <c r="B91" s="1824"/>
      <c r="C91" s="1795"/>
      <c r="D91" s="1347" t="s">
        <v>781</v>
      </c>
      <c r="E91" s="1371">
        <v>1279000000</v>
      </c>
      <c r="F91" s="1738"/>
      <c r="G91" s="1349">
        <v>1397788157</v>
      </c>
      <c r="H91" s="1723"/>
      <c r="I91" s="1350">
        <v>1073306623.0999999</v>
      </c>
      <c r="J91" s="1813"/>
      <c r="K91" s="1351">
        <f t="shared" si="7"/>
        <v>0.83917640586395614</v>
      </c>
      <c r="L91" s="1352">
        <f t="shared" si="8"/>
        <v>0.76786072175885511</v>
      </c>
      <c r="N91" s="1318"/>
    </row>
    <row r="92" spans="1:14" ht="45" customHeight="1">
      <c r="A92" s="1821"/>
      <c r="B92" s="1824"/>
      <c r="C92" s="1795"/>
      <c r="D92" s="1374" t="s">
        <v>826</v>
      </c>
      <c r="E92" s="1371">
        <v>539250000</v>
      </c>
      <c r="F92" s="1738"/>
      <c r="G92" s="1349">
        <v>539250000</v>
      </c>
      <c r="H92" s="1723"/>
      <c r="I92" s="1350">
        <v>247512881.01999998</v>
      </c>
      <c r="J92" s="1813"/>
      <c r="K92" s="1351">
        <f t="shared" si="7"/>
        <v>0.45899467968474728</v>
      </c>
      <c r="L92" s="1352">
        <f t="shared" si="8"/>
        <v>0.45899467968474728</v>
      </c>
      <c r="N92" s="1318"/>
    </row>
    <row r="93" spans="1:14" ht="45" customHeight="1">
      <c r="A93" s="1821"/>
      <c r="B93" s="1824"/>
      <c r="C93" s="1795"/>
      <c r="D93" s="1347" t="s">
        <v>783</v>
      </c>
      <c r="E93" s="1371">
        <v>78139000</v>
      </c>
      <c r="F93" s="1738"/>
      <c r="G93" s="1349">
        <v>78139000</v>
      </c>
      <c r="H93" s="1723"/>
      <c r="I93" s="1350">
        <v>19987165.309999999</v>
      </c>
      <c r="J93" s="1813"/>
      <c r="K93" s="1351">
        <f t="shared" si="7"/>
        <v>0.2557898784217868</v>
      </c>
      <c r="L93" s="1352">
        <f t="shared" si="8"/>
        <v>0.2557898784217868</v>
      </c>
      <c r="N93" s="1318"/>
    </row>
    <row r="94" spans="1:14" ht="45" customHeight="1">
      <c r="A94" s="1821"/>
      <c r="B94" s="1361">
        <v>500</v>
      </c>
      <c r="C94" s="1347" t="s">
        <v>364</v>
      </c>
      <c r="D94" s="1347" t="s">
        <v>781</v>
      </c>
      <c r="E94" s="1371">
        <v>18943000</v>
      </c>
      <c r="F94" s="1738"/>
      <c r="G94" s="1349">
        <v>21260348</v>
      </c>
      <c r="H94" s="1723"/>
      <c r="I94" s="1350">
        <v>6260347.1600000001</v>
      </c>
      <c r="J94" s="1813"/>
      <c r="K94" s="1351">
        <f t="shared" si="7"/>
        <v>0.33048340600749621</v>
      </c>
      <c r="L94" s="1352">
        <f t="shared" si="8"/>
        <v>0.29446118003336541</v>
      </c>
      <c r="N94" s="1318"/>
    </row>
    <row r="95" spans="1:14" ht="45" customHeight="1">
      <c r="A95" s="1821"/>
      <c r="B95" s="1361">
        <v>730</v>
      </c>
      <c r="C95" s="1347" t="s">
        <v>712</v>
      </c>
      <c r="D95" s="1347" t="s">
        <v>783</v>
      </c>
      <c r="E95" s="1371">
        <v>1023000</v>
      </c>
      <c r="F95" s="1738"/>
      <c r="G95" s="1349">
        <v>1023000</v>
      </c>
      <c r="H95" s="1723"/>
      <c r="I95" s="1362">
        <v>0</v>
      </c>
      <c r="J95" s="1813"/>
      <c r="K95" s="1360">
        <v>0</v>
      </c>
      <c r="L95" s="1363">
        <v>0</v>
      </c>
      <c r="M95" s="1365"/>
      <c r="N95" s="1318"/>
    </row>
    <row r="96" spans="1:14" ht="45" customHeight="1">
      <c r="A96" s="1821"/>
      <c r="B96" s="1824">
        <v>750</v>
      </c>
      <c r="C96" s="1795" t="s">
        <v>83</v>
      </c>
      <c r="D96" s="1347" t="s">
        <v>822</v>
      </c>
      <c r="E96" s="1371">
        <v>32227000</v>
      </c>
      <c r="F96" s="1738"/>
      <c r="G96" s="1349">
        <v>44442000</v>
      </c>
      <c r="H96" s="1723"/>
      <c r="I96" s="1350">
        <v>15756077.140000001</v>
      </c>
      <c r="J96" s="1813"/>
      <c r="K96" s="1351">
        <f>I96/E96</f>
        <v>0.48890921091010647</v>
      </c>
      <c r="L96" s="1352">
        <f>I96/G96</f>
        <v>0.35453123486791777</v>
      </c>
      <c r="N96" s="1318"/>
    </row>
    <row r="97" spans="1:14" ht="45" customHeight="1">
      <c r="A97" s="1821"/>
      <c r="B97" s="1824"/>
      <c r="C97" s="1795"/>
      <c r="D97" s="1374" t="s">
        <v>823</v>
      </c>
      <c r="E97" s="1371">
        <v>60165000</v>
      </c>
      <c r="F97" s="1738"/>
      <c r="G97" s="1349">
        <v>64950000</v>
      </c>
      <c r="H97" s="1723"/>
      <c r="I97" s="1350">
        <v>198292.55</v>
      </c>
      <c r="J97" s="1813"/>
      <c r="K97" s="1351">
        <f>I97/E97</f>
        <v>3.2958123493725586E-3</v>
      </c>
      <c r="L97" s="1352">
        <f>I97/G97</f>
        <v>3.0530030792917627E-3</v>
      </c>
      <c r="N97" s="1318"/>
    </row>
    <row r="98" spans="1:14" ht="45" customHeight="1">
      <c r="A98" s="1821"/>
      <c r="B98" s="1824"/>
      <c r="C98" s="1795"/>
      <c r="D98" s="1347" t="s">
        <v>780</v>
      </c>
      <c r="E98" s="1371">
        <v>336000</v>
      </c>
      <c r="F98" s="1738"/>
      <c r="G98" s="1349">
        <v>418902</v>
      </c>
      <c r="H98" s="1723"/>
      <c r="I98" s="1350">
        <v>125981.51000000001</v>
      </c>
      <c r="J98" s="1813"/>
      <c r="K98" s="1351">
        <f>I98/E98</f>
        <v>0.37494497023809525</v>
      </c>
      <c r="L98" s="1352">
        <f>I98/G98</f>
        <v>0.30074220223345799</v>
      </c>
      <c r="N98" s="1318"/>
    </row>
    <row r="99" spans="1:14" ht="45" customHeight="1">
      <c r="A99" s="1821"/>
      <c r="B99" s="1824"/>
      <c r="C99" s="1795"/>
      <c r="D99" s="1347" t="s">
        <v>783</v>
      </c>
      <c r="E99" s="1371">
        <v>76119000</v>
      </c>
      <c r="F99" s="1738"/>
      <c r="G99" s="1349">
        <v>77475572</v>
      </c>
      <c r="H99" s="1723"/>
      <c r="I99" s="1350">
        <v>38581409.159999996</v>
      </c>
      <c r="J99" s="1813"/>
      <c r="K99" s="1351">
        <f>I99/E99</f>
        <v>0.50685648996965271</v>
      </c>
      <c r="L99" s="1352">
        <f>I99/G99</f>
        <v>0.49798159812230874</v>
      </c>
      <c r="N99" s="1318"/>
    </row>
    <row r="100" spans="1:14" ht="45" customHeight="1">
      <c r="A100" s="1821"/>
      <c r="B100" s="1824">
        <v>758</v>
      </c>
      <c r="C100" s="1795" t="s">
        <v>401</v>
      </c>
      <c r="D100" s="1374" t="s">
        <v>785</v>
      </c>
      <c r="E100" s="1371">
        <v>1210954000</v>
      </c>
      <c r="F100" s="1738"/>
      <c r="G100" s="1349">
        <v>1210954000</v>
      </c>
      <c r="H100" s="1723"/>
      <c r="I100" s="1350">
        <v>541115708.69999993</v>
      </c>
      <c r="J100" s="1813"/>
      <c r="K100" s="1351">
        <f t="shared" ref="K100:K115" si="9">I100/E100</f>
        <v>0.44685075461165324</v>
      </c>
      <c r="L100" s="1352">
        <f t="shared" ref="L100:L115" si="10">I100/G100</f>
        <v>0.44685075461165324</v>
      </c>
      <c r="N100" s="1318"/>
    </row>
    <row r="101" spans="1:14" ht="45" customHeight="1">
      <c r="A101" s="1821"/>
      <c r="B101" s="1824"/>
      <c r="C101" s="1795"/>
      <c r="D101" s="1374" t="s">
        <v>786</v>
      </c>
      <c r="E101" s="1371">
        <v>799726000</v>
      </c>
      <c r="F101" s="1738"/>
      <c r="G101" s="1349">
        <v>799726000</v>
      </c>
      <c r="H101" s="1723"/>
      <c r="I101" s="1350">
        <v>331222526.33000004</v>
      </c>
      <c r="J101" s="1813"/>
      <c r="K101" s="1351">
        <f t="shared" si="9"/>
        <v>0.41417001114131596</v>
      </c>
      <c r="L101" s="1352">
        <f t="shared" si="10"/>
        <v>0.41417001114131596</v>
      </c>
      <c r="N101" s="1318"/>
    </row>
    <row r="102" spans="1:14" ht="45" customHeight="1">
      <c r="A102" s="1821"/>
      <c r="B102" s="1824"/>
      <c r="C102" s="1795"/>
      <c r="D102" s="1347" t="s">
        <v>787</v>
      </c>
      <c r="E102" s="1371">
        <v>1118621000</v>
      </c>
      <c r="F102" s="1738"/>
      <c r="G102" s="1349">
        <v>1118621000</v>
      </c>
      <c r="H102" s="1723"/>
      <c r="I102" s="1350">
        <v>654329070.63</v>
      </c>
      <c r="J102" s="1813"/>
      <c r="K102" s="1351">
        <f t="shared" si="9"/>
        <v>0.58494259506124058</v>
      </c>
      <c r="L102" s="1352">
        <f t="shared" si="10"/>
        <v>0.58494259506124058</v>
      </c>
      <c r="N102" s="1318"/>
    </row>
    <row r="103" spans="1:14" ht="45" customHeight="1">
      <c r="A103" s="1821"/>
      <c r="B103" s="1824"/>
      <c r="C103" s="1795"/>
      <c r="D103" s="1374" t="s">
        <v>824</v>
      </c>
      <c r="E103" s="1371">
        <v>421765000</v>
      </c>
      <c r="F103" s="1738"/>
      <c r="G103" s="1349">
        <v>421765000</v>
      </c>
      <c r="H103" s="1723"/>
      <c r="I103" s="1350">
        <v>200018347.28</v>
      </c>
      <c r="J103" s="1813"/>
      <c r="K103" s="1351">
        <f t="shared" si="9"/>
        <v>0.47424121792941565</v>
      </c>
      <c r="L103" s="1352">
        <f t="shared" si="10"/>
        <v>0.47424121792941565</v>
      </c>
      <c r="N103" s="1318"/>
    </row>
    <row r="104" spans="1:14" ht="45" customHeight="1">
      <c r="A104" s="1821"/>
      <c r="B104" s="1824"/>
      <c r="C104" s="1795"/>
      <c r="D104" s="1347" t="s">
        <v>789</v>
      </c>
      <c r="E104" s="1371">
        <v>1137208000</v>
      </c>
      <c r="F104" s="1738"/>
      <c r="G104" s="1349">
        <v>1137208000</v>
      </c>
      <c r="H104" s="1723"/>
      <c r="I104" s="1350">
        <v>509393008.83999991</v>
      </c>
      <c r="J104" s="1813"/>
      <c r="K104" s="1351">
        <f t="shared" si="9"/>
        <v>0.44793301563126525</v>
      </c>
      <c r="L104" s="1352">
        <f t="shared" si="10"/>
        <v>0.44793301563126525</v>
      </c>
      <c r="N104" s="1318"/>
    </row>
    <row r="105" spans="1:14" ht="45" customHeight="1">
      <c r="A105" s="1821"/>
      <c r="B105" s="1824"/>
      <c r="C105" s="1795"/>
      <c r="D105" s="1347" t="s">
        <v>790</v>
      </c>
      <c r="E105" s="1371">
        <v>1257298000</v>
      </c>
      <c r="F105" s="1738"/>
      <c r="G105" s="1349">
        <v>1257298000</v>
      </c>
      <c r="H105" s="1723"/>
      <c r="I105" s="1350">
        <v>793312890.25</v>
      </c>
      <c r="J105" s="1813"/>
      <c r="K105" s="1351">
        <f t="shared" si="9"/>
        <v>0.63096647751766088</v>
      </c>
      <c r="L105" s="1352">
        <f t="shared" si="10"/>
        <v>0.63096647751766088</v>
      </c>
      <c r="N105" s="1318"/>
    </row>
    <row r="106" spans="1:14" ht="45" customHeight="1">
      <c r="A106" s="1821"/>
      <c r="B106" s="1824"/>
      <c r="C106" s="1795"/>
      <c r="D106" s="1347" t="s">
        <v>791</v>
      </c>
      <c r="E106" s="1371">
        <v>891811000</v>
      </c>
      <c r="F106" s="1738"/>
      <c r="G106" s="1349">
        <v>891811000</v>
      </c>
      <c r="H106" s="1723"/>
      <c r="I106" s="1350">
        <v>503080590.60000008</v>
      </c>
      <c r="J106" s="1813"/>
      <c r="K106" s="1351">
        <f t="shared" si="9"/>
        <v>0.56411121930543584</v>
      </c>
      <c r="L106" s="1352">
        <f t="shared" si="10"/>
        <v>0.56411121930543584</v>
      </c>
      <c r="N106" s="1318"/>
    </row>
    <row r="107" spans="1:14" ht="45" customHeight="1">
      <c r="A107" s="1821"/>
      <c r="B107" s="1824"/>
      <c r="C107" s="1795"/>
      <c r="D107" s="1347" t="s">
        <v>792</v>
      </c>
      <c r="E107" s="1371">
        <v>456300000</v>
      </c>
      <c r="F107" s="1738"/>
      <c r="G107" s="1349">
        <v>456300000</v>
      </c>
      <c r="H107" s="1723"/>
      <c r="I107" s="1350">
        <v>226256657.09999999</v>
      </c>
      <c r="J107" s="1813"/>
      <c r="K107" s="1351">
        <f t="shared" si="9"/>
        <v>0.49585066206443129</v>
      </c>
      <c r="L107" s="1352">
        <f t="shared" si="10"/>
        <v>0.49585066206443129</v>
      </c>
      <c r="N107" s="1318"/>
    </row>
    <row r="108" spans="1:14" ht="45" customHeight="1">
      <c r="A108" s="1821"/>
      <c r="B108" s="1824"/>
      <c r="C108" s="1795"/>
      <c r="D108" s="1347" t="s">
        <v>793</v>
      </c>
      <c r="E108" s="1371">
        <v>1035014000</v>
      </c>
      <c r="F108" s="1738"/>
      <c r="G108" s="1349">
        <v>1035014000</v>
      </c>
      <c r="H108" s="1723"/>
      <c r="I108" s="1350">
        <v>550548891.99000013</v>
      </c>
      <c r="J108" s="1813"/>
      <c r="K108" s="1351">
        <f t="shared" si="9"/>
        <v>0.53192410150007641</v>
      </c>
      <c r="L108" s="1352">
        <f t="shared" si="10"/>
        <v>0.53192410150007641</v>
      </c>
      <c r="N108" s="1318"/>
    </row>
    <row r="109" spans="1:14" ht="45" customHeight="1">
      <c r="A109" s="1821"/>
      <c r="B109" s="1824"/>
      <c r="C109" s="1795"/>
      <c r="D109" s="1347" t="s">
        <v>794</v>
      </c>
      <c r="E109" s="1371">
        <v>599251000</v>
      </c>
      <c r="F109" s="1738"/>
      <c r="G109" s="1349">
        <v>599251000</v>
      </c>
      <c r="H109" s="1723"/>
      <c r="I109" s="1350">
        <v>420353882.56</v>
      </c>
      <c r="J109" s="1813"/>
      <c r="K109" s="1351">
        <f t="shared" si="9"/>
        <v>0.70146546699129408</v>
      </c>
      <c r="L109" s="1352">
        <f t="shared" si="10"/>
        <v>0.70146546699129408</v>
      </c>
      <c r="N109" s="1318"/>
    </row>
    <row r="110" spans="1:14" ht="45" customHeight="1">
      <c r="A110" s="1821"/>
      <c r="B110" s="1824"/>
      <c r="C110" s="1795"/>
      <c r="D110" s="1347" t="s">
        <v>795</v>
      </c>
      <c r="E110" s="1371">
        <v>1108878000</v>
      </c>
      <c r="F110" s="1738"/>
      <c r="G110" s="1349">
        <v>1108878000</v>
      </c>
      <c r="H110" s="1723"/>
      <c r="I110" s="1350">
        <v>538374334.87</v>
      </c>
      <c r="J110" s="1813"/>
      <c r="K110" s="1351">
        <f t="shared" si="9"/>
        <v>0.48551268477686454</v>
      </c>
      <c r="L110" s="1352">
        <f t="shared" si="10"/>
        <v>0.48551268477686454</v>
      </c>
      <c r="N110" s="1318"/>
    </row>
    <row r="111" spans="1:14" ht="45" customHeight="1">
      <c r="A111" s="1821"/>
      <c r="B111" s="1824"/>
      <c r="C111" s="1795"/>
      <c r="D111" s="1347" t="s">
        <v>796</v>
      </c>
      <c r="E111" s="1371">
        <v>1561849000</v>
      </c>
      <c r="F111" s="1738"/>
      <c r="G111" s="1349">
        <v>1561849000</v>
      </c>
      <c r="H111" s="1723"/>
      <c r="I111" s="1350">
        <v>919432993.36999989</v>
      </c>
      <c r="J111" s="1813"/>
      <c r="K111" s="1351">
        <f t="shared" si="9"/>
        <v>0.5886823843854303</v>
      </c>
      <c r="L111" s="1352">
        <f t="shared" si="10"/>
        <v>0.5886823843854303</v>
      </c>
      <c r="N111" s="1318"/>
    </row>
    <row r="112" spans="1:14" ht="45" customHeight="1">
      <c r="A112" s="1821"/>
      <c r="B112" s="1824"/>
      <c r="C112" s="1795"/>
      <c r="D112" s="1347" t="s">
        <v>797</v>
      </c>
      <c r="E112" s="1371">
        <v>708850000</v>
      </c>
      <c r="F112" s="1738"/>
      <c r="G112" s="1349">
        <v>708850000</v>
      </c>
      <c r="H112" s="1723"/>
      <c r="I112" s="1350">
        <v>338087439.09000003</v>
      </c>
      <c r="J112" s="1813"/>
      <c r="K112" s="1351">
        <f t="shared" si="9"/>
        <v>0.4769520195951189</v>
      </c>
      <c r="L112" s="1352">
        <f t="shared" si="10"/>
        <v>0.4769520195951189</v>
      </c>
      <c r="N112" s="1318"/>
    </row>
    <row r="113" spans="1:14" ht="45" customHeight="1">
      <c r="A113" s="1821"/>
      <c r="B113" s="1824"/>
      <c r="C113" s="1795"/>
      <c r="D113" s="1347" t="s">
        <v>798</v>
      </c>
      <c r="E113" s="1371">
        <v>948141000</v>
      </c>
      <c r="F113" s="1738"/>
      <c r="G113" s="1349">
        <v>948141000</v>
      </c>
      <c r="H113" s="1723"/>
      <c r="I113" s="1350">
        <v>446428198.42000002</v>
      </c>
      <c r="J113" s="1813"/>
      <c r="K113" s="1351">
        <f t="shared" si="9"/>
        <v>0.47084579025693435</v>
      </c>
      <c r="L113" s="1352">
        <f t="shared" si="10"/>
        <v>0.47084579025693435</v>
      </c>
      <c r="N113" s="1318"/>
    </row>
    <row r="114" spans="1:14" ht="45" customHeight="1">
      <c r="A114" s="1821"/>
      <c r="B114" s="1824"/>
      <c r="C114" s="1795"/>
      <c r="D114" s="1347" t="s">
        <v>799</v>
      </c>
      <c r="E114" s="1371">
        <v>1079285000</v>
      </c>
      <c r="F114" s="1738"/>
      <c r="G114" s="1349">
        <v>1079285000</v>
      </c>
      <c r="H114" s="1723"/>
      <c r="I114" s="1350">
        <v>652265990.89999998</v>
      </c>
      <c r="J114" s="1813"/>
      <c r="K114" s="1351">
        <f t="shared" si="9"/>
        <v>0.60435009371945314</v>
      </c>
      <c r="L114" s="1352">
        <f t="shared" si="10"/>
        <v>0.60435009371945314</v>
      </c>
      <c r="N114" s="1318"/>
    </row>
    <row r="115" spans="1:14" ht="45" customHeight="1">
      <c r="A115" s="1821"/>
      <c r="B115" s="1824"/>
      <c r="C115" s="1795"/>
      <c r="D115" s="1347" t="s">
        <v>800</v>
      </c>
      <c r="E115" s="1371">
        <v>560021000</v>
      </c>
      <c r="F115" s="1738"/>
      <c r="G115" s="1349">
        <v>560021000</v>
      </c>
      <c r="H115" s="1723"/>
      <c r="I115" s="1350">
        <v>401293923.35000002</v>
      </c>
      <c r="J115" s="1813"/>
      <c r="K115" s="1351">
        <f t="shared" si="9"/>
        <v>0.71656942034316573</v>
      </c>
      <c r="L115" s="1352">
        <f t="shared" si="10"/>
        <v>0.71656942034316573</v>
      </c>
      <c r="N115" s="1318"/>
    </row>
    <row r="116" spans="1:14" ht="45" customHeight="1">
      <c r="A116" s="1821"/>
      <c r="B116" s="1361">
        <v>801</v>
      </c>
      <c r="C116" s="1347" t="s">
        <v>115</v>
      </c>
      <c r="D116" s="1347" t="s">
        <v>783</v>
      </c>
      <c r="E116" s="1371">
        <v>228424000</v>
      </c>
      <c r="F116" s="1738"/>
      <c r="G116" s="1349">
        <v>235134775</v>
      </c>
      <c r="H116" s="1723"/>
      <c r="I116" s="1350">
        <v>28096669.75</v>
      </c>
      <c r="J116" s="1813"/>
      <c r="K116" s="1351">
        <f>I116/E116</f>
        <v>0.12300226661821875</v>
      </c>
      <c r="L116" s="1352">
        <f>I116/G116</f>
        <v>0.119491767008942</v>
      </c>
      <c r="M116" s="1365"/>
      <c r="N116" s="1318"/>
    </row>
    <row r="117" spans="1:14" ht="45" customHeight="1">
      <c r="A117" s="1821"/>
      <c r="B117" s="1361">
        <v>851</v>
      </c>
      <c r="C117" s="1347" t="s">
        <v>404</v>
      </c>
      <c r="D117" s="1347" t="s">
        <v>783</v>
      </c>
      <c r="E117" s="1371">
        <v>67811000</v>
      </c>
      <c r="F117" s="1738"/>
      <c r="G117" s="1349">
        <v>86403757</v>
      </c>
      <c r="H117" s="1723"/>
      <c r="I117" s="1350">
        <v>22737890.68</v>
      </c>
      <c r="J117" s="1813"/>
      <c r="K117" s="1351">
        <f>I117/E117</f>
        <v>0.33531271740573065</v>
      </c>
      <c r="L117" s="1352">
        <f>I117/G117</f>
        <v>0.26315858788408936</v>
      </c>
      <c r="N117" s="1318"/>
    </row>
    <row r="118" spans="1:14" ht="45" customHeight="1">
      <c r="A118" s="1821"/>
      <c r="B118" s="1361">
        <v>852</v>
      </c>
      <c r="C118" s="1347" t="s">
        <v>406</v>
      </c>
      <c r="D118" s="1347" t="s">
        <v>783</v>
      </c>
      <c r="E118" s="1371">
        <v>17402000</v>
      </c>
      <c r="F118" s="1738"/>
      <c r="G118" s="1349">
        <v>16183126</v>
      </c>
      <c r="H118" s="1723"/>
      <c r="I118" s="1350">
        <v>3890106.57</v>
      </c>
      <c r="J118" s="1813"/>
      <c r="K118" s="1351">
        <f>I118/E118</f>
        <v>0.2235436484312148</v>
      </c>
      <c r="L118" s="1352">
        <f>I118/G118</f>
        <v>0.24038041661419429</v>
      </c>
      <c r="N118" s="1318"/>
    </row>
    <row r="119" spans="1:14" ht="45" customHeight="1" thickBot="1">
      <c r="A119" s="1822"/>
      <c r="B119" s="1340">
        <v>853</v>
      </c>
      <c r="C119" s="1320" t="s">
        <v>582</v>
      </c>
      <c r="D119" s="1320" t="s">
        <v>783</v>
      </c>
      <c r="E119" s="1372">
        <v>320317000</v>
      </c>
      <c r="F119" s="1739"/>
      <c r="G119" s="1322">
        <v>294875770</v>
      </c>
      <c r="H119" s="1730"/>
      <c r="I119" s="1323">
        <v>84012867.939999998</v>
      </c>
      <c r="J119" s="1777"/>
      <c r="K119" s="1324">
        <f>I119/E119</f>
        <v>0.26228039080036336</v>
      </c>
      <c r="L119" s="1325">
        <f>I119/G119</f>
        <v>0.28490936349229373</v>
      </c>
      <c r="N119" s="1318"/>
    </row>
    <row r="120" spans="1:14" ht="45" customHeight="1">
      <c r="A120" s="1725">
        <v>37</v>
      </c>
      <c r="B120" s="1827">
        <v>750</v>
      </c>
      <c r="C120" s="1828" t="s">
        <v>83</v>
      </c>
      <c r="D120" s="1378" t="s">
        <v>823</v>
      </c>
      <c r="E120" s="1370">
        <v>472000</v>
      </c>
      <c r="F120" s="1737">
        <f>SUM(E120:E125)</f>
        <v>84369000</v>
      </c>
      <c r="G120" s="1314">
        <v>472000</v>
      </c>
      <c r="H120" s="1729">
        <f>SUM(G120:G125)</f>
        <v>88990563</v>
      </c>
      <c r="I120" s="1315">
        <v>0</v>
      </c>
      <c r="J120" s="1737">
        <f>SUM(I120:I125)</f>
        <v>10074921.789999999</v>
      </c>
      <c r="K120" s="1316">
        <v>0</v>
      </c>
      <c r="L120" s="1317">
        <v>0</v>
      </c>
      <c r="N120" s="1318"/>
    </row>
    <row r="121" spans="1:14" ht="45" customHeight="1">
      <c r="A121" s="1717"/>
      <c r="B121" s="1816"/>
      <c r="C121" s="1817"/>
      <c r="D121" s="1347" t="s">
        <v>783</v>
      </c>
      <c r="E121" s="1371">
        <v>2625000</v>
      </c>
      <c r="F121" s="1738"/>
      <c r="G121" s="1349">
        <v>2625000</v>
      </c>
      <c r="H121" s="1723"/>
      <c r="I121" s="1350">
        <v>319304.98000000004</v>
      </c>
      <c r="J121" s="1738"/>
      <c r="K121" s="1351">
        <f>I121/E121</f>
        <v>0.1216399923809524</v>
      </c>
      <c r="L121" s="1352">
        <f>I121/G121</f>
        <v>0.1216399923809524</v>
      </c>
      <c r="N121" s="1318"/>
    </row>
    <row r="122" spans="1:14" ht="45" customHeight="1">
      <c r="A122" s="1717"/>
      <c r="B122" s="1816">
        <v>755</v>
      </c>
      <c r="C122" s="1817" t="s">
        <v>391</v>
      </c>
      <c r="D122" s="1347" t="s">
        <v>823</v>
      </c>
      <c r="E122" s="1371">
        <v>24953000</v>
      </c>
      <c r="F122" s="1738"/>
      <c r="G122" s="1349">
        <v>24953000</v>
      </c>
      <c r="H122" s="1723"/>
      <c r="I122" s="1362">
        <v>0</v>
      </c>
      <c r="J122" s="1738"/>
      <c r="K122" s="1360">
        <v>0</v>
      </c>
      <c r="L122" s="1363">
        <v>0</v>
      </c>
      <c r="N122" s="1318"/>
    </row>
    <row r="123" spans="1:14" ht="45" customHeight="1">
      <c r="A123" s="1717"/>
      <c r="B123" s="1816"/>
      <c r="C123" s="1817"/>
      <c r="D123" s="1347" t="s">
        <v>780</v>
      </c>
      <c r="E123" s="1371">
        <v>17387000</v>
      </c>
      <c r="F123" s="1738"/>
      <c r="G123" s="1349">
        <v>19098448</v>
      </c>
      <c r="H123" s="1723"/>
      <c r="I123" s="1379">
        <v>2241498</v>
      </c>
      <c r="J123" s="1738"/>
      <c r="K123" s="1351">
        <f t="shared" ref="K123:K129" si="11">I123/E123</f>
        <v>0.12891804221544834</v>
      </c>
      <c r="L123" s="1352">
        <f t="shared" ref="L123:L131" si="12">I123/G123</f>
        <v>0.1173654529415165</v>
      </c>
      <c r="N123" s="1318"/>
    </row>
    <row r="124" spans="1:14" ht="45" customHeight="1">
      <c r="A124" s="1717"/>
      <c r="B124" s="1816"/>
      <c r="C124" s="1817"/>
      <c r="D124" s="1347" t="s">
        <v>784</v>
      </c>
      <c r="E124" s="1371">
        <v>1264000</v>
      </c>
      <c r="F124" s="1738"/>
      <c r="G124" s="1349">
        <v>1264000</v>
      </c>
      <c r="H124" s="1723"/>
      <c r="I124" s="1350">
        <v>44263.21</v>
      </c>
      <c r="J124" s="1738"/>
      <c r="K124" s="1351">
        <f t="shared" si="11"/>
        <v>3.501836234177215E-2</v>
      </c>
      <c r="L124" s="1352">
        <f t="shared" si="12"/>
        <v>3.501836234177215E-2</v>
      </c>
      <c r="N124" s="1318"/>
    </row>
    <row r="125" spans="1:14" ht="45" customHeight="1" thickBot="1">
      <c r="A125" s="1726"/>
      <c r="B125" s="1818"/>
      <c r="C125" s="1819"/>
      <c r="D125" s="1320" t="s">
        <v>783</v>
      </c>
      <c r="E125" s="1372">
        <v>37668000</v>
      </c>
      <c r="F125" s="1739"/>
      <c r="G125" s="1322">
        <v>40578115</v>
      </c>
      <c r="H125" s="1730"/>
      <c r="I125" s="1323">
        <v>7469855.5999999996</v>
      </c>
      <c r="J125" s="1739"/>
      <c r="K125" s="1324">
        <f t="shared" si="11"/>
        <v>0.19830773069979823</v>
      </c>
      <c r="L125" s="1325">
        <f t="shared" si="12"/>
        <v>0.18408582064494616</v>
      </c>
      <c r="N125" s="1318"/>
    </row>
    <row r="126" spans="1:14" ht="45" customHeight="1">
      <c r="A126" s="1725">
        <v>39</v>
      </c>
      <c r="B126" s="1827">
        <v>600</v>
      </c>
      <c r="C126" s="1828" t="s">
        <v>368</v>
      </c>
      <c r="D126" s="1601" t="s">
        <v>804</v>
      </c>
      <c r="E126" s="1593">
        <v>3199801000</v>
      </c>
      <c r="F126" s="1737">
        <f>SUM(E126:E129)</f>
        <v>12619173000</v>
      </c>
      <c r="G126" s="1595">
        <v>3200524497</v>
      </c>
      <c r="H126" s="1729">
        <f>SUM(G126:G129)</f>
        <v>12631135494</v>
      </c>
      <c r="I126" s="1337">
        <v>1146096993.9400001</v>
      </c>
      <c r="J126" s="1731">
        <f>SUM(I126:I129)</f>
        <v>2938426498.9300003</v>
      </c>
      <c r="K126" s="1338">
        <f t="shared" si="11"/>
        <v>0.35817758477480321</v>
      </c>
      <c r="L126" s="1339">
        <f t="shared" si="12"/>
        <v>0.35809661666838977</v>
      </c>
      <c r="N126" s="1318"/>
    </row>
    <row r="127" spans="1:14" ht="45" customHeight="1">
      <c r="A127" s="1717"/>
      <c r="B127" s="1816"/>
      <c r="C127" s="1817"/>
      <c r="D127" s="1597" t="s">
        <v>780</v>
      </c>
      <c r="E127" s="1598">
        <v>9209291000</v>
      </c>
      <c r="F127" s="1738"/>
      <c r="G127" s="1599">
        <v>9220529997</v>
      </c>
      <c r="H127" s="1723"/>
      <c r="I127" s="1600">
        <v>1675245884.3700001</v>
      </c>
      <c r="J127" s="1740"/>
      <c r="K127" s="1351">
        <f t="shared" si="11"/>
        <v>0.18190823640712409</v>
      </c>
      <c r="L127" s="1352">
        <f t="shared" si="12"/>
        <v>0.18168650662326999</v>
      </c>
      <c r="N127" s="1318"/>
    </row>
    <row r="128" spans="1:14" ht="45" customHeight="1">
      <c r="A128" s="1717"/>
      <c r="B128" s="1816"/>
      <c r="C128" s="1817"/>
      <c r="D128" s="1597" t="s">
        <v>784</v>
      </c>
      <c r="E128" s="1598">
        <v>6363000</v>
      </c>
      <c r="F128" s="1738"/>
      <c r="G128" s="1599">
        <v>6363000</v>
      </c>
      <c r="H128" s="1723"/>
      <c r="I128" s="1600">
        <v>453931.63</v>
      </c>
      <c r="J128" s="1740"/>
      <c r="K128" s="1351">
        <f t="shared" si="11"/>
        <v>7.133924721043533E-2</v>
      </c>
      <c r="L128" s="1352">
        <f t="shared" si="12"/>
        <v>7.133924721043533E-2</v>
      </c>
      <c r="N128" s="1318"/>
    </row>
    <row r="129" spans="1:16" ht="45" customHeight="1" thickBot="1">
      <c r="A129" s="1726"/>
      <c r="B129" s="1818"/>
      <c r="C129" s="1819"/>
      <c r="D129" s="1602" t="s">
        <v>826</v>
      </c>
      <c r="E129" s="1594">
        <v>203718000</v>
      </c>
      <c r="F129" s="1739"/>
      <c r="G129" s="1596">
        <v>203718000</v>
      </c>
      <c r="H129" s="1730"/>
      <c r="I129" s="1323">
        <v>116629688.98999999</v>
      </c>
      <c r="J129" s="1732"/>
      <c r="K129" s="1324">
        <f t="shared" si="11"/>
        <v>0.57250556646933504</v>
      </c>
      <c r="L129" s="1325">
        <f t="shared" si="12"/>
        <v>0.57250556646933504</v>
      </c>
      <c r="N129" s="1318"/>
    </row>
    <row r="130" spans="1:16" ht="45" customHeight="1">
      <c r="A130" s="1725">
        <v>40</v>
      </c>
      <c r="B130" s="1384">
        <v>630</v>
      </c>
      <c r="C130" s="1385" t="s">
        <v>132</v>
      </c>
      <c r="D130" s="1378" t="s">
        <v>784</v>
      </c>
      <c r="E130" s="1370"/>
      <c r="F130" s="1731">
        <f>SUM(E130:E131)</f>
        <v>181000</v>
      </c>
      <c r="G130" s="1314">
        <v>568915</v>
      </c>
      <c r="H130" s="1729">
        <f>SUM(G130:G131)</f>
        <v>749915</v>
      </c>
      <c r="I130" s="1337">
        <v>568913.61</v>
      </c>
      <c r="J130" s="1731">
        <f>SUM(I130:I131)</f>
        <v>620907.04999999993</v>
      </c>
      <c r="K130" s="1316">
        <v>0</v>
      </c>
      <c r="L130" s="1339">
        <f t="shared" si="12"/>
        <v>0.99999755675276625</v>
      </c>
      <c r="N130" s="1318"/>
    </row>
    <row r="131" spans="1:16" ht="45" customHeight="1" thickBot="1">
      <c r="A131" s="1726"/>
      <c r="B131" s="1386">
        <v>750</v>
      </c>
      <c r="C131" s="1387" t="s">
        <v>83</v>
      </c>
      <c r="D131" s="1388" t="s">
        <v>784</v>
      </c>
      <c r="E131" s="1372">
        <v>181000</v>
      </c>
      <c r="F131" s="1732"/>
      <c r="G131" s="1322">
        <v>181000</v>
      </c>
      <c r="H131" s="1730"/>
      <c r="I131" s="1323">
        <v>51993.439999999995</v>
      </c>
      <c r="J131" s="1732"/>
      <c r="K131" s="1324">
        <f>I131/E131</f>
        <v>0.2872565745856353</v>
      </c>
      <c r="L131" s="1325">
        <f t="shared" si="12"/>
        <v>0.2872565745856353</v>
      </c>
      <c r="N131" s="1318"/>
    </row>
    <row r="132" spans="1:16" ht="45" customHeight="1">
      <c r="A132" s="1716">
        <v>41</v>
      </c>
      <c r="B132" s="1389" t="s">
        <v>352</v>
      </c>
      <c r="C132" s="1380" t="s">
        <v>353</v>
      </c>
      <c r="D132" s="1341" t="s">
        <v>780</v>
      </c>
      <c r="E132" s="1381">
        <v>35863000</v>
      </c>
      <c r="F132" s="1733">
        <f>SUM(E132:E145)</f>
        <v>2155176000</v>
      </c>
      <c r="G132" s="1343">
        <v>6687326.5300000003</v>
      </c>
      <c r="H132" s="1722">
        <f>SUM(G132:G145)</f>
        <v>551267951.01999998</v>
      </c>
      <c r="I132" s="1344">
        <v>6687326.5300000003</v>
      </c>
      <c r="J132" s="1812">
        <f>SUM(I132:I145)</f>
        <v>505446991.47999984</v>
      </c>
      <c r="K132" s="1345">
        <f>I132/E132</f>
        <v>0.18646868722638932</v>
      </c>
      <c r="L132" s="1346">
        <f>I132/G132</f>
        <v>1</v>
      </c>
      <c r="N132" s="1318"/>
    </row>
    <row r="133" spans="1:16" ht="45" customHeight="1">
      <c r="A133" s="1717"/>
      <c r="B133" s="1815">
        <v>750</v>
      </c>
      <c r="C133" s="1795" t="s">
        <v>83</v>
      </c>
      <c r="D133" s="1347" t="s">
        <v>822</v>
      </c>
      <c r="E133" s="1371">
        <v>352000</v>
      </c>
      <c r="F133" s="1738"/>
      <c r="G133" s="1362">
        <v>0</v>
      </c>
      <c r="H133" s="1723"/>
      <c r="I133" s="1362">
        <v>0</v>
      </c>
      <c r="J133" s="1813"/>
      <c r="K133" s="1360">
        <v>0</v>
      </c>
      <c r="L133" s="1363">
        <v>0</v>
      </c>
      <c r="N133" s="1318"/>
    </row>
    <row r="134" spans="1:16" ht="45" customHeight="1">
      <c r="A134" s="1717"/>
      <c r="B134" s="1815"/>
      <c r="C134" s="1795"/>
      <c r="D134" s="1374" t="s">
        <v>823</v>
      </c>
      <c r="E134" s="1371">
        <v>219000</v>
      </c>
      <c r="F134" s="1738"/>
      <c r="G134" s="1362">
        <v>0</v>
      </c>
      <c r="H134" s="1723"/>
      <c r="I134" s="1362">
        <v>0</v>
      </c>
      <c r="J134" s="1813"/>
      <c r="K134" s="1360">
        <v>0</v>
      </c>
      <c r="L134" s="1363">
        <v>0</v>
      </c>
      <c r="N134" s="1318"/>
    </row>
    <row r="135" spans="1:16" ht="45" customHeight="1">
      <c r="A135" s="1717"/>
      <c r="B135" s="1815"/>
      <c r="C135" s="1795"/>
      <c r="D135" s="1347" t="s">
        <v>780</v>
      </c>
      <c r="E135" s="1371">
        <v>1237000</v>
      </c>
      <c r="F135" s="1738"/>
      <c r="G135" s="1349">
        <v>1237000</v>
      </c>
      <c r="H135" s="1723"/>
      <c r="I135" s="1350">
        <v>26708.47</v>
      </c>
      <c r="J135" s="1813"/>
      <c r="K135" s="1351">
        <f t="shared" ref="K135:K146" si="13">I135/E135</f>
        <v>2.1591325788197252E-2</v>
      </c>
      <c r="L135" s="1352">
        <f t="shared" ref="L135:L151" si="14">I135/G135</f>
        <v>2.1591325788197252E-2</v>
      </c>
      <c r="N135" s="1318"/>
    </row>
    <row r="136" spans="1:16" ht="45" customHeight="1">
      <c r="A136" s="1717"/>
      <c r="B136" s="1815">
        <v>801</v>
      </c>
      <c r="C136" s="1795" t="s">
        <v>115</v>
      </c>
      <c r="D136" s="1347" t="s">
        <v>783</v>
      </c>
      <c r="E136" s="1371">
        <v>635000</v>
      </c>
      <c r="F136" s="1738"/>
      <c r="G136" s="1349">
        <v>635000</v>
      </c>
      <c r="H136" s="1723"/>
      <c r="I136" s="1350">
        <v>63716.44</v>
      </c>
      <c r="J136" s="1813"/>
      <c r="K136" s="1351">
        <f t="shared" si="13"/>
        <v>0.10034085039370079</v>
      </c>
      <c r="L136" s="1352">
        <f t="shared" si="14"/>
        <v>0.10034085039370079</v>
      </c>
      <c r="N136" s="1318"/>
    </row>
    <row r="137" spans="1:16" ht="45" customHeight="1">
      <c r="A137" s="1717"/>
      <c r="B137" s="1815"/>
      <c r="C137" s="1795"/>
      <c r="D137" s="1374" t="s">
        <v>824</v>
      </c>
      <c r="E137" s="1371">
        <v>346000</v>
      </c>
      <c r="F137" s="1738"/>
      <c r="G137" s="1349">
        <v>346000</v>
      </c>
      <c r="H137" s="1723"/>
      <c r="I137" s="1350">
        <v>75967.72</v>
      </c>
      <c r="J137" s="1813"/>
      <c r="K137" s="1351">
        <f t="shared" si="13"/>
        <v>0.21955988439306359</v>
      </c>
      <c r="L137" s="1352">
        <f t="shared" si="14"/>
        <v>0.21955988439306359</v>
      </c>
      <c r="N137" s="1318"/>
    </row>
    <row r="138" spans="1:16" ht="45" customHeight="1">
      <c r="A138" s="1717"/>
      <c r="B138" s="1815"/>
      <c r="C138" s="1795"/>
      <c r="D138" s="1347" t="s">
        <v>787</v>
      </c>
      <c r="E138" s="1371">
        <v>715000</v>
      </c>
      <c r="F138" s="1738"/>
      <c r="G138" s="1349">
        <v>715000</v>
      </c>
      <c r="H138" s="1723"/>
      <c r="I138" s="1350">
        <v>396322.36</v>
      </c>
      <c r="J138" s="1813"/>
      <c r="K138" s="1351">
        <f t="shared" si="13"/>
        <v>0.55429700699300699</v>
      </c>
      <c r="L138" s="1352">
        <f t="shared" si="14"/>
        <v>0.55429700699300699</v>
      </c>
      <c r="N138" s="1318"/>
    </row>
    <row r="139" spans="1:16" ht="45" customHeight="1">
      <c r="A139" s="1717"/>
      <c r="B139" s="1815"/>
      <c r="C139" s="1795"/>
      <c r="D139" s="1347" t="s">
        <v>794</v>
      </c>
      <c r="E139" s="1371">
        <v>754000</v>
      </c>
      <c r="F139" s="1738"/>
      <c r="G139" s="1349">
        <v>754000</v>
      </c>
      <c r="H139" s="1723"/>
      <c r="I139" s="1350">
        <v>367583.41999999993</v>
      </c>
      <c r="J139" s="1813"/>
      <c r="K139" s="1351">
        <f t="shared" si="13"/>
        <v>0.4875111671087532</v>
      </c>
      <c r="L139" s="1352">
        <f t="shared" si="14"/>
        <v>0.4875111671087532</v>
      </c>
      <c r="N139" s="1318"/>
    </row>
    <row r="140" spans="1:16" ht="45" customHeight="1">
      <c r="A140" s="1717"/>
      <c r="B140" s="1741" t="s">
        <v>413</v>
      </c>
      <c r="C140" s="1755" t="s">
        <v>584</v>
      </c>
      <c r="D140" s="1347" t="s">
        <v>822</v>
      </c>
      <c r="E140" s="1371">
        <v>18760000</v>
      </c>
      <c r="F140" s="1738"/>
      <c r="G140" s="1349">
        <v>8613.09</v>
      </c>
      <c r="H140" s="1723"/>
      <c r="I140" s="1350">
        <v>8613.09</v>
      </c>
      <c r="J140" s="1813"/>
      <c r="K140" s="1351">
        <f t="shared" si="13"/>
        <v>4.5911993603411515E-4</v>
      </c>
      <c r="L140" s="1352">
        <f t="shared" si="14"/>
        <v>1</v>
      </c>
      <c r="N140" s="1318"/>
    </row>
    <row r="141" spans="1:16" ht="45" customHeight="1">
      <c r="A141" s="1717"/>
      <c r="B141" s="1741"/>
      <c r="C141" s="1755"/>
      <c r="D141" s="1374" t="s">
        <v>823</v>
      </c>
      <c r="E141" s="1371">
        <v>244000</v>
      </c>
      <c r="F141" s="1738"/>
      <c r="G141" s="1349">
        <v>8911</v>
      </c>
      <c r="H141" s="1723"/>
      <c r="I141" s="1350">
        <v>8911</v>
      </c>
      <c r="J141" s="1813"/>
      <c r="K141" s="1351">
        <f t="shared" si="13"/>
        <v>3.6520491803278689E-2</v>
      </c>
      <c r="L141" s="1352">
        <f t="shared" si="14"/>
        <v>1</v>
      </c>
      <c r="N141" s="1318"/>
    </row>
    <row r="142" spans="1:16" ht="45" customHeight="1">
      <c r="A142" s="1717"/>
      <c r="B142" s="1741"/>
      <c r="C142" s="1755"/>
      <c r="D142" s="1347" t="s">
        <v>780</v>
      </c>
      <c r="E142" s="1371">
        <v>2095360000</v>
      </c>
      <c r="F142" s="1738"/>
      <c r="G142" s="1349">
        <v>540185100.39999998</v>
      </c>
      <c r="H142" s="1723"/>
      <c r="I142" s="1349">
        <v>497715900.73999983</v>
      </c>
      <c r="J142" s="1813"/>
      <c r="K142" s="1351">
        <f t="shared" si="13"/>
        <v>0.23753240528596509</v>
      </c>
      <c r="L142" s="1352">
        <f t="shared" si="14"/>
        <v>0.92138028311304354</v>
      </c>
      <c r="N142" s="1318"/>
      <c r="O142" s="1276"/>
      <c r="P142" s="1276"/>
    </row>
    <row r="143" spans="1:16" ht="45" customHeight="1">
      <c r="A143" s="1717"/>
      <c r="B143" s="1741"/>
      <c r="C143" s="1755"/>
      <c r="D143" s="1347" t="s">
        <v>792</v>
      </c>
      <c r="E143" s="1371">
        <v>551000</v>
      </c>
      <c r="F143" s="1738"/>
      <c r="G143" s="1349">
        <v>551000</v>
      </c>
      <c r="H143" s="1723"/>
      <c r="I143" s="1350">
        <v>67717.010000000009</v>
      </c>
      <c r="J143" s="1813"/>
      <c r="K143" s="1351">
        <f t="shared" si="13"/>
        <v>0.12289838475499094</v>
      </c>
      <c r="L143" s="1352">
        <f t="shared" si="14"/>
        <v>0.12289838475499094</v>
      </c>
      <c r="N143" s="1318"/>
      <c r="O143" s="1276"/>
      <c r="P143" s="1276"/>
    </row>
    <row r="144" spans="1:16" ht="45" customHeight="1">
      <c r="A144" s="1717"/>
      <c r="B144" s="1741"/>
      <c r="C144" s="1755"/>
      <c r="D144" s="1347" t="s">
        <v>795</v>
      </c>
      <c r="E144" s="1371">
        <v>38000</v>
      </c>
      <c r="F144" s="1738"/>
      <c r="G144" s="1349">
        <v>38000</v>
      </c>
      <c r="H144" s="1723"/>
      <c r="I144" s="1350">
        <v>6042.6</v>
      </c>
      <c r="J144" s="1813"/>
      <c r="K144" s="1351">
        <f t="shared" si="13"/>
        <v>0.15901578947368422</v>
      </c>
      <c r="L144" s="1352">
        <f t="shared" si="14"/>
        <v>0.15901578947368422</v>
      </c>
      <c r="N144" s="1318"/>
      <c r="O144" s="1276"/>
      <c r="P144" s="1276"/>
    </row>
    <row r="145" spans="1:16" ht="45" customHeight="1" thickBot="1">
      <c r="A145" s="1718"/>
      <c r="B145" s="1759"/>
      <c r="C145" s="1811"/>
      <c r="D145" s="1353" t="s">
        <v>797</v>
      </c>
      <c r="E145" s="1383">
        <v>102000</v>
      </c>
      <c r="F145" s="1734"/>
      <c r="G145" s="1355">
        <v>102000</v>
      </c>
      <c r="H145" s="1724"/>
      <c r="I145" s="1356">
        <v>22182.1</v>
      </c>
      <c r="J145" s="1814"/>
      <c r="K145" s="1357">
        <f t="shared" si="13"/>
        <v>0.21747156862745096</v>
      </c>
      <c r="L145" s="1358">
        <f t="shared" si="14"/>
        <v>0.21747156862745096</v>
      </c>
      <c r="N145" s="1318"/>
      <c r="O145" s="1276"/>
      <c r="P145" s="1276"/>
    </row>
    <row r="146" spans="1:16" ht="45" customHeight="1">
      <c r="A146" s="1780">
        <v>42</v>
      </c>
      <c r="B146" s="1390" t="s">
        <v>377</v>
      </c>
      <c r="C146" s="1391" t="s">
        <v>83</v>
      </c>
      <c r="D146" s="1312" t="s">
        <v>784</v>
      </c>
      <c r="E146" s="1370">
        <v>7009000</v>
      </c>
      <c r="F146" s="1737">
        <f>SUM(E146:E156)</f>
        <v>122543000</v>
      </c>
      <c r="G146" s="1314">
        <v>7009000</v>
      </c>
      <c r="H146" s="1729">
        <f>SUM(G146:G156)</f>
        <v>124990871</v>
      </c>
      <c r="I146" s="1314">
        <v>243137.25</v>
      </c>
      <c r="J146" s="1776">
        <f>SUM(I146:I156)</f>
        <v>33699687.82</v>
      </c>
      <c r="K146" s="1338">
        <f t="shared" si="13"/>
        <v>3.468929233842203E-2</v>
      </c>
      <c r="L146" s="1339">
        <f t="shared" si="14"/>
        <v>3.468929233842203E-2</v>
      </c>
      <c r="N146" s="1318"/>
      <c r="O146" s="1276"/>
      <c r="P146" s="1276"/>
    </row>
    <row r="147" spans="1:16" ht="45" customHeight="1">
      <c r="A147" s="1788"/>
      <c r="B147" s="1741" t="s">
        <v>387</v>
      </c>
      <c r="C147" s="1755" t="s">
        <v>579</v>
      </c>
      <c r="D147" s="1347" t="s">
        <v>822</v>
      </c>
      <c r="E147" s="1371"/>
      <c r="F147" s="1738"/>
      <c r="G147" s="1349">
        <v>190357</v>
      </c>
      <c r="H147" s="1723"/>
      <c r="I147" s="1349">
        <v>25023.45</v>
      </c>
      <c r="J147" s="1813"/>
      <c r="K147" s="1360">
        <v>0</v>
      </c>
      <c r="L147" s="1352">
        <f t="shared" si="14"/>
        <v>0.13145537069821442</v>
      </c>
      <c r="N147" s="1318"/>
      <c r="O147" s="1276"/>
      <c r="P147" s="1276"/>
    </row>
    <row r="148" spans="1:16" ht="45" customHeight="1">
      <c r="A148" s="1788"/>
      <c r="B148" s="1741"/>
      <c r="C148" s="1755"/>
      <c r="D148" s="1374" t="s">
        <v>823</v>
      </c>
      <c r="E148" s="1371">
        <v>12945000</v>
      </c>
      <c r="F148" s="1738"/>
      <c r="G148" s="1349">
        <v>11014693</v>
      </c>
      <c r="H148" s="1723"/>
      <c r="I148" s="1349">
        <v>25888.98</v>
      </c>
      <c r="J148" s="1813"/>
      <c r="K148" s="1351">
        <f>I148/E148</f>
        <v>1.9999212050984937E-3</v>
      </c>
      <c r="L148" s="1352">
        <f t="shared" si="14"/>
        <v>2.3504041374553062E-3</v>
      </c>
      <c r="N148" s="1318"/>
      <c r="O148" s="1276"/>
      <c r="P148" s="1276"/>
    </row>
    <row r="149" spans="1:16" ht="45" customHeight="1">
      <c r="A149" s="1788"/>
      <c r="B149" s="1741"/>
      <c r="C149" s="1755"/>
      <c r="D149" s="1347" t="s">
        <v>780</v>
      </c>
      <c r="E149" s="1371">
        <v>42360000</v>
      </c>
      <c r="F149" s="1738"/>
      <c r="G149" s="1349">
        <v>43595314</v>
      </c>
      <c r="H149" s="1723"/>
      <c r="I149" s="1349">
        <v>5745172.8700000001</v>
      </c>
      <c r="J149" s="1813"/>
      <c r="K149" s="1351">
        <f>I149/E149</f>
        <v>0.13562731043437204</v>
      </c>
      <c r="L149" s="1352">
        <f t="shared" si="14"/>
        <v>0.13178418373130654</v>
      </c>
      <c r="N149" s="1318"/>
      <c r="O149" s="1276"/>
      <c r="P149" s="1276"/>
    </row>
    <row r="150" spans="1:16" ht="45" customHeight="1">
      <c r="A150" s="1788"/>
      <c r="B150" s="1741"/>
      <c r="C150" s="1755"/>
      <c r="D150" s="1347" t="s">
        <v>784</v>
      </c>
      <c r="E150" s="1371">
        <v>23077000</v>
      </c>
      <c r="F150" s="1738"/>
      <c r="G150" s="1349">
        <v>25262498</v>
      </c>
      <c r="H150" s="1723"/>
      <c r="I150" s="1349">
        <v>18642987.449999999</v>
      </c>
      <c r="J150" s="1813"/>
      <c r="K150" s="1351">
        <f>I150/E150</f>
        <v>0.80786009663301117</v>
      </c>
      <c r="L150" s="1352">
        <f t="shared" si="14"/>
        <v>0.73797086297641667</v>
      </c>
      <c r="N150" s="1318"/>
      <c r="O150" s="1276"/>
      <c r="P150" s="1276"/>
    </row>
    <row r="151" spans="1:16" ht="45" customHeight="1">
      <c r="A151" s="1788"/>
      <c r="B151" s="1741"/>
      <c r="C151" s="1755"/>
      <c r="D151" s="1347" t="s">
        <v>787</v>
      </c>
      <c r="E151" s="1371">
        <v>10209000</v>
      </c>
      <c r="F151" s="1738"/>
      <c r="G151" s="1349">
        <v>10209000</v>
      </c>
      <c r="H151" s="1723"/>
      <c r="I151" s="1349">
        <v>8891497.6199999992</v>
      </c>
      <c r="J151" s="1813"/>
      <c r="K151" s="1351">
        <f>I151/E151</f>
        <v>0.87094697032030555</v>
      </c>
      <c r="L151" s="1352">
        <f t="shared" si="14"/>
        <v>0.87094697032030555</v>
      </c>
      <c r="N151" s="1318"/>
      <c r="O151" s="1276"/>
      <c r="P151" s="1276"/>
    </row>
    <row r="152" spans="1:16" ht="45" customHeight="1">
      <c r="A152" s="1788"/>
      <c r="B152" s="1741"/>
      <c r="C152" s="1755"/>
      <c r="D152" s="1347" t="s">
        <v>789</v>
      </c>
      <c r="E152" s="1371">
        <v>7140000</v>
      </c>
      <c r="F152" s="1738"/>
      <c r="G152" s="1349">
        <v>6970000</v>
      </c>
      <c r="H152" s="1723"/>
      <c r="I152" s="1362">
        <v>0</v>
      </c>
      <c r="J152" s="1813"/>
      <c r="K152" s="1360">
        <v>0</v>
      </c>
      <c r="L152" s="1363">
        <v>0</v>
      </c>
      <c r="N152" s="1318"/>
      <c r="O152" s="1276"/>
      <c r="P152" s="1276"/>
    </row>
    <row r="153" spans="1:16" ht="45" customHeight="1">
      <c r="A153" s="1788"/>
      <c r="B153" s="1741"/>
      <c r="C153" s="1755"/>
      <c r="D153" s="1347" t="s">
        <v>790</v>
      </c>
      <c r="E153" s="1371">
        <v>16233000</v>
      </c>
      <c r="F153" s="1738"/>
      <c r="G153" s="1349">
        <v>16233000</v>
      </c>
      <c r="H153" s="1723"/>
      <c r="I153" s="1362">
        <v>0</v>
      </c>
      <c r="J153" s="1813"/>
      <c r="K153" s="1360">
        <v>0</v>
      </c>
      <c r="L153" s="1363">
        <v>0</v>
      </c>
      <c r="N153" s="1318"/>
      <c r="O153" s="1276"/>
      <c r="P153" s="1276"/>
    </row>
    <row r="154" spans="1:16" ht="45" customHeight="1">
      <c r="A154" s="1788"/>
      <c r="B154" s="1741"/>
      <c r="C154" s="1755"/>
      <c r="D154" s="1347" t="s">
        <v>797</v>
      </c>
      <c r="E154" s="1371"/>
      <c r="F154" s="1738"/>
      <c r="G154" s="1349">
        <v>401938</v>
      </c>
      <c r="H154" s="1723"/>
      <c r="I154" s="1349">
        <v>14760</v>
      </c>
      <c r="J154" s="1813"/>
      <c r="K154" s="1360">
        <v>0</v>
      </c>
      <c r="L154" s="1352">
        <f>I154/G154</f>
        <v>3.6722081515059533E-2</v>
      </c>
      <c r="N154" s="1318"/>
      <c r="O154" s="1276"/>
      <c r="P154" s="1276"/>
    </row>
    <row r="155" spans="1:16" ht="45" customHeight="1">
      <c r="A155" s="1788"/>
      <c r="B155" s="1741"/>
      <c r="C155" s="1755"/>
      <c r="D155" s="1347" t="s">
        <v>800</v>
      </c>
      <c r="E155" s="1371">
        <v>3570000</v>
      </c>
      <c r="F155" s="1738"/>
      <c r="G155" s="1349">
        <v>3570000</v>
      </c>
      <c r="H155" s="1723"/>
      <c r="I155" s="1362">
        <v>0</v>
      </c>
      <c r="J155" s="1813"/>
      <c r="K155" s="1360">
        <v>0</v>
      </c>
      <c r="L155" s="1363">
        <v>0</v>
      </c>
      <c r="N155" s="1318"/>
      <c r="O155" s="1276"/>
      <c r="P155" s="1276"/>
    </row>
    <row r="156" spans="1:16" ht="45" customHeight="1" thickBot="1">
      <c r="A156" s="1781"/>
      <c r="B156" s="1340">
        <v>851</v>
      </c>
      <c r="C156" s="1320" t="s">
        <v>404</v>
      </c>
      <c r="D156" s="1320" t="s">
        <v>784</v>
      </c>
      <c r="E156" s="1372"/>
      <c r="F156" s="1739"/>
      <c r="G156" s="1322">
        <v>535071</v>
      </c>
      <c r="H156" s="1730"/>
      <c r="I156" s="1322">
        <v>111220.2</v>
      </c>
      <c r="J156" s="1777"/>
      <c r="K156" s="1368">
        <v>0</v>
      </c>
      <c r="L156" s="1325">
        <f>I156/G156</f>
        <v>0.20786063905537769</v>
      </c>
      <c r="N156" s="1318"/>
      <c r="O156" s="1276"/>
      <c r="P156" s="1276"/>
    </row>
    <row r="157" spans="1:16" ht="45" customHeight="1">
      <c r="A157" s="1780">
        <v>44</v>
      </c>
      <c r="B157" s="1390" t="s">
        <v>350</v>
      </c>
      <c r="C157" s="1391" t="s">
        <v>351</v>
      </c>
      <c r="D157" s="1378" t="s">
        <v>803</v>
      </c>
      <c r="E157" s="1370">
        <v>122309000</v>
      </c>
      <c r="F157" s="1737">
        <f>E157+E158+E160+E161</f>
        <v>187001000</v>
      </c>
      <c r="G157" s="1314">
        <v>253657812</v>
      </c>
      <c r="H157" s="1729">
        <f>SUM(G157:G161)</f>
        <v>318901894</v>
      </c>
      <c r="I157" s="1337">
        <v>176887035.40000001</v>
      </c>
      <c r="J157" s="1776">
        <f>SUM(I157:I161)</f>
        <v>178395351.66</v>
      </c>
      <c r="K157" s="1338">
        <f>I157/E157</f>
        <v>1.4462307385392734</v>
      </c>
      <c r="L157" s="1339">
        <f>I157/G157</f>
        <v>0.69734511232005736</v>
      </c>
      <c r="N157" s="1318"/>
      <c r="O157" s="1276"/>
      <c r="P157" s="1276"/>
    </row>
    <row r="158" spans="1:16" ht="45" customHeight="1">
      <c r="A158" s="1788"/>
      <c r="B158" s="1741" t="s">
        <v>377</v>
      </c>
      <c r="C158" s="1742" t="s">
        <v>83</v>
      </c>
      <c r="D158" s="1374" t="s">
        <v>823</v>
      </c>
      <c r="E158" s="1371">
        <v>259000</v>
      </c>
      <c r="F158" s="1738"/>
      <c r="G158" s="1349">
        <v>259000</v>
      </c>
      <c r="H158" s="1723"/>
      <c r="I158" s="1362">
        <v>0</v>
      </c>
      <c r="J158" s="1813"/>
      <c r="K158" s="1360">
        <v>0</v>
      </c>
      <c r="L158" s="1363">
        <v>0</v>
      </c>
      <c r="N158" s="1318"/>
      <c r="O158" s="1276"/>
      <c r="P158" s="1276"/>
    </row>
    <row r="159" spans="1:16" ht="45" customHeight="1">
      <c r="A159" s="1788"/>
      <c r="B159" s="1741"/>
      <c r="C159" s="1742"/>
      <c r="D159" s="1347" t="s">
        <v>784</v>
      </c>
      <c r="E159" s="1371"/>
      <c r="F159" s="1738"/>
      <c r="G159" s="1349">
        <v>552082</v>
      </c>
      <c r="H159" s="1723"/>
      <c r="I159" s="1362">
        <v>0</v>
      </c>
      <c r="J159" s="1813"/>
      <c r="K159" s="1360">
        <v>0</v>
      </c>
      <c r="L159" s="1363">
        <v>0</v>
      </c>
      <c r="N159" s="1318"/>
      <c r="O159" s="1276"/>
      <c r="P159" s="1276"/>
    </row>
    <row r="160" spans="1:16" ht="45" customHeight="1">
      <c r="A160" s="1788"/>
      <c r="B160" s="1741"/>
      <c r="C160" s="1742"/>
      <c r="D160" s="1347" t="s">
        <v>783</v>
      </c>
      <c r="E160" s="1371">
        <v>36475000</v>
      </c>
      <c r="F160" s="1738"/>
      <c r="G160" s="1349">
        <v>36475000</v>
      </c>
      <c r="H160" s="1723"/>
      <c r="I160" s="1350">
        <v>1065493.23</v>
      </c>
      <c r="J160" s="1813"/>
      <c r="K160" s="1351">
        <f>I160/E160</f>
        <v>2.9211603289924604E-2</v>
      </c>
      <c r="L160" s="1352">
        <f>I160/G160</f>
        <v>2.9211603289924604E-2</v>
      </c>
      <c r="N160" s="1318"/>
      <c r="O160" s="1276"/>
      <c r="P160" s="1276"/>
    </row>
    <row r="161" spans="1:16" ht="46.5" customHeight="1" thickBot="1">
      <c r="A161" s="1779"/>
      <c r="B161" s="1392" t="s">
        <v>407</v>
      </c>
      <c r="C161" s="1353" t="s">
        <v>582</v>
      </c>
      <c r="D161" s="1353" t="s">
        <v>783</v>
      </c>
      <c r="E161" s="1383">
        <v>27958000</v>
      </c>
      <c r="F161" s="1734"/>
      <c r="G161" s="1355">
        <v>27958000</v>
      </c>
      <c r="H161" s="1724"/>
      <c r="I161" s="1356">
        <v>442823.03</v>
      </c>
      <c r="J161" s="1814"/>
      <c r="K161" s="1357">
        <f>I161/E161</f>
        <v>1.5838866514056801E-2</v>
      </c>
      <c r="L161" s="1358">
        <f>I161/G161</f>
        <v>1.5838866514056801E-2</v>
      </c>
      <c r="N161" s="1318"/>
      <c r="O161" s="1276"/>
      <c r="P161" s="1276"/>
    </row>
    <row r="162" spans="1:16" ht="45" customHeight="1" thickBot="1">
      <c r="A162" s="1780">
        <v>46</v>
      </c>
      <c r="B162" s="1753" t="s">
        <v>377</v>
      </c>
      <c r="C162" s="1760" t="s">
        <v>83</v>
      </c>
      <c r="D162" s="1378" t="s">
        <v>823</v>
      </c>
      <c r="E162" s="1370">
        <v>4650000</v>
      </c>
      <c r="F162" s="1737">
        <f>SUM(E162:E171)</f>
        <v>601389000</v>
      </c>
      <c r="G162" s="1314">
        <v>5135207</v>
      </c>
      <c r="H162" s="1729">
        <f>SUM(G162:G171)</f>
        <v>1011872718</v>
      </c>
      <c r="I162" s="1315">
        <v>0</v>
      </c>
      <c r="J162" s="1776">
        <f>SUM(I162:I171)</f>
        <v>366367229.28999996</v>
      </c>
      <c r="K162" s="1316">
        <v>0</v>
      </c>
      <c r="L162" s="1317">
        <v>0</v>
      </c>
      <c r="N162" s="1318"/>
      <c r="O162" s="1276"/>
      <c r="P162" s="1276"/>
    </row>
    <row r="163" spans="1:16" ht="45" customHeight="1">
      <c r="A163" s="1788"/>
      <c r="B163" s="1741"/>
      <c r="C163" s="1742"/>
      <c r="D163" s="1347" t="s">
        <v>780</v>
      </c>
      <c r="E163" s="1371"/>
      <c r="F163" s="1738"/>
      <c r="G163" s="1349">
        <v>376404</v>
      </c>
      <c r="H163" s="1723"/>
      <c r="I163" s="1362">
        <v>0</v>
      </c>
      <c r="J163" s="1813"/>
      <c r="K163" s="1316">
        <v>0</v>
      </c>
      <c r="L163" s="1317">
        <v>0</v>
      </c>
      <c r="N163" s="1318"/>
      <c r="O163" s="1276"/>
      <c r="P163" s="1276"/>
    </row>
    <row r="164" spans="1:16" ht="45" customHeight="1">
      <c r="A164" s="1788"/>
      <c r="B164" s="1741"/>
      <c r="C164" s="1742"/>
      <c r="D164" s="1347" t="s">
        <v>784</v>
      </c>
      <c r="E164" s="1371">
        <v>3830000</v>
      </c>
      <c r="F164" s="1738"/>
      <c r="G164" s="1349">
        <v>3830000</v>
      </c>
      <c r="H164" s="1723"/>
      <c r="I164" s="1350">
        <v>1010111.7799999999</v>
      </c>
      <c r="J164" s="1813"/>
      <c r="K164" s="1351">
        <f>I164/E164</f>
        <v>0.26373675718015666</v>
      </c>
      <c r="L164" s="1352">
        <f>I164/G164</f>
        <v>0.26373675718015666</v>
      </c>
      <c r="N164" s="1318"/>
      <c r="O164" s="1276"/>
      <c r="P164" s="1276"/>
    </row>
    <row r="165" spans="1:16" ht="45" customHeight="1">
      <c r="A165" s="1788"/>
      <c r="B165" s="1741"/>
      <c r="C165" s="1742"/>
      <c r="D165" s="1347" t="s">
        <v>783</v>
      </c>
      <c r="E165" s="1371">
        <v>16527000</v>
      </c>
      <c r="F165" s="1738"/>
      <c r="G165" s="1349">
        <v>15665389</v>
      </c>
      <c r="H165" s="1723"/>
      <c r="I165" s="1350">
        <v>4174764.8700000006</v>
      </c>
      <c r="J165" s="1813"/>
      <c r="K165" s="1351">
        <f>I165/E165</f>
        <v>0.25260270284988207</v>
      </c>
      <c r="L165" s="1352">
        <f>I165/G165</f>
        <v>0.26649608701067051</v>
      </c>
      <c r="N165" s="1318"/>
      <c r="O165" s="1276"/>
      <c r="P165" s="1276"/>
    </row>
    <row r="166" spans="1:16" ht="45" customHeight="1">
      <c r="A166" s="1788"/>
      <c r="B166" s="1741" t="s">
        <v>403</v>
      </c>
      <c r="C166" s="1742" t="s">
        <v>404</v>
      </c>
      <c r="D166" s="1347" t="s">
        <v>804</v>
      </c>
      <c r="E166" s="1371">
        <v>559000</v>
      </c>
      <c r="F166" s="1738"/>
      <c r="G166" s="1349">
        <v>559000</v>
      </c>
      <c r="H166" s="1723"/>
      <c r="I166" s="1350">
        <v>292653.24</v>
      </c>
      <c r="J166" s="1813"/>
      <c r="K166" s="1351">
        <f>I166/E166</f>
        <v>0.52352994633273697</v>
      </c>
      <c r="L166" s="1352">
        <f>I166/G166</f>
        <v>0.52352994633273697</v>
      </c>
      <c r="N166" s="1318"/>
      <c r="O166" s="1276"/>
      <c r="P166" s="1276"/>
    </row>
    <row r="167" spans="1:16" ht="45" customHeight="1">
      <c r="A167" s="1788"/>
      <c r="B167" s="1741"/>
      <c r="C167" s="1742"/>
      <c r="D167" s="1347" t="s">
        <v>822</v>
      </c>
      <c r="E167" s="1371">
        <v>200000</v>
      </c>
      <c r="F167" s="1738"/>
      <c r="G167" s="1349">
        <v>200000</v>
      </c>
      <c r="H167" s="1723"/>
      <c r="I167" s="1362">
        <v>0</v>
      </c>
      <c r="J167" s="1813"/>
      <c r="K167" s="1360">
        <v>0</v>
      </c>
      <c r="L167" s="1363">
        <v>0</v>
      </c>
      <c r="N167" s="1318"/>
      <c r="O167" s="1276"/>
      <c r="P167" s="1276"/>
    </row>
    <row r="168" spans="1:16" ht="45" customHeight="1">
      <c r="A168" s="1788"/>
      <c r="B168" s="1741"/>
      <c r="C168" s="1742"/>
      <c r="D168" s="1374" t="s">
        <v>823</v>
      </c>
      <c r="E168" s="1371">
        <v>10950000</v>
      </c>
      <c r="F168" s="1738"/>
      <c r="G168" s="1349">
        <v>10950000</v>
      </c>
      <c r="H168" s="1723"/>
      <c r="I168" s="1362">
        <v>0</v>
      </c>
      <c r="J168" s="1813"/>
      <c r="K168" s="1360">
        <v>0</v>
      </c>
      <c r="L168" s="1363">
        <v>0</v>
      </c>
      <c r="N168" s="1318"/>
      <c r="O168" s="1276"/>
      <c r="P168" s="1276"/>
    </row>
    <row r="169" spans="1:16" ht="45" customHeight="1">
      <c r="A169" s="1788"/>
      <c r="B169" s="1741"/>
      <c r="C169" s="1742"/>
      <c r="D169" s="1347" t="s">
        <v>780</v>
      </c>
      <c r="E169" s="1371">
        <v>247097000</v>
      </c>
      <c r="F169" s="1738"/>
      <c r="G169" s="1349">
        <v>657011062</v>
      </c>
      <c r="H169" s="1723"/>
      <c r="I169" s="1350">
        <v>295529915.91999996</v>
      </c>
      <c r="J169" s="1813"/>
      <c r="K169" s="1351">
        <f t="shared" ref="K169:K175" si="15">I169/E169</f>
        <v>1.1960077051522275</v>
      </c>
      <c r="L169" s="1352">
        <f t="shared" ref="L169:L175" si="16">I169/G169</f>
        <v>0.44980965011514518</v>
      </c>
      <c r="N169" s="1318"/>
      <c r="O169" s="1276"/>
      <c r="P169" s="1276"/>
    </row>
    <row r="170" spans="1:16" ht="45" customHeight="1">
      <c r="A170" s="1788"/>
      <c r="B170" s="1741"/>
      <c r="C170" s="1742"/>
      <c r="D170" s="1347" t="s">
        <v>784</v>
      </c>
      <c r="E170" s="1371">
        <v>101005000</v>
      </c>
      <c r="F170" s="1738"/>
      <c r="G170" s="1349">
        <v>101005000</v>
      </c>
      <c r="H170" s="1723"/>
      <c r="I170" s="1350">
        <v>18930049.049999997</v>
      </c>
      <c r="J170" s="1813"/>
      <c r="K170" s="1351">
        <f t="shared" si="15"/>
        <v>0.18741695015098259</v>
      </c>
      <c r="L170" s="1352">
        <f t="shared" si="16"/>
        <v>0.18741695015098259</v>
      </c>
      <c r="N170" s="1318"/>
      <c r="O170" s="1276"/>
      <c r="P170" s="1276"/>
    </row>
    <row r="171" spans="1:16" ht="45" customHeight="1" thickBot="1">
      <c r="A171" s="1781"/>
      <c r="B171" s="1774"/>
      <c r="C171" s="1775"/>
      <c r="D171" s="1320" t="s">
        <v>783</v>
      </c>
      <c r="E171" s="1372">
        <v>216571000</v>
      </c>
      <c r="F171" s="1739"/>
      <c r="G171" s="1322">
        <v>217140656</v>
      </c>
      <c r="H171" s="1730"/>
      <c r="I171" s="1323">
        <v>46429734.429999985</v>
      </c>
      <c r="J171" s="1777"/>
      <c r="K171" s="1324">
        <f t="shared" si="15"/>
        <v>0.2143857415351085</v>
      </c>
      <c r="L171" s="1325">
        <f t="shared" si="16"/>
        <v>0.21382331289447695</v>
      </c>
      <c r="N171" s="1318"/>
      <c r="O171" s="1276"/>
      <c r="P171" s="1276"/>
    </row>
    <row r="172" spans="1:16" ht="45" customHeight="1">
      <c r="A172" s="1778">
        <v>47</v>
      </c>
      <c r="B172" s="1393" t="s">
        <v>358</v>
      </c>
      <c r="C172" s="1394" t="s">
        <v>359</v>
      </c>
      <c r="D172" s="1341" t="s">
        <v>780</v>
      </c>
      <c r="E172" s="1381">
        <v>608894000</v>
      </c>
      <c r="F172" s="1733">
        <f>SUM(E172:E174)</f>
        <v>1114905000</v>
      </c>
      <c r="G172" s="1343">
        <v>608894000</v>
      </c>
      <c r="H172" s="1722">
        <f>SUM(G172:G174)</f>
        <v>1114905000</v>
      </c>
      <c r="I172" s="1344">
        <v>265160915.61000001</v>
      </c>
      <c r="J172" s="1812">
        <f>SUM(I172:I174)</f>
        <v>506157829.30000001</v>
      </c>
      <c r="K172" s="1345">
        <f>I172/E172</f>
        <v>0.43547960007817454</v>
      </c>
      <c r="L172" s="1346">
        <f t="shared" si="16"/>
        <v>0.43547960007817454</v>
      </c>
      <c r="N172" s="1318"/>
      <c r="O172" s="1276"/>
      <c r="P172" s="1276"/>
    </row>
    <row r="173" spans="1:16" ht="45" customHeight="1">
      <c r="A173" s="1788"/>
      <c r="B173" s="1395" t="s">
        <v>377</v>
      </c>
      <c r="C173" s="1396" t="s">
        <v>83</v>
      </c>
      <c r="D173" s="1347" t="s">
        <v>780</v>
      </c>
      <c r="E173" s="1371">
        <v>1658000</v>
      </c>
      <c r="F173" s="1738"/>
      <c r="G173" s="1349">
        <v>1658000</v>
      </c>
      <c r="H173" s="1723"/>
      <c r="I173" s="1350">
        <v>32598.39</v>
      </c>
      <c r="J173" s="1813"/>
      <c r="K173" s="1351">
        <f>I173/E173</f>
        <v>1.966127261761158E-2</v>
      </c>
      <c r="L173" s="1352">
        <f t="shared" si="16"/>
        <v>1.966127261761158E-2</v>
      </c>
      <c r="N173" s="1318"/>
      <c r="O173" s="1276"/>
      <c r="P173" s="1276"/>
    </row>
    <row r="174" spans="1:16" ht="45" customHeight="1" thickBot="1">
      <c r="A174" s="1779"/>
      <c r="B174" s="1392" t="s">
        <v>413</v>
      </c>
      <c r="C174" s="1397" t="s">
        <v>584</v>
      </c>
      <c r="D174" s="1353" t="s">
        <v>780</v>
      </c>
      <c r="E174" s="1383">
        <v>504353000</v>
      </c>
      <c r="F174" s="1734"/>
      <c r="G174" s="1355">
        <v>504353000</v>
      </c>
      <c r="H174" s="1724"/>
      <c r="I174" s="1356">
        <v>240964315.30000001</v>
      </c>
      <c r="J174" s="1814"/>
      <c r="K174" s="1357">
        <f>I174/E174</f>
        <v>0.47776917218694054</v>
      </c>
      <c r="L174" s="1358">
        <f t="shared" si="16"/>
        <v>0.47776917218694054</v>
      </c>
      <c r="N174" s="1318"/>
      <c r="O174" s="1276"/>
      <c r="P174" s="1276"/>
    </row>
    <row r="175" spans="1:16" ht="45" customHeight="1">
      <c r="A175" s="1780">
        <v>49</v>
      </c>
      <c r="B175" s="1753" t="s">
        <v>377</v>
      </c>
      <c r="C175" s="1760" t="s">
        <v>83</v>
      </c>
      <c r="D175" s="1312" t="s">
        <v>784</v>
      </c>
      <c r="E175" s="1370">
        <v>7642000</v>
      </c>
      <c r="F175" s="1737">
        <f>SUM(E175:E176)</f>
        <v>8392000</v>
      </c>
      <c r="G175" s="1314">
        <v>7642000</v>
      </c>
      <c r="H175" s="1729">
        <f>SUM(G175:G176)</f>
        <v>8392000</v>
      </c>
      <c r="I175" s="1337">
        <v>113846.87</v>
      </c>
      <c r="J175" s="1731">
        <f>SUM(I175:I176)</f>
        <v>113846.87</v>
      </c>
      <c r="K175" s="1338">
        <f t="shared" si="15"/>
        <v>1.4897522899764459E-2</v>
      </c>
      <c r="L175" s="1339">
        <f t="shared" si="16"/>
        <v>1.4897522899764459E-2</v>
      </c>
      <c r="N175" s="1318"/>
      <c r="O175" s="1276"/>
      <c r="P175" s="1276"/>
    </row>
    <row r="176" spans="1:16" ht="45" customHeight="1" thickBot="1">
      <c r="A176" s="1781"/>
      <c r="B176" s="1774"/>
      <c r="C176" s="1775"/>
      <c r="D176" s="1320" t="s">
        <v>783</v>
      </c>
      <c r="E176" s="1372">
        <v>750000</v>
      </c>
      <c r="F176" s="1739"/>
      <c r="G176" s="1322">
        <v>750000</v>
      </c>
      <c r="H176" s="1730"/>
      <c r="I176" s="1367">
        <v>0</v>
      </c>
      <c r="J176" s="1732"/>
      <c r="K176" s="1368">
        <v>0</v>
      </c>
      <c r="L176" s="1369">
        <v>0</v>
      </c>
      <c r="N176" s="1318"/>
      <c r="O176" s="1276"/>
      <c r="P176" s="1276"/>
    </row>
    <row r="177" spans="1:16" ht="45" customHeight="1">
      <c r="A177" s="1778">
        <v>51</v>
      </c>
      <c r="B177" s="1389" t="s">
        <v>352</v>
      </c>
      <c r="C177" s="1380" t="s">
        <v>353</v>
      </c>
      <c r="D177" s="1341" t="s">
        <v>780</v>
      </c>
      <c r="E177" s="1381"/>
      <c r="F177" s="1808"/>
      <c r="G177" s="1343">
        <v>29175673.469999999</v>
      </c>
      <c r="H177" s="1722">
        <f>SUM(G177:G182)</f>
        <v>1610168355.98</v>
      </c>
      <c r="I177" s="1344">
        <v>8210553.8699999992</v>
      </c>
      <c r="J177" s="1752">
        <f>SUM(I177:I182)</f>
        <v>574765127.73000014</v>
      </c>
      <c r="K177" s="1398">
        <v>0</v>
      </c>
      <c r="L177" s="1346">
        <f>I177/G177</f>
        <v>0.28141780097870006</v>
      </c>
      <c r="N177" s="1318"/>
      <c r="O177" s="1276"/>
      <c r="P177" s="1276"/>
    </row>
    <row r="178" spans="1:16" ht="45" customHeight="1">
      <c r="A178" s="1788"/>
      <c r="B178" s="1741" t="s">
        <v>377</v>
      </c>
      <c r="C178" s="1742" t="s">
        <v>83</v>
      </c>
      <c r="D178" s="1347" t="s">
        <v>822</v>
      </c>
      <c r="E178" s="1371"/>
      <c r="F178" s="1809"/>
      <c r="G178" s="1349">
        <v>352000</v>
      </c>
      <c r="H178" s="1723"/>
      <c r="I178" s="1350">
        <v>44589.46</v>
      </c>
      <c r="J178" s="1740"/>
      <c r="K178" s="1360">
        <v>0</v>
      </c>
      <c r="L178" s="1352">
        <f>I178/G178</f>
        <v>0.12667460227272728</v>
      </c>
      <c r="N178" s="1318"/>
      <c r="O178" s="1276"/>
      <c r="P178" s="1276"/>
    </row>
    <row r="179" spans="1:16" ht="45" customHeight="1">
      <c r="A179" s="1788"/>
      <c r="B179" s="1741"/>
      <c r="C179" s="1742"/>
      <c r="D179" s="1374" t="s">
        <v>823</v>
      </c>
      <c r="E179" s="1371"/>
      <c r="F179" s="1809"/>
      <c r="G179" s="1349">
        <v>219000</v>
      </c>
      <c r="H179" s="1723"/>
      <c r="I179" s="1350">
        <v>46131.73</v>
      </c>
      <c r="J179" s="1740"/>
      <c r="K179" s="1360">
        <v>0</v>
      </c>
      <c r="L179" s="1352">
        <f>I179/G179</f>
        <v>0.2106471689497717</v>
      </c>
      <c r="N179" s="1318"/>
      <c r="O179" s="1276"/>
      <c r="P179" s="1276"/>
    </row>
    <row r="180" spans="1:16" ht="45" customHeight="1">
      <c r="A180" s="1788"/>
      <c r="B180" s="1741" t="s">
        <v>413</v>
      </c>
      <c r="C180" s="1755" t="s">
        <v>584</v>
      </c>
      <c r="D180" s="1347" t="s">
        <v>822</v>
      </c>
      <c r="E180" s="1371"/>
      <c r="F180" s="1809"/>
      <c r="G180" s="1349">
        <v>18751386.91</v>
      </c>
      <c r="H180" s="1723"/>
      <c r="I180" s="1362">
        <v>0</v>
      </c>
      <c r="J180" s="1740"/>
      <c r="K180" s="1360">
        <v>0</v>
      </c>
      <c r="L180" s="1363">
        <v>0</v>
      </c>
      <c r="N180" s="1318"/>
      <c r="O180" s="1276"/>
      <c r="P180" s="1276"/>
    </row>
    <row r="181" spans="1:16" ht="45" customHeight="1">
      <c r="A181" s="1788"/>
      <c r="B181" s="1741"/>
      <c r="C181" s="1755"/>
      <c r="D181" s="1374" t="s">
        <v>823</v>
      </c>
      <c r="E181" s="1371"/>
      <c r="F181" s="1809"/>
      <c r="G181" s="1349">
        <v>235089</v>
      </c>
      <c r="H181" s="1723"/>
      <c r="I181" s="1362">
        <v>0</v>
      </c>
      <c r="J181" s="1740"/>
      <c r="K181" s="1360">
        <v>0</v>
      </c>
      <c r="L181" s="1363">
        <v>0</v>
      </c>
      <c r="N181" s="1318"/>
      <c r="O181" s="1276"/>
      <c r="P181" s="1276"/>
    </row>
    <row r="182" spans="1:16" ht="45" customHeight="1" thickBot="1">
      <c r="A182" s="1779"/>
      <c r="B182" s="1759"/>
      <c r="C182" s="1811"/>
      <c r="D182" s="1353" t="s">
        <v>780</v>
      </c>
      <c r="E182" s="1383"/>
      <c r="F182" s="1810"/>
      <c r="G182" s="1355">
        <v>1561435206.5999999</v>
      </c>
      <c r="H182" s="1724"/>
      <c r="I182" s="1356">
        <v>566463852.6700002</v>
      </c>
      <c r="J182" s="1762"/>
      <c r="K182" s="1399">
        <v>0</v>
      </c>
      <c r="L182" s="1358">
        <f>I182/G182</f>
        <v>0.3627840913767188</v>
      </c>
      <c r="N182" s="1318"/>
      <c r="O182" s="1276"/>
      <c r="P182" s="1276"/>
    </row>
    <row r="183" spans="1:16" ht="45" customHeight="1">
      <c r="A183" s="1804" t="s">
        <v>164</v>
      </c>
      <c r="B183" s="1753" t="s">
        <v>387</v>
      </c>
      <c r="C183" s="1754" t="s">
        <v>579</v>
      </c>
      <c r="D183" s="1378" t="s">
        <v>823</v>
      </c>
      <c r="E183" s="1370">
        <v>5038000</v>
      </c>
      <c r="F183" s="1737">
        <f>SUM(E183:E185)</f>
        <v>17011000</v>
      </c>
      <c r="G183" s="1314">
        <v>2500879</v>
      </c>
      <c r="H183" s="1729">
        <f>SUM(G183:G185)</f>
        <v>17011000</v>
      </c>
      <c r="I183" s="1315">
        <v>0</v>
      </c>
      <c r="J183" s="1731">
        <f>I183+I185+I184</f>
        <v>4416869.34</v>
      </c>
      <c r="K183" s="1316">
        <v>0</v>
      </c>
      <c r="L183" s="1317">
        <v>0</v>
      </c>
      <c r="N183" s="1318"/>
      <c r="O183" s="1276"/>
      <c r="P183" s="1276"/>
    </row>
    <row r="184" spans="1:16" ht="45" customHeight="1">
      <c r="A184" s="1805"/>
      <c r="B184" s="1741"/>
      <c r="C184" s="1755"/>
      <c r="D184" s="1347" t="s">
        <v>780</v>
      </c>
      <c r="E184" s="1371">
        <v>10331000</v>
      </c>
      <c r="F184" s="1738"/>
      <c r="G184" s="1349">
        <v>12868121</v>
      </c>
      <c r="H184" s="1723"/>
      <c r="I184" s="1350">
        <v>4096872.94</v>
      </c>
      <c r="J184" s="1740"/>
      <c r="K184" s="1351">
        <f t="shared" ref="K184:K194" si="17">I184/E184</f>
        <v>0.39656112089826734</v>
      </c>
      <c r="L184" s="1352">
        <f t="shared" ref="L184:L200" si="18">I184/G184</f>
        <v>0.31837382784945834</v>
      </c>
      <c r="N184" s="1318"/>
      <c r="O184" s="1276"/>
      <c r="P184" s="1276"/>
    </row>
    <row r="185" spans="1:16" ht="45" customHeight="1" thickBot="1">
      <c r="A185" s="1806"/>
      <c r="B185" s="1774"/>
      <c r="C185" s="1807"/>
      <c r="D185" s="1320" t="s">
        <v>783</v>
      </c>
      <c r="E185" s="1372">
        <v>1642000</v>
      </c>
      <c r="F185" s="1739"/>
      <c r="G185" s="1322">
        <v>1642000</v>
      </c>
      <c r="H185" s="1730"/>
      <c r="I185" s="1323">
        <v>319996.40000000002</v>
      </c>
      <c r="J185" s="1732"/>
      <c r="K185" s="1324">
        <f t="shared" si="17"/>
        <v>0.19488209500609016</v>
      </c>
      <c r="L185" s="1325">
        <f t="shared" si="18"/>
        <v>0.19488209500609016</v>
      </c>
      <c r="N185" s="1318"/>
      <c r="O185" s="1276"/>
      <c r="P185" s="1276"/>
    </row>
    <row r="186" spans="1:16" ht="45" customHeight="1">
      <c r="A186" s="1789">
        <v>58</v>
      </c>
      <c r="B186" s="1792">
        <v>720</v>
      </c>
      <c r="C186" s="1794" t="s">
        <v>375</v>
      </c>
      <c r="D186" s="1341" t="s">
        <v>784</v>
      </c>
      <c r="E186" s="1400">
        <v>1992000</v>
      </c>
      <c r="F186" s="1796">
        <f>SUM(E186:E190)</f>
        <v>19451000</v>
      </c>
      <c r="G186" s="1343">
        <v>1992000</v>
      </c>
      <c r="H186" s="1722">
        <f>SUM(G186:G190)</f>
        <v>33801789</v>
      </c>
      <c r="I186" s="1344">
        <v>898984.91</v>
      </c>
      <c r="J186" s="1799">
        <f>SUM(I186:I190)</f>
        <v>10086801.91</v>
      </c>
      <c r="K186" s="1401">
        <f t="shared" si="17"/>
        <v>0.45129764558232932</v>
      </c>
      <c r="L186" s="1402">
        <f t="shared" si="18"/>
        <v>0.45129764558232932</v>
      </c>
      <c r="N186" s="1403"/>
      <c r="O186" s="1276"/>
      <c r="P186" s="1276"/>
    </row>
    <row r="187" spans="1:16" ht="45" customHeight="1">
      <c r="A187" s="1790"/>
      <c r="B187" s="1793"/>
      <c r="C187" s="1795"/>
      <c r="D187" s="1347" t="s">
        <v>783</v>
      </c>
      <c r="E187" s="1404">
        <v>641000</v>
      </c>
      <c r="F187" s="1797"/>
      <c r="G187" s="1349">
        <v>641000</v>
      </c>
      <c r="H187" s="1723"/>
      <c r="I187" s="1350">
        <v>191942.54</v>
      </c>
      <c r="J187" s="1800"/>
      <c r="K187" s="1405">
        <f t="shared" si="17"/>
        <v>0.29944234009360376</v>
      </c>
      <c r="L187" s="1406">
        <f t="shared" si="18"/>
        <v>0.29944234009360376</v>
      </c>
      <c r="N187" s="1403"/>
      <c r="O187" s="1276"/>
      <c r="P187" s="1276"/>
    </row>
    <row r="188" spans="1:16" ht="45" customHeight="1">
      <c r="A188" s="1790"/>
      <c r="B188" s="1793">
        <v>750</v>
      </c>
      <c r="C188" s="1795" t="s">
        <v>83</v>
      </c>
      <c r="D188" s="1347" t="s">
        <v>780</v>
      </c>
      <c r="E188" s="1404">
        <v>3282000</v>
      </c>
      <c r="F188" s="1797"/>
      <c r="G188" s="1349">
        <v>17632789</v>
      </c>
      <c r="H188" s="1723"/>
      <c r="I188" s="1350">
        <v>6274248.9000000004</v>
      </c>
      <c r="J188" s="1800"/>
      <c r="K188" s="1405">
        <f t="shared" si="17"/>
        <v>1.9117150822669104</v>
      </c>
      <c r="L188" s="1406">
        <f t="shared" si="18"/>
        <v>0.35582850222956791</v>
      </c>
      <c r="N188" s="1403"/>
      <c r="O188" s="1276"/>
      <c r="P188" s="1276"/>
    </row>
    <row r="189" spans="1:16" ht="45" customHeight="1">
      <c r="A189" s="1790"/>
      <c r="B189" s="1793"/>
      <c r="C189" s="1795"/>
      <c r="D189" s="1347" t="s">
        <v>784</v>
      </c>
      <c r="E189" s="1404">
        <v>7734000</v>
      </c>
      <c r="F189" s="1797"/>
      <c r="G189" s="1349">
        <v>8898430</v>
      </c>
      <c r="H189" s="1723"/>
      <c r="I189" s="1350">
        <v>1405416.9999999998</v>
      </c>
      <c r="J189" s="1800"/>
      <c r="K189" s="1405">
        <f t="shared" si="17"/>
        <v>0.18171929144039303</v>
      </c>
      <c r="L189" s="1406">
        <f t="shared" si="18"/>
        <v>0.15793988377725057</v>
      </c>
      <c r="N189" s="1403"/>
      <c r="O189" s="1276"/>
      <c r="P189" s="1276"/>
    </row>
    <row r="190" spans="1:16" ht="45" customHeight="1" thickBot="1">
      <c r="A190" s="1791"/>
      <c r="B190" s="1802"/>
      <c r="C190" s="1803"/>
      <c r="D190" s="1353" t="s">
        <v>783</v>
      </c>
      <c r="E190" s="1407">
        <v>5802000</v>
      </c>
      <c r="F190" s="1798"/>
      <c r="G190" s="1355">
        <v>4637570</v>
      </c>
      <c r="H190" s="1724"/>
      <c r="I190" s="1356">
        <v>1316208.56</v>
      </c>
      <c r="J190" s="1801"/>
      <c r="K190" s="1408">
        <f t="shared" si="17"/>
        <v>0.22685428472940367</v>
      </c>
      <c r="L190" s="1409">
        <f t="shared" si="18"/>
        <v>0.28381427342336613</v>
      </c>
      <c r="N190" s="1403"/>
      <c r="O190" s="1276"/>
      <c r="P190" s="1276"/>
    </row>
    <row r="191" spans="1:16" ht="45" customHeight="1" thickBot="1">
      <c r="A191" s="1302">
        <v>61</v>
      </c>
      <c r="B191" s="1410">
        <v>750</v>
      </c>
      <c r="C191" s="1304" t="s">
        <v>83</v>
      </c>
      <c r="D191" s="1411" t="s">
        <v>784</v>
      </c>
      <c r="E191" s="1306">
        <v>1070000</v>
      </c>
      <c r="F191" s="1306">
        <f>E191</f>
        <v>1070000</v>
      </c>
      <c r="G191" s="1308">
        <v>6097799</v>
      </c>
      <c r="H191" s="1308">
        <f>G191</f>
        <v>6097799</v>
      </c>
      <c r="I191" s="1308">
        <v>3598945.42</v>
      </c>
      <c r="J191" s="1309">
        <f>I191</f>
        <v>3598945.42</v>
      </c>
      <c r="K191" s="1310">
        <f t="shared" si="17"/>
        <v>3.3635003925233646</v>
      </c>
      <c r="L191" s="1311">
        <f t="shared" si="18"/>
        <v>0.59020400967627829</v>
      </c>
      <c r="N191" s="1318"/>
      <c r="O191" s="1276"/>
      <c r="P191" s="1276"/>
    </row>
    <row r="192" spans="1:16" ht="45" customHeight="1">
      <c r="A192" s="1778">
        <v>62</v>
      </c>
      <c r="B192" s="1389" t="s">
        <v>354</v>
      </c>
      <c r="C192" s="1380" t="s">
        <v>355</v>
      </c>
      <c r="D192" s="1341" t="s">
        <v>802</v>
      </c>
      <c r="E192" s="1381">
        <v>220647000</v>
      </c>
      <c r="F192" s="1733">
        <f>E192+E193</f>
        <v>222275000</v>
      </c>
      <c r="G192" s="1343">
        <v>220647000</v>
      </c>
      <c r="H192" s="1722">
        <f>SUM(G192:G193)</f>
        <v>222275000</v>
      </c>
      <c r="I192" s="1344">
        <v>67377526.930000007</v>
      </c>
      <c r="J192" s="1752">
        <f>SUM(I192:I193)</f>
        <v>67995462.030000001</v>
      </c>
      <c r="K192" s="1345">
        <f t="shared" si="17"/>
        <v>0.30536343992893628</v>
      </c>
      <c r="L192" s="1346">
        <f t="shared" si="18"/>
        <v>0.30536343992893628</v>
      </c>
      <c r="N192" s="1318"/>
      <c r="O192" s="1276"/>
      <c r="P192" s="1276"/>
    </row>
    <row r="193" spans="1:16" ht="45" customHeight="1" thickBot="1">
      <c r="A193" s="1779"/>
      <c r="B193" s="1412">
        <v>750</v>
      </c>
      <c r="C193" s="1382" t="s">
        <v>83</v>
      </c>
      <c r="D193" s="1353" t="s">
        <v>802</v>
      </c>
      <c r="E193" s="1383">
        <v>1628000</v>
      </c>
      <c r="F193" s="1734"/>
      <c r="G193" s="1355">
        <v>1628000</v>
      </c>
      <c r="H193" s="1724"/>
      <c r="I193" s="1355">
        <v>617935.1</v>
      </c>
      <c r="J193" s="1762"/>
      <c r="K193" s="1357">
        <f t="shared" si="17"/>
        <v>0.37956701474201471</v>
      </c>
      <c r="L193" s="1358">
        <f t="shared" si="18"/>
        <v>0.37956701474201471</v>
      </c>
      <c r="N193" s="1318"/>
      <c r="O193" s="1276"/>
      <c r="P193" s="1276"/>
    </row>
    <row r="194" spans="1:16" ht="45" customHeight="1">
      <c r="A194" s="1780">
        <v>64</v>
      </c>
      <c r="B194" s="1782">
        <v>750</v>
      </c>
      <c r="C194" s="1784" t="s">
        <v>83</v>
      </c>
      <c r="D194" s="1312" t="s">
        <v>784</v>
      </c>
      <c r="E194" s="1370">
        <v>4001000</v>
      </c>
      <c r="F194" s="1737">
        <f>SUM(E194:E195)</f>
        <v>4001000</v>
      </c>
      <c r="G194" s="1314">
        <v>4001000</v>
      </c>
      <c r="H194" s="1786">
        <f>SUM(G194:G195)</f>
        <v>6116669</v>
      </c>
      <c r="I194" s="1314">
        <v>708872.91</v>
      </c>
      <c r="J194" s="1737">
        <f>SUM(I194:I195)</f>
        <v>1818654.4100000001</v>
      </c>
      <c r="K194" s="1338">
        <f t="shared" si="17"/>
        <v>0.17717393401649589</v>
      </c>
      <c r="L194" s="1339">
        <f t="shared" si="18"/>
        <v>0.17717393401649589</v>
      </c>
      <c r="N194" s="1318"/>
      <c r="O194" s="1276"/>
      <c r="P194" s="1276"/>
    </row>
    <row r="195" spans="1:16" ht="45" customHeight="1" thickBot="1">
      <c r="A195" s="1781"/>
      <c r="B195" s="1783"/>
      <c r="C195" s="1785"/>
      <c r="D195" s="1320" t="s">
        <v>797</v>
      </c>
      <c r="E195" s="1372"/>
      <c r="F195" s="1739"/>
      <c r="G195" s="1322">
        <v>2115669</v>
      </c>
      <c r="H195" s="1787"/>
      <c r="I195" s="1322">
        <v>1109781.5</v>
      </c>
      <c r="J195" s="1739"/>
      <c r="K195" s="1413">
        <v>0</v>
      </c>
      <c r="L195" s="1325">
        <f t="shared" si="18"/>
        <v>0.52455346275811576</v>
      </c>
      <c r="N195" s="1318"/>
      <c r="O195" s="1276"/>
      <c r="P195" s="1276"/>
    </row>
    <row r="196" spans="1:16" ht="45" customHeight="1" thickBot="1">
      <c r="A196" s="1414">
        <v>69</v>
      </c>
      <c r="B196" s="1415" t="s">
        <v>367</v>
      </c>
      <c r="C196" s="1416" t="s">
        <v>368</v>
      </c>
      <c r="D196" s="1417" t="s">
        <v>780</v>
      </c>
      <c r="E196" s="1330">
        <v>860000</v>
      </c>
      <c r="F196" s="1330">
        <f>E196</f>
        <v>860000</v>
      </c>
      <c r="G196" s="1331">
        <v>4785687</v>
      </c>
      <c r="H196" s="1331">
        <f>G196</f>
        <v>4785687</v>
      </c>
      <c r="I196" s="1332">
        <v>232468.52000000002</v>
      </c>
      <c r="J196" s="1418">
        <f>I196</f>
        <v>232468.52000000002</v>
      </c>
      <c r="K196" s="1334">
        <f>I196/E196</f>
        <v>0.27031223255813958</v>
      </c>
      <c r="L196" s="1335">
        <f t="shared" si="18"/>
        <v>4.8575788596287223E-2</v>
      </c>
      <c r="N196" s="1318"/>
      <c r="O196" s="1276"/>
      <c r="P196" s="1276"/>
    </row>
    <row r="197" spans="1:16" ht="45" customHeight="1">
      <c r="A197" s="1756">
        <v>71</v>
      </c>
      <c r="B197" s="1753" t="s">
        <v>377</v>
      </c>
      <c r="C197" s="1760" t="s">
        <v>83</v>
      </c>
      <c r="D197" s="1312" t="s">
        <v>780</v>
      </c>
      <c r="E197" s="1370">
        <v>6395000</v>
      </c>
      <c r="F197" s="1737">
        <f>E198+E197</f>
        <v>6568000</v>
      </c>
      <c r="G197" s="1314">
        <v>8828614</v>
      </c>
      <c r="H197" s="1729">
        <f>SUM(G197:G198)</f>
        <v>9001614</v>
      </c>
      <c r="I197" s="1337">
        <v>3176779.2199999997</v>
      </c>
      <c r="J197" s="1776">
        <f>SUM(I197:I198)</f>
        <v>3207598.71</v>
      </c>
      <c r="K197" s="1338">
        <f>I197/E197</f>
        <v>0.49675984675527751</v>
      </c>
      <c r="L197" s="1339">
        <f t="shared" si="18"/>
        <v>0.35982762639752963</v>
      </c>
      <c r="N197" s="1318"/>
      <c r="O197" s="1276"/>
      <c r="P197" s="1276"/>
    </row>
    <row r="198" spans="1:16" ht="45" customHeight="1" thickBot="1">
      <c r="A198" s="1773"/>
      <c r="B198" s="1774"/>
      <c r="C198" s="1775"/>
      <c r="D198" s="1320" t="s">
        <v>783</v>
      </c>
      <c r="E198" s="1372">
        <v>173000</v>
      </c>
      <c r="F198" s="1739"/>
      <c r="G198" s="1322">
        <v>173000</v>
      </c>
      <c r="H198" s="1730"/>
      <c r="I198" s="1323">
        <v>30819.49</v>
      </c>
      <c r="J198" s="1777"/>
      <c r="K198" s="1324">
        <f>I198/E198</f>
        <v>0.17814734104046243</v>
      </c>
      <c r="L198" s="1325">
        <f t="shared" si="18"/>
        <v>0.17814734104046243</v>
      </c>
      <c r="N198" s="1318"/>
      <c r="O198" s="1276"/>
      <c r="P198" s="1276"/>
    </row>
    <row r="199" spans="1:16" ht="45" customHeight="1" thickBot="1">
      <c r="A199" s="1419">
        <v>76</v>
      </c>
      <c r="B199" s="1415" t="s">
        <v>367</v>
      </c>
      <c r="C199" s="1416" t="s">
        <v>368</v>
      </c>
      <c r="D199" s="1417" t="s">
        <v>784</v>
      </c>
      <c r="E199" s="1330">
        <v>646000</v>
      </c>
      <c r="F199" s="1330">
        <f>E199</f>
        <v>646000</v>
      </c>
      <c r="G199" s="1331">
        <v>646000</v>
      </c>
      <c r="H199" s="1331">
        <f>G199</f>
        <v>646000</v>
      </c>
      <c r="I199" s="1332">
        <v>19986.22</v>
      </c>
      <c r="J199" s="1418">
        <f>I199</f>
        <v>19986.22</v>
      </c>
      <c r="K199" s="1334">
        <f>I199/E199</f>
        <v>3.093842105263158E-2</v>
      </c>
      <c r="L199" s="1335">
        <f t="shared" si="18"/>
        <v>3.093842105263158E-2</v>
      </c>
      <c r="N199" s="1318"/>
      <c r="O199" s="1276"/>
      <c r="P199" s="1276"/>
    </row>
    <row r="200" spans="1:16" ht="45" customHeight="1" thickBot="1">
      <c r="A200" s="1420">
        <v>80</v>
      </c>
      <c r="B200" s="1303" t="s">
        <v>377</v>
      </c>
      <c r="C200" s="1421" t="s">
        <v>83</v>
      </c>
      <c r="D200" s="1305" t="s">
        <v>789</v>
      </c>
      <c r="E200" s="1306"/>
      <c r="F200" s="1306"/>
      <c r="G200" s="1308">
        <v>5488800</v>
      </c>
      <c r="H200" s="1308">
        <f>G200</f>
        <v>5488800</v>
      </c>
      <c r="I200" s="1422">
        <v>1914360.53</v>
      </c>
      <c r="J200" s="1423">
        <f>I200</f>
        <v>1914360.53</v>
      </c>
      <c r="K200" s="1424">
        <v>0</v>
      </c>
      <c r="L200" s="1311">
        <f t="shared" si="18"/>
        <v>0.34877578523538844</v>
      </c>
      <c r="N200" s="1318"/>
      <c r="O200" s="1276"/>
      <c r="P200" s="1276"/>
    </row>
    <row r="201" spans="1:16" ht="45" customHeight="1">
      <c r="A201" s="1763">
        <v>83</v>
      </c>
      <c r="B201" s="1765">
        <v>758</v>
      </c>
      <c r="C201" s="1767" t="s">
        <v>401</v>
      </c>
      <c r="D201" s="1425" t="s">
        <v>827</v>
      </c>
      <c r="E201" s="1426">
        <v>33942705000</v>
      </c>
      <c r="F201" s="1769">
        <f>SUM(E201:E202)</f>
        <v>33973190000</v>
      </c>
      <c r="G201" s="1427">
        <v>33306951330</v>
      </c>
      <c r="H201" s="1771">
        <f>SUM(G201:G202)</f>
        <v>33320932270</v>
      </c>
      <c r="I201" s="1428">
        <v>0</v>
      </c>
      <c r="J201" s="1735">
        <f>SUM(I201:I202)</f>
        <v>0</v>
      </c>
      <c r="K201" s="1429">
        <v>0</v>
      </c>
      <c r="L201" s="1430">
        <v>0</v>
      </c>
      <c r="N201" s="1318"/>
      <c r="O201" s="1276"/>
      <c r="P201" s="1276"/>
    </row>
    <row r="202" spans="1:16" ht="45" customHeight="1" thickBot="1">
      <c r="A202" s="1764"/>
      <c r="B202" s="1766"/>
      <c r="C202" s="1768"/>
      <c r="D202" s="1431" t="s">
        <v>828</v>
      </c>
      <c r="E202" s="1432">
        <v>30485000</v>
      </c>
      <c r="F202" s="1770"/>
      <c r="G202" s="1433">
        <v>13980940</v>
      </c>
      <c r="H202" s="1772"/>
      <c r="I202" s="1434">
        <v>0</v>
      </c>
      <c r="J202" s="1736"/>
      <c r="K202" s="1435">
        <v>0</v>
      </c>
      <c r="L202" s="1436">
        <v>0</v>
      </c>
      <c r="N202" s="1318"/>
      <c r="O202" s="1276"/>
      <c r="P202" s="1276"/>
    </row>
    <row r="203" spans="1:16" ht="45" customHeight="1">
      <c r="A203" s="1756">
        <v>88</v>
      </c>
      <c r="B203" s="1753" t="s">
        <v>390</v>
      </c>
      <c r="C203" s="1760" t="s">
        <v>391</v>
      </c>
      <c r="D203" s="1312" t="s">
        <v>780</v>
      </c>
      <c r="E203" s="1370">
        <v>433000</v>
      </c>
      <c r="F203" s="1737">
        <f>SUM(E203:E205)</f>
        <v>3552000</v>
      </c>
      <c r="G203" s="1314">
        <v>1031780</v>
      </c>
      <c r="H203" s="1729">
        <f>SUM(G203:G205)</f>
        <v>4150780</v>
      </c>
      <c r="I203" s="1337">
        <v>748709.91</v>
      </c>
      <c r="J203" s="1731">
        <f>SUM(I203:I205)</f>
        <v>2040348.26</v>
      </c>
      <c r="K203" s="1338">
        <f>I203/E203</f>
        <v>1.7291221939953811</v>
      </c>
      <c r="L203" s="1339">
        <f>I203/G203</f>
        <v>0.72564879140902139</v>
      </c>
      <c r="N203" s="1318"/>
      <c r="O203" s="1276"/>
      <c r="P203" s="1276"/>
    </row>
    <row r="204" spans="1:16" ht="45" customHeight="1">
      <c r="A204" s="1757"/>
      <c r="B204" s="1741"/>
      <c r="C204" s="1742"/>
      <c r="D204" s="1347" t="s">
        <v>784</v>
      </c>
      <c r="E204" s="1371">
        <v>2096000</v>
      </c>
      <c r="F204" s="1738"/>
      <c r="G204" s="1349">
        <v>2096000</v>
      </c>
      <c r="H204" s="1723"/>
      <c r="I204" s="1350">
        <v>403042.91000000003</v>
      </c>
      <c r="J204" s="1740"/>
      <c r="K204" s="1351">
        <f>I204/E204</f>
        <v>0.19229146469465649</v>
      </c>
      <c r="L204" s="1352">
        <f>I204/G204</f>
        <v>0.19229146469465649</v>
      </c>
      <c r="N204" s="1318"/>
      <c r="O204" s="1276"/>
      <c r="P204" s="1276"/>
    </row>
    <row r="205" spans="1:16" ht="45" customHeight="1" thickBot="1">
      <c r="A205" s="1758"/>
      <c r="B205" s="1759"/>
      <c r="C205" s="1761"/>
      <c r="D205" s="1353" t="s">
        <v>783</v>
      </c>
      <c r="E205" s="1383">
        <v>1023000</v>
      </c>
      <c r="F205" s="1734"/>
      <c r="G205" s="1355">
        <v>1023000</v>
      </c>
      <c r="H205" s="1724"/>
      <c r="I205" s="1356">
        <v>888595.44</v>
      </c>
      <c r="J205" s="1762"/>
      <c r="K205" s="1357">
        <f>I205/E205</f>
        <v>0.8686172434017595</v>
      </c>
      <c r="L205" s="1358">
        <f>I205/G205</f>
        <v>0.8686172434017595</v>
      </c>
      <c r="N205" s="1318"/>
      <c r="O205" s="1276"/>
      <c r="P205" s="1276"/>
    </row>
    <row r="206" spans="1:16" ht="45" customHeight="1">
      <c r="A206" s="1725" t="s">
        <v>829</v>
      </c>
      <c r="B206" s="1753" t="s">
        <v>387</v>
      </c>
      <c r="C206" s="1754" t="s">
        <v>579</v>
      </c>
      <c r="D206" s="1312" t="s">
        <v>780</v>
      </c>
      <c r="E206" s="1370">
        <v>9884000</v>
      </c>
      <c r="F206" s="1737">
        <f>E206+E207+E208</f>
        <v>13225000</v>
      </c>
      <c r="G206" s="1314">
        <v>13325786</v>
      </c>
      <c r="H206" s="1729">
        <f>SUM(G206:G208)</f>
        <v>16666786</v>
      </c>
      <c r="I206" s="1337">
        <v>3441786</v>
      </c>
      <c r="J206" s="1731">
        <f>SUM(I206:I208)</f>
        <v>3441786</v>
      </c>
      <c r="K206" s="1338">
        <f>I206/E206</f>
        <v>0.34821792796438689</v>
      </c>
      <c r="L206" s="1437">
        <v>1</v>
      </c>
      <c r="N206" s="1318"/>
      <c r="O206" s="1276"/>
      <c r="P206" s="1276"/>
    </row>
    <row r="207" spans="1:16" ht="45" customHeight="1">
      <c r="A207" s="1717"/>
      <c r="B207" s="1741"/>
      <c r="C207" s="1755"/>
      <c r="D207" s="1347" t="s">
        <v>787</v>
      </c>
      <c r="E207" s="1371">
        <v>2550000</v>
      </c>
      <c r="F207" s="1738"/>
      <c r="G207" s="1349">
        <v>2550000</v>
      </c>
      <c r="H207" s="1723"/>
      <c r="I207" s="1362">
        <v>0</v>
      </c>
      <c r="J207" s="1740"/>
      <c r="K207" s="1360">
        <v>0</v>
      </c>
      <c r="L207" s="1363">
        <v>0</v>
      </c>
      <c r="N207" s="1318"/>
      <c r="O207" s="1276"/>
      <c r="P207" s="1276"/>
    </row>
    <row r="208" spans="1:16" ht="45" customHeight="1" thickBot="1">
      <c r="A208" s="1726"/>
      <c r="B208" s="1438" t="s">
        <v>403</v>
      </c>
      <c r="C208" s="1439" t="s">
        <v>404</v>
      </c>
      <c r="D208" s="1320" t="s">
        <v>780</v>
      </c>
      <c r="E208" s="1372">
        <v>791000</v>
      </c>
      <c r="F208" s="1739"/>
      <c r="G208" s="1322">
        <v>791000</v>
      </c>
      <c r="H208" s="1730"/>
      <c r="I208" s="1367">
        <v>0</v>
      </c>
      <c r="J208" s="1732"/>
      <c r="K208" s="1368">
        <v>0</v>
      </c>
      <c r="L208" s="1369">
        <v>0</v>
      </c>
      <c r="N208" s="1318"/>
      <c r="O208" s="1276"/>
      <c r="P208" s="1276"/>
    </row>
    <row r="209" spans="1:16" ht="45" customHeight="1" thickBot="1">
      <c r="A209" s="1440" t="s">
        <v>830</v>
      </c>
      <c r="B209" s="1441" t="s">
        <v>387</v>
      </c>
      <c r="C209" s="1442" t="s">
        <v>579</v>
      </c>
      <c r="D209" s="1443" t="s">
        <v>780</v>
      </c>
      <c r="E209" s="1444"/>
      <c r="F209" s="1444"/>
      <c r="G209" s="1445">
        <v>164512</v>
      </c>
      <c r="H209" s="1445">
        <f>G209</f>
        <v>164512</v>
      </c>
      <c r="I209" s="1362">
        <v>0</v>
      </c>
      <c r="J209" s="1446"/>
      <c r="K209" s="1360">
        <v>0</v>
      </c>
      <c r="L209" s="1363">
        <v>0</v>
      </c>
      <c r="N209" s="1318"/>
      <c r="O209" s="1276"/>
      <c r="P209" s="1276"/>
    </row>
    <row r="210" spans="1:16" ht="45" customHeight="1" thickBot="1">
      <c r="A210" s="1302" t="s">
        <v>831</v>
      </c>
      <c r="B210" s="1303" t="s">
        <v>387</v>
      </c>
      <c r="C210" s="1447" t="s">
        <v>579</v>
      </c>
      <c r="D210" s="1305" t="s">
        <v>780</v>
      </c>
      <c r="E210" s="1306">
        <v>89000</v>
      </c>
      <c r="F210" s="1306">
        <f>E210</f>
        <v>89000</v>
      </c>
      <c r="G210" s="1308">
        <v>801806</v>
      </c>
      <c r="H210" s="1308">
        <f>G210</f>
        <v>801806</v>
      </c>
      <c r="I210" s="1422">
        <v>712805.17</v>
      </c>
      <c r="J210" s="1423">
        <f>I210</f>
        <v>712805.17</v>
      </c>
      <c r="K210" s="1310">
        <f>I210/E210</f>
        <v>8.0090468539325848</v>
      </c>
      <c r="L210" s="1311">
        <f>I210/G210</f>
        <v>0.88899954602484899</v>
      </c>
      <c r="N210" s="1318"/>
      <c r="O210" s="1276"/>
      <c r="P210" s="1276"/>
    </row>
    <row r="211" spans="1:16" ht="45" customHeight="1">
      <c r="A211" s="1743" t="s">
        <v>832</v>
      </c>
      <c r="B211" s="1390" t="s">
        <v>354</v>
      </c>
      <c r="C211" s="1391" t="s">
        <v>355</v>
      </c>
      <c r="D211" s="1312" t="s">
        <v>802</v>
      </c>
      <c r="E211" s="1370">
        <v>236000</v>
      </c>
      <c r="F211" s="1746">
        <f>E211</f>
        <v>236000</v>
      </c>
      <c r="G211" s="1314">
        <v>236000</v>
      </c>
      <c r="H211" s="1749">
        <f>SUM(G211:G213)</f>
        <v>7260042</v>
      </c>
      <c r="I211" s="1448">
        <v>0</v>
      </c>
      <c r="J211" s="1752">
        <f>SUM(I211:I213)</f>
        <v>3441786</v>
      </c>
      <c r="K211" s="1316">
        <v>0</v>
      </c>
      <c r="L211" s="1317">
        <v>0</v>
      </c>
      <c r="N211" s="1318"/>
      <c r="O211" s="1276"/>
      <c r="P211" s="1276"/>
    </row>
    <row r="212" spans="1:16" ht="45" customHeight="1">
      <c r="A212" s="1744"/>
      <c r="B212" s="1392" t="s">
        <v>387</v>
      </c>
      <c r="C212" s="1397" t="s">
        <v>579</v>
      </c>
      <c r="D212" s="1353" t="s">
        <v>780</v>
      </c>
      <c r="E212" s="1383"/>
      <c r="F212" s="1747"/>
      <c r="G212" s="1355">
        <v>3524042</v>
      </c>
      <c r="H212" s="1750"/>
      <c r="I212" s="1349">
        <v>3441786</v>
      </c>
      <c r="J212" s="1740"/>
      <c r="K212" s="1399">
        <v>0</v>
      </c>
      <c r="L212" s="1358">
        <f>I212/G212</f>
        <v>0.97665862098124823</v>
      </c>
      <c r="N212" s="1318"/>
      <c r="O212" s="1276"/>
      <c r="P212" s="1276"/>
    </row>
    <row r="213" spans="1:16" ht="45" customHeight="1" thickBot="1">
      <c r="A213" s="1745"/>
      <c r="B213" s="1438" t="s">
        <v>403</v>
      </c>
      <c r="C213" s="1439" t="s">
        <v>404</v>
      </c>
      <c r="D213" s="1320" t="s">
        <v>790</v>
      </c>
      <c r="E213" s="1444"/>
      <c r="F213" s="1748"/>
      <c r="G213" s="1322">
        <v>3500000</v>
      </c>
      <c r="H213" s="1751"/>
      <c r="I213" s="1367">
        <v>0</v>
      </c>
      <c r="J213" s="1732"/>
      <c r="K213" s="1368">
        <v>0</v>
      </c>
      <c r="L213" s="1369">
        <v>0</v>
      </c>
      <c r="N213" s="1318"/>
      <c r="O213" s="1276"/>
      <c r="P213" s="1276"/>
    </row>
    <row r="214" spans="1:16" ht="45" customHeight="1">
      <c r="A214" s="1716" t="s">
        <v>833</v>
      </c>
      <c r="B214" s="1393" t="s">
        <v>354</v>
      </c>
      <c r="C214" s="1449" t="s">
        <v>355</v>
      </c>
      <c r="D214" s="1341" t="s">
        <v>802</v>
      </c>
      <c r="E214" s="1381">
        <v>99000</v>
      </c>
      <c r="F214" s="1733">
        <f>E214+E216</f>
        <v>673000</v>
      </c>
      <c r="G214" s="1343">
        <v>99000</v>
      </c>
      <c r="H214" s="1722">
        <f>SUM(G214:G216)</f>
        <v>9470365</v>
      </c>
      <c r="I214" s="1428">
        <v>0</v>
      </c>
      <c r="J214" s="1752">
        <f>SUM(I214:I216)</f>
        <v>8301003.0499999998</v>
      </c>
      <c r="K214" s="1398">
        <v>0</v>
      </c>
      <c r="L214" s="1450">
        <v>0</v>
      </c>
      <c r="N214" s="1318"/>
      <c r="O214" s="1276"/>
      <c r="P214" s="1276"/>
    </row>
    <row r="215" spans="1:16" ht="45" customHeight="1">
      <c r="A215" s="1717"/>
      <c r="B215" s="1395" t="s">
        <v>377</v>
      </c>
      <c r="C215" s="1396" t="s">
        <v>83</v>
      </c>
      <c r="D215" s="1347" t="s">
        <v>780</v>
      </c>
      <c r="E215" s="1371"/>
      <c r="F215" s="1738"/>
      <c r="G215" s="1349">
        <v>1916950</v>
      </c>
      <c r="H215" s="1723"/>
      <c r="I215" s="1344">
        <v>846588.05</v>
      </c>
      <c r="J215" s="1740"/>
      <c r="K215" s="1360">
        <v>0</v>
      </c>
      <c r="L215" s="1352">
        <f>I215/G215</f>
        <v>0.44163282819061533</v>
      </c>
      <c r="N215" s="1318"/>
      <c r="O215" s="1276"/>
      <c r="P215" s="1276"/>
    </row>
    <row r="216" spans="1:16" ht="45" customHeight="1" thickBot="1">
      <c r="A216" s="1726"/>
      <c r="B216" s="1438" t="s">
        <v>387</v>
      </c>
      <c r="C216" s="1451" t="s">
        <v>579</v>
      </c>
      <c r="D216" s="1320" t="s">
        <v>780</v>
      </c>
      <c r="E216" s="1372">
        <v>574000</v>
      </c>
      <c r="F216" s="1739"/>
      <c r="G216" s="1322">
        <v>7454415</v>
      </c>
      <c r="H216" s="1730"/>
      <c r="I216" s="1323">
        <v>7454415</v>
      </c>
      <c r="J216" s="1732"/>
      <c r="K216" s="1324">
        <f>I216/E216</f>
        <v>12.986785714285714</v>
      </c>
      <c r="L216" s="1325">
        <f>I216/G216</f>
        <v>1</v>
      </c>
      <c r="N216" s="1318"/>
      <c r="O216" s="1276"/>
      <c r="P216" s="1276"/>
    </row>
    <row r="217" spans="1:16" ht="45" customHeight="1">
      <c r="A217" s="1716" t="s">
        <v>834</v>
      </c>
      <c r="B217" s="1393" t="s">
        <v>354</v>
      </c>
      <c r="C217" s="1449" t="s">
        <v>355</v>
      </c>
      <c r="D217" s="1341" t="s">
        <v>802</v>
      </c>
      <c r="E217" s="1381">
        <v>86000</v>
      </c>
      <c r="F217" s="1733">
        <f>E218+E217</f>
        <v>3086000</v>
      </c>
      <c r="G217" s="1343">
        <v>86000</v>
      </c>
      <c r="H217" s="1722">
        <f>SUM(G217:G218)</f>
        <v>3086000</v>
      </c>
      <c r="I217" s="1428">
        <v>0</v>
      </c>
      <c r="J217" s="1735">
        <f>SUM(I217:I218)</f>
        <v>0</v>
      </c>
      <c r="K217" s="1398">
        <v>0</v>
      </c>
      <c r="L217" s="1450">
        <v>0</v>
      </c>
      <c r="N217" s="1318"/>
      <c r="O217" s="1276"/>
      <c r="P217" s="1276"/>
    </row>
    <row r="218" spans="1:16" ht="45" customHeight="1" thickBot="1">
      <c r="A218" s="1718"/>
      <c r="B218" s="1392" t="s">
        <v>387</v>
      </c>
      <c r="C218" s="1397" t="s">
        <v>579</v>
      </c>
      <c r="D218" s="1353" t="s">
        <v>793</v>
      </c>
      <c r="E218" s="1383">
        <v>3000000</v>
      </c>
      <c r="F218" s="1734"/>
      <c r="G218" s="1355">
        <v>3000000</v>
      </c>
      <c r="H218" s="1724"/>
      <c r="I218" s="1434">
        <v>0</v>
      </c>
      <c r="J218" s="1736"/>
      <c r="K218" s="1399">
        <v>0</v>
      </c>
      <c r="L218" s="1452">
        <v>0</v>
      </c>
      <c r="N218" s="1318"/>
      <c r="O218" s="1276"/>
      <c r="P218" s="1276"/>
    </row>
    <row r="219" spans="1:16" ht="45" customHeight="1">
      <c r="A219" s="1725" t="s">
        <v>835</v>
      </c>
      <c r="B219" s="1390" t="s">
        <v>354</v>
      </c>
      <c r="C219" s="1391" t="s">
        <v>355</v>
      </c>
      <c r="D219" s="1312" t="s">
        <v>802</v>
      </c>
      <c r="E219" s="1370">
        <v>77000</v>
      </c>
      <c r="F219" s="1737">
        <f>SUM(E219:E222)</f>
        <v>257000</v>
      </c>
      <c r="G219" s="1314">
        <v>77000</v>
      </c>
      <c r="H219" s="1729">
        <f>SUM(G219:G222)</f>
        <v>2532911</v>
      </c>
      <c r="I219" s="1315">
        <v>0</v>
      </c>
      <c r="J219" s="1731">
        <f>SUM(I219:I222)</f>
        <v>2331421.1100000003</v>
      </c>
      <c r="K219" s="1316">
        <v>0</v>
      </c>
      <c r="L219" s="1317">
        <v>0</v>
      </c>
      <c r="N219" s="1318"/>
      <c r="O219" s="1276"/>
      <c r="P219" s="1276"/>
    </row>
    <row r="220" spans="1:16" ht="45" customHeight="1">
      <c r="A220" s="1717"/>
      <c r="B220" s="1741" t="s">
        <v>377</v>
      </c>
      <c r="C220" s="1742" t="s">
        <v>83</v>
      </c>
      <c r="D220" s="1347" t="s">
        <v>780</v>
      </c>
      <c r="E220" s="1371"/>
      <c r="F220" s="1738"/>
      <c r="G220" s="1349">
        <v>1320324</v>
      </c>
      <c r="H220" s="1723"/>
      <c r="I220" s="1350">
        <v>1291178.6500000001</v>
      </c>
      <c r="J220" s="1740"/>
      <c r="K220" s="1360">
        <v>0</v>
      </c>
      <c r="L220" s="1352">
        <f>I220/G220</f>
        <v>0.97792560765387904</v>
      </c>
      <c r="N220" s="1318"/>
      <c r="O220" s="1276"/>
      <c r="P220" s="1276"/>
    </row>
    <row r="221" spans="1:16" ht="45" customHeight="1">
      <c r="A221" s="1717"/>
      <c r="B221" s="1741"/>
      <c r="C221" s="1742"/>
      <c r="D221" s="1347" t="s">
        <v>784</v>
      </c>
      <c r="E221" s="1371">
        <v>180000</v>
      </c>
      <c r="F221" s="1738"/>
      <c r="G221" s="1349">
        <v>180000</v>
      </c>
      <c r="H221" s="1723"/>
      <c r="I221" s="1350">
        <v>84655.459999999992</v>
      </c>
      <c r="J221" s="1740"/>
      <c r="K221" s="1351">
        <f>I221/E221</f>
        <v>0.47030811111111109</v>
      </c>
      <c r="L221" s="1352">
        <f>I221/G221</f>
        <v>0.47030811111111109</v>
      </c>
      <c r="N221" s="1318"/>
      <c r="O221" s="1276"/>
      <c r="P221" s="1276"/>
    </row>
    <row r="222" spans="1:16" ht="45" customHeight="1" thickBot="1">
      <c r="A222" s="1726"/>
      <c r="B222" s="1438" t="s">
        <v>387</v>
      </c>
      <c r="C222" s="1451" t="s">
        <v>579</v>
      </c>
      <c r="D222" s="1320" t="s">
        <v>780</v>
      </c>
      <c r="E222" s="1372"/>
      <c r="F222" s="1739"/>
      <c r="G222" s="1322">
        <v>955587</v>
      </c>
      <c r="H222" s="1730"/>
      <c r="I222" s="1323">
        <v>955587</v>
      </c>
      <c r="J222" s="1732"/>
      <c r="K222" s="1368">
        <v>0</v>
      </c>
      <c r="L222" s="1325">
        <f>I222/G222</f>
        <v>1</v>
      </c>
      <c r="N222" s="1318"/>
      <c r="O222" s="1276"/>
      <c r="P222" s="1276"/>
    </row>
    <row r="223" spans="1:16" ht="45" customHeight="1">
      <c r="A223" s="1716" t="s">
        <v>836</v>
      </c>
      <c r="B223" s="1393" t="s">
        <v>354</v>
      </c>
      <c r="C223" s="1449" t="s">
        <v>355</v>
      </c>
      <c r="D223" s="1341" t="s">
        <v>802</v>
      </c>
      <c r="E223" s="1381">
        <v>135000</v>
      </c>
      <c r="F223" s="1719">
        <f>SUM(E223:E225)</f>
        <v>135000</v>
      </c>
      <c r="G223" s="1343">
        <v>135000</v>
      </c>
      <c r="H223" s="1722">
        <f>SUM(G223:G225)</f>
        <v>1125437</v>
      </c>
      <c r="I223" s="1428">
        <v>0</v>
      </c>
      <c r="J223" s="1719">
        <f>SUM(I223:I225)</f>
        <v>982362</v>
      </c>
      <c r="K223" s="1398">
        <v>0</v>
      </c>
      <c r="L223" s="1450">
        <v>0</v>
      </c>
      <c r="N223" s="1318"/>
      <c r="O223" s="1276"/>
      <c r="P223" s="1276"/>
    </row>
    <row r="224" spans="1:16" ht="45" customHeight="1">
      <c r="A224" s="1717"/>
      <c r="B224" s="1395" t="s">
        <v>387</v>
      </c>
      <c r="C224" s="1453" t="s">
        <v>579</v>
      </c>
      <c r="D224" s="1347" t="s">
        <v>780</v>
      </c>
      <c r="E224" s="1371"/>
      <c r="F224" s="1720"/>
      <c r="G224" s="1349">
        <v>955587</v>
      </c>
      <c r="H224" s="1723"/>
      <c r="I224" s="1350">
        <v>955587</v>
      </c>
      <c r="J224" s="1720"/>
      <c r="K224" s="1360">
        <v>0</v>
      </c>
      <c r="L224" s="1352">
        <f t="shared" ref="L224:L229" si="19">I224/G224</f>
        <v>1</v>
      </c>
      <c r="N224" s="1318"/>
      <c r="O224" s="1276"/>
      <c r="P224" s="1276"/>
    </row>
    <row r="225" spans="1:16" ht="45" customHeight="1" thickBot="1">
      <c r="A225" s="1718"/>
      <c r="B225" s="1392" t="s">
        <v>403</v>
      </c>
      <c r="C225" s="1454" t="s">
        <v>404</v>
      </c>
      <c r="D225" s="1353" t="s">
        <v>780</v>
      </c>
      <c r="E225" s="1383"/>
      <c r="F225" s="1721"/>
      <c r="G225" s="1355">
        <v>34850</v>
      </c>
      <c r="H225" s="1724"/>
      <c r="I225" s="1356">
        <v>26775</v>
      </c>
      <c r="J225" s="1721"/>
      <c r="K225" s="1399">
        <v>0</v>
      </c>
      <c r="L225" s="1358">
        <f t="shared" si="19"/>
        <v>0.76829268292682928</v>
      </c>
      <c r="N225" s="1318"/>
      <c r="O225" s="1276"/>
      <c r="P225" s="1276"/>
    </row>
    <row r="226" spans="1:16" ht="45" customHeight="1">
      <c r="A226" s="1725" t="s">
        <v>837</v>
      </c>
      <c r="B226" s="1390" t="s">
        <v>354</v>
      </c>
      <c r="C226" s="1391" t="s">
        <v>355</v>
      </c>
      <c r="D226" s="1312" t="s">
        <v>802</v>
      </c>
      <c r="E226" s="1370"/>
      <c r="F226" s="1727"/>
      <c r="G226" s="1314">
        <v>221400</v>
      </c>
      <c r="H226" s="1729">
        <f>SUM(G226:G227)</f>
        <v>1176987</v>
      </c>
      <c r="I226" s="1337">
        <v>122309.99</v>
      </c>
      <c r="J226" s="1731">
        <f>SUM(I226:I227)</f>
        <v>1077896.99</v>
      </c>
      <c r="K226" s="1316">
        <v>0</v>
      </c>
      <c r="L226" s="1339">
        <f t="shared" si="19"/>
        <v>0.55243897922312557</v>
      </c>
      <c r="N226" s="1318"/>
      <c r="O226" s="1276"/>
      <c r="P226" s="1276"/>
    </row>
    <row r="227" spans="1:16" ht="45" customHeight="1" thickBot="1">
      <c r="A227" s="1726"/>
      <c r="B227" s="1438" t="s">
        <v>387</v>
      </c>
      <c r="C227" s="1451" t="s">
        <v>579</v>
      </c>
      <c r="D227" s="1320" t="s">
        <v>780</v>
      </c>
      <c r="E227" s="1372"/>
      <c r="F227" s="1728"/>
      <c r="G227" s="1322">
        <v>955587</v>
      </c>
      <c r="H227" s="1730"/>
      <c r="I227" s="1323">
        <v>955587</v>
      </c>
      <c r="J227" s="1732"/>
      <c r="K227" s="1368">
        <v>0</v>
      </c>
      <c r="L227" s="1325">
        <f t="shared" si="19"/>
        <v>1</v>
      </c>
      <c r="N227" s="1318"/>
      <c r="O227" s="1276"/>
      <c r="P227" s="1276"/>
    </row>
    <row r="228" spans="1:16" ht="45" customHeight="1" thickBot="1">
      <c r="A228" s="1302" t="s">
        <v>838</v>
      </c>
      <c r="B228" s="1303" t="s">
        <v>387</v>
      </c>
      <c r="C228" s="1447" t="s">
        <v>579</v>
      </c>
      <c r="D228" s="1305" t="s">
        <v>780</v>
      </c>
      <c r="E228" s="1306"/>
      <c r="F228" s="1306"/>
      <c r="G228" s="1308">
        <v>725971</v>
      </c>
      <c r="H228" s="1308">
        <f>G228</f>
        <v>725971</v>
      </c>
      <c r="I228" s="1422">
        <v>68689.350000000006</v>
      </c>
      <c r="J228" s="1423">
        <f>I228</f>
        <v>68689.350000000006</v>
      </c>
      <c r="K228" s="1455">
        <v>0</v>
      </c>
      <c r="L228" s="1311">
        <f t="shared" si="19"/>
        <v>9.4617209227365842E-2</v>
      </c>
      <c r="N228" s="1318"/>
      <c r="O228" s="1276"/>
      <c r="P228" s="1276"/>
    </row>
    <row r="229" spans="1:16" ht="45" customHeight="1" thickBot="1">
      <c r="A229" s="1456"/>
      <c r="B229" s="1457"/>
      <c r="C229" s="1458"/>
      <c r="D229" s="1459" t="s">
        <v>839</v>
      </c>
      <c r="E229" s="1460">
        <f t="shared" ref="E229:J229" si="20">SUM(E7:E228)</f>
        <v>88402533000</v>
      </c>
      <c r="F229" s="1460">
        <f t="shared" si="20"/>
        <v>88402533000</v>
      </c>
      <c r="G229" s="1461">
        <f t="shared" si="20"/>
        <v>88402533000</v>
      </c>
      <c r="H229" s="1461">
        <f t="shared" si="20"/>
        <v>88402533000</v>
      </c>
      <c r="I229" s="1461">
        <f t="shared" si="20"/>
        <v>24528276486.119984</v>
      </c>
      <c r="J229" s="1460">
        <f t="shared" si="20"/>
        <v>24528276486.119991</v>
      </c>
      <c r="K229" s="1324">
        <f>I229/E229</f>
        <v>0.27746124068775252</v>
      </c>
      <c r="L229" s="1325">
        <f t="shared" si="19"/>
        <v>0.27746124068775252</v>
      </c>
      <c r="N229" s="1276"/>
      <c r="O229" s="1276"/>
      <c r="P229" s="1276"/>
    </row>
    <row r="230" spans="1:16" ht="45" customHeight="1">
      <c r="A230" s="1462"/>
      <c r="B230" s="1280"/>
      <c r="C230" s="1268"/>
      <c r="D230" s="1463"/>
      <c r="E230" s="1464"/>
      <c r="F230" s="1464"/>
      <c r="G230" s="1465"/>
      <c r="H230" s="1465"/>
      <c r="I230" s="1466">
        <f>I229-J229</f>
        <v>0</v>
      </c>
      <c r="J230" s="1464"/>
      <c r="K230" s="1467"/>
      <c r="L230" s="1468"/>
      <c r="N230" s="1276"/>
      <c r="O230" s="1276"/>
      <c r="P230" s="1276"/>
    </row>
    <row r="231" spans="1:16" ht="33" customHeight="1">
      <c r="A231" s="1462"/>
      <c r="B231" s="1469"/>
      <c r="C231" s="1470"/>
      <c r="D231" s="1471"/>
      <c r="E231" s="1472"/>
      <c r="F231" s="1472"/>
      <c r="G231" s="1473"/>
      <c r="H231" s="1473"/>
      <c r="I231" s="1474"/>
      <c r="J231" s="1475"/>
      <c r="K231" s="1472"/>
      <c r="L231" s="1472"/>
      <c r="N231" s="1276"/>
      <c r="O231" s="1276"/>
      <c r="P231" s="1276"/>
    </row>
    <row r="232" spans="1:16" ht="27" customHeight="1">
      <c r="A232" s="1462"/>
      <c r="B232" s="1469"/>
      <c r="C232" s="1470"/>
      <c r="D232" s="1473"/>
      <c r="E232" s="1472"/>
      <c r="F232" s="1472"/>
      <c r="G232" s="1473"/>
      <c r="H232" s="1473"/>
      <c r="I232" s="1473"/>
      <c r="J232" s="1472"/>
      <c r="K232" s="1472"/>
      <c r="L232" s="1472"/>
      <c r="N232" s="1276"/>
      <c r="O232" s="1276"/>
      <c r="P232" s="1276"/>
    </row>
    <row r="233" spans="1:16" ht="27.6" customHeight="1">
      <c r="A233" s="1476"/>
      <c r="B233" s="1469"/>
      <c r="C233" s="1470"/>
      <c r="D233" s="1471"/>
      <c r="E233" s="1477"/>
      <c r="F233" s="1478"/>
    </row>
    <row r="234" spans="1:16" ht="28.9" customHeight="1">
      <c r="A234" s="1476"/>
      <c r="B234" s="1469"/>
      <c r="C234" s="1470"/>
      <c r="D234" s="1276"/>
      <c r="E234" s="1477"/>
      <c r="H234" s="1479"/>
      <c r="J234" s="1484"/>
      <c r="N234" s="1485"/>
      <c r="O234" s="1485"/>
      <c r="P234" s="1485"/>
    </row>
    <row r="235" spans="1:16" ht="37.5" customHeight="1">
      <c r="A235" s="1476"/>
      <c r="B235" s="1276"/>
      <c r="C235" s="1276"/>
      <c r="D235" s="1276"/>
      <c r="E235" s="1477"/>
    </row>
    <row r="236" spans="1:16" ht="37.5" customHeight="1">
      <c r="A236" s="1476"/>
      <c r="B236" s="1276"/>
      <c r="C236" s="1276"/>
      <c r="D236" s="1276"/>
      <c r="E236" s="1477"/>
    </row>
    <row r="237" spans="1:16" ht="37.5" customHeight="1">
      <c r="A237" s="1476"/>
      <c r="B237" s="1276"/>
      <c r="C237" s="1276"/>
      <c r="D237" s="1276"/>
      <c r="E237" s="1477"/>
    </row>
    <row r="238" spans="1:16" ht="37.5" customHeight="1">
      <c r="A238" s="1476"/>
      <c r="B238" s="1276"/>
      <c r="C238" s="1276"/>
      <c r="D238" s="1276"/>
      <c r="E238" s="1477"/>
      <c r="P238" s="1488"/>
    </row>
    <row r="239" spans="1:16" ht="37.5" customHeight="1">
      <c r="A239" s="1476"/>
      <c r="B239" s="1276"/>
      <c r="C239" s="1276"/>
      <c r="D239" s="1276"/>
      <c r="E239" s="1477"/>
    </row>
    <row r="240" spans="1:16" ht="37.5" customHeight="1">
      <c r="A240" s="1476"/>
      <c r="B240" s="1276"/>
      <c r="C240" s="1276"/>
      <c r="D240" s="1276"/>
      <c r="E240" s="1477"/>
    </row>
    <row r="241" spans="1:11" ht="37.5" customHeight="1">
      <c r="A241" s="1476"/>
      <c r="B241" s="1276"/>
      <c r="C241" s="1276"/>
      <c r="D241" s="1276"/>
      <c r="E241" s="1477"/>
    </row>
    <row r="242" spans="1:11" ht="37.5" customHeight="1">
      <c r="A242" s="1476"/>
      <c r="B242" s="1276"/>
      <c r="C242" s="1276"/>
      <c r="D242" s="1276"/>
      <c r="E242" s="1477"/>
      <c r="K242" s="1486"/>
    </row>
    <row r="243" spans="1:11" ht="37.5" customHeight="1">
      <c r="A243" s="1476"/>
      <c r="B243" s="1276"/>
      <c r="C243" s="1276"/>
      <c r="D243" s="1276"/>
      <c r="E243" s="1477"/>
    </row>
    <row r="244" spans="1:11" ht="37.5" customHeight="1">
      <c r="A244" s="1476"/>
      <c r="B244" s="1276"/>
      <c r="C244" s="1276"/>
      <c r="D244" s="1276"/>
      <c r="E244" s="1477"/>
    </row>
    <row r="245" spans="1:11" ht="37.5" customHeight="1">
      <c r="A245" s="1476"/>
      <c r="B245" s="1276"/>
      <c r="C245" s="1276"/>
      <c r="D245" s="1276"/>
      <c r="E245" s="1477"/>
      <c r="J245" s="1487"/>
    </row>
    <row r="246" spans="1:11" ht="37.5" customHeight="1">
      <c r="A246" s="1476"/>
      <c r="B246" s="1276"/>
      <c r="C246" s="1276"/>
      <c r="D246" s="1276"/>
      <c r="E246" s="1477"/>
    </row>
  </sheetData>
  <mergeCells count="237">
    <mergeCell ref="A8:A9"/>
    <mergeCell ref="B8:B9"/>
    <mergeCell ref="C8:C9"/>
    <mergeCell ref="F8:F9"/>
    <mergeCell ref="H8:H9"/>
    <mergeCell ref="J8:J9"/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A11:A12"/>
    <mergeCell ref="F11:F12"/>
    <mergeCell ref="H11:H12"/>
    <mergeCell ref="J11:J12"/>
    <mergeCell ref="A13:A15"/>
    <mergeCell ref="B13:B15"/>
    <mergeCell ref="C13:C15"/>
    <mergeCell ref="F13:F15"/>
    <mergeCell ref="H13:H15"/>
    <mergeCell ref="J13:J15"/>
    <mergeCell ref="A22:A27"/>
    <mergeCell ref="B22:B25"/>
    <mergeCell ref="C22:C25"/>
    <mergeCell ref="F22:F27"/>
    <mergeCell ref="H22:H27"/>
    <mergeCell ref="J22:J27"/>
    <mergeCell ref="B26:B27"/>
    <mergeCell ref="C26:C27"/>
    <mergeCell ref="H16:H21"/>
    <mergeCell ref="J16:J21"/>
    <mergeCell ref="B19:B21"/>
    <mergeCell ref="C19:C21"/>
    <mergeCell ref="A16:A21"/>
    <mergeCell ref="B16:B17"/>
    <mergeCell ref="C16:C17"/>
    <mergeCell ref="F16:F21"/>
    <mergeCell ref="H28:H40"/>
    <mergeCell ref="H49:H50"/>
    <mergeCell ref="J49:J50"/>
    <mergeCell ref="H41:H42"/>
    <mergeCell ref="J41:J42"/>
    <mergeCell ref="A43:A48"/>
    <mergeCell ref="B43:B45"/>
    <mergeCell ref="C43:C45"/>
    <mergeCell ref="F43:F48"/>
    <mergeCell ref="H43:H48"/>
    <mergeCell ref="J43:J48"/>
    <mergeCell ref="B46:B48"/>
    <mergeCell ref="C46:C48"/>
    <mergeCell ref="A41:A42"/>
    <mergeCell ref="B41:B42"/>
    <mergeCell ref="C41:C42"/>
    <mergeCell ref="F41:F42"/>
    <mergeCell ref="J28:J40"/>
    <mergeCell ref="B31:B32"/>
    <mergeCell ref="C31:C32"/>
    <mergeCell ref="B33:B36"/>
    <mergeCell ref="C33:C36"/>
    <mergeCell ref="B37:B40"/>
    <mergeCell ref="C37:C40"/>
    <mergeCell ref="H73:H87"/>
    <mergeCell ref="J73:J87"/>
    <mergeCell ref="B74:B87"/>
    <mergeCell ref="C74:C87"/>
    <mergeCell ref="A51:A72"/>
    <mergeCell ref="B51:B53"/>
    <mergeCell ref="C51:C53"/>
    <mergeCell ref="F51:F72"/>
    <mergeCell ref="H51:H72"/>
    <mergeCell ref="J51:J72"/>
    <mergeCell ref="B54:B72"/>
    <mergeCell ref="C54:C72"/>
    <mergeCell ref="A28:A40"/>
    <mergeCell ref="B28:B30"/>
    <mergeCell ref="C28:C30"/>
    <mergeCell ref="F28:F40"/>
    <mergeCell ref="A120:A125"/>
    <mergeCell ref="B120:B121"/>
    <mergeCell ref="C120:C121"/>
    <mergeCell ref="F120:F125"/>
    <mergeCell ref="A73:A87"/>
    <mergeCell ref="F73:F87"/>
    <mergeCell ref="A49:A50"/>
    <mergeCell ref="B49:B50"/>
    <mergeCell ref="C49:C50"/>
    <mergeCell ref="F49:F50"/>
    <mergeCell ref="H120:H125"/>
    <mergeCell ref="J120:J125"/>
    <mergeCell ref="B122:B125"/>
    <mergeCell ref="C122:C125"/>
    <mergeCell ref="A89:A119"/>
    <mergeCell ref="B89:B93"/>
    <mergeCell ref="C89:C93"/>
    <mergeCell ref="F89:F119"/>
    <mergeCell ref="H89:H119"/>
    <mergeCell ref="J89:J119"/>
    <mergeCell ref="B96:B99"/>
    <mergeCell ref="C96:C99"/>
    <mergeCell ref="B100:B115"/>
    <mergeCell ref="C100:C115"/>
    <mergeCell ref="A126:A129"/>
    <mergeCell ref="B126:B129"/>
    <mergeCell ref="C126:C129"/>
    <mergeCell ref="F126:F129"/>
    <mergeCell ref="H126:H129"/>
    <mergeCell ref="J126:J129"/>
    <mergeCell ref="B136:B139"/>
    <mergeCell ref="C136:C139"/>
    <mergeCell ref="B140:B145"/>
    <mergeCell ref="C140:C145"/>
    <mergeCell ref="A130:A131"/>
    <mergeCell ref="F130:F131"/>
    <mergeCell ref="H130:H131"/>
    <mergeCell ref="F162:F171"/>
    <mergeCell ref="H162:H171"/>
    <mergeCell ref="J130:J131"/>
    <mergeCell ref="A132:A145"/>
    <mergeCell ref="F132:F145"/>
    <mergeCell ref="H132:H145"/>
    <mergeCell ref="J132:J145"/>
    <mergeCell ref="B133:B135"/>
    <mergeCell ref="C133:C135"/>
    <mergeCell ref="J162:J171"/>
    <mergeCell ref="B166:B171"/>
    <mergeCell ref="C166:C171"/>
    <mergeCell ref="H146:H156"/>
    <mergeCell ref="J146:J156"/>
    <mergeCell ref="B147:B155"/>
    <mergeCell ref="C147:C155"/>
    <mergeCell ref="A157:A161"/>
    <mergeCell ref="F157:F161"/>
    <mergeCell ref="H157:H161"/>
    <mergeCell ref="J157:J161"/>
    <mergeCell ref="B158:B160"/>
    <mergeCell ref="C158:C160"/>
    <mergeCell ref="A146:A156"/>
    <mergeCell ref="F146:F156"/>
    <mergeCell ref="C180:C182"/>
    <mergeCell ref="A172:A174"/>
    <mergeCell ref="F172:F174"/>
    <mergeCell ref="H172:H174"/>
    <mergeCell ref="J172:J174"/>
    <mergeCell ref="A175:A176"/>
    <mergeCell ref="B175:B176"/>
    <mergeCell ref="C175:C176"/>
    <mergeCell ref="F175:F176"/>
    <mergeCell ref="H175:H176"/>
    <mergeCell ref="J175:J176"/>
    <mergeCell ref="A162:A171"/>
    <mergeCell ref="B162:B165"/>
    <mergeCell ref="C162:C165"/>
    <mergeCell ref="A186:A190"/>
    <mergeCell ref="B186:B187"/>
    <mergeCell ref="C186:C187"/>
    <mergeCell ref="F186:F190"/>
    <mergeCell ref="H186:H190"/>
    <mergeCell ref="J186:J190"/>
    <mergeCell ref="B188:B190"/>
    <mergeCell ref="C188:C190"/>
    <mergeCell ref="A183:A185"/>
    <mergeCell ref="B183:B185"/>
    <mergeCell ref="C183:C185"/>
    <mergeCell ref="F183:F185"/>
    <mergeCell ref="H183:H185"/>
    <mergeCell ref="J183:J185"/>
    <mergeCell ref="A177:A182"/>
    <mergeCell ref="F177:F182"/>
    <mergeCell ref="H177:H182"/>
    <mergeCell ref="J177:J182"/>
    <mergeCell ref="B178:B179"/>
    <mergeCell ref="C178:C179"/>
    <mergeCell ref="B180:B182"/>
    <mergeCell ref="A197:A198"/>
    <mergeCell ref="B197:B198"/>
    <mergeCell ref="C197:C198"/>
    <mergeCell ref="F197:F198"/>
    <mergeCell ref="H197:H198"/>
    <mergeCell ref="J197:J198"/>
    <mergeCell ref="A192:A193"/>
    <mergeCell ref="F192:F193"/>
    <mergeCell ref="H192:H193"/>
    <mergeCell ref="J192:J193"/>
    <mergeCell ref="A194:A195"/>
    <mergeCell ref="B194:B195"/>
    <mergeCell ref="C194:C195"/>
    <mergeCell ref="F194:F195"/>
    <mergeCell ref="H194:H195"/>
    <mergeCell ref="J194:J195"/>
    <mergeCell ref="A203:A205"/>
    <mergeCell ref="B203:B205"/>
    <mergeCell ref="C203:C205"/>
    <mergeCell ref="F203:F205"/>
    <mergeCell ref="H203:H205"/>
    <mergeCell ref="J203:J205"/>
    <mergeCell ref="A201:A202"/>
    <mergeCell ref="B201:B202"/>
    <mergeCell ref="C201:C202"/>
    <mergeCell ref="F201:F202"/>
    <mergeCell ref="H201:H202"/>
    <mergeCell ref="J201:J202"/>
    <mergeCell ref="A211:A213"/>
    <mergeCell ref="F211:F213"/>
    <mergeCell ref="H211:H213"/>
    <mergeCell ref="J211:J213"/>
    <mergeCell ref="A214:A216"/>
    <mergeCell ref="F214:F216"/>
    <mergeCell ref="H214:H216"/>
    <mergeCell ref="J214:J216"/>
    <mergeCell ref="A206:A208"/>
    <mergeCell ref="B206:B207"/>
    <mergeCell ref="C206:C207"/>
    <mergeCell ref="F206:F208"/>
    <mergeCell ref="H206:H208"/>
    <mergeCell ref="J206:J208"/>
    <mergeCell ref="A223:A225"/>
    <mergeCell ref="F223:F225"/>
    <mergeCell ref="H223:H225"/>
    <mergeCell ref="J223:J225"/>
    <mergeCell ref="A226:A227"/>
    <mergeCell ref="F226:F227"/>
    <mergeCell ref="H226:H227"/>
    <mergeCell ref="J226:J227"/>
    <mergeCell ref="A217:A218"/>
    <mergeCell ref="F217:F218"/>
    <mergeCell ref="H217:H218"/>
    <mergeCell ref="J217:J218"/>
    <mergeCell ref="A219:A222"/>
    <mergeCell ref="F219:F222"/>
    <mergeCell ref="H219:H222"/>
    <mergeCell ref="J219:J222"/>
    <mergeCell ref="B220:B221"/>
    <mergeCell ref="C220:C221"/>
  </mergeCells>
  <printOptions horizontalCentered="1"/>
  <pageMargins left="0.9055118110236221" right="0.9055118110236221" top="1.1023622047244095" bottom="0.59055118110236227" header="0.74803149606299213" footer="0.31496062992125984"/>
  <pageSetup paperSize="9" scale="35" firstPageNumber="63" orientation="landscape" useFirstPageNumber="1" r:id="rId1"/>
  <headerFooter alignWithMargins="0">
    <oddHeader>&amp;C&amp;20- &amp;P -</oddHeader>
  </headerFooter>
  <rowBreaks count="10" manualBreakCount="10">
    <brk id="25" max="11" man="1"/>
    <brk id="48" max="11" man="1"/>
    <brk id="67" max="11" man="1"/>
    <brk id="88" max="11" man="1"/>
    <brk id="108" max="11" man="1"/>
    <brk id="129" max="11" man="1"/>
    <brk id="152" max="11" man="1"/>
    <brk id="176" max="11" man="1"/>
    <brk id="198" max="11" man="1"/>
    <brk id="222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6"/>
  <sheetViews>
    <sheetView showGridLines="0" topLeftCell="A24" zoomScale="90" zoomScaleNormal="90" zoomScaleSheetLayoutView="91" workbookViewId="0">
      <selection activeCell="A36" sqref="A36:A78"/>
    </sheetView>
  </sheetViews>
  <sheetFormatPr defaultRowHeight="14.25"/>
  <cols>
    <col min="1" max="2" width="14" style="1553" customWidth="1"/>
    <col min="3" max="3" width="76" style="1553" customWidth="1"/>
    <col min="4" max="4" width="14.85546875" style="1553" customWidth="1"/>
    <col min="5" max="5" width="14.85546875" style="1553" bestFit="1" customWidth="1"/>
    <col min="6" max="6" width="16.140625" style="1553" customWidth="1"/>
    <col min="7" max="13" width="14.42578125" style="1554" customWidth="1"/>
    <col min="14" max="14" width="15.85546875" style="1554" customWidth="1"/>
    <col min="15" max="256" width="9.140625" style="1553"/>
    <col min="257" max="258" width="14" style="1553" customWidth="1"/>
    <col min="259" max="259" width="76" style="1553" customWidth="1"/>
    <col min="260" max="260" width="14.85546875" style="1553" customWidth="1"/>
    <col min="261" max="261" width="14.85546875" style="1553" bestFit="1" customWidth="1"/>
    <col min="262" max="262" width="16.140625" style="1553" customWidth="1"/>
    <col min="263" max="269" width="14.42578125" style="1553" customWidth="1"/>
    <col min="270" max="270" width="15.85546875" style="1553" customWidth="1"/>
    <col min="271" max="512" width="9.140625" style="1553"/>
    <col min="513" max="514" width="14" style="1553" customWidth="1"/>
    <col min="515" max="515" width="76" style="1553" customWidth="1"/>
    <col min="516" max="516" width="14.85546875" style="1553" customWidth="1"/>
    <col min="517" max="517" width="14.85546875" style="1553" bestFit="1" customWidth="1"/>
    <col min="518" max="518" width="16.140625" style="1553" customWidth="1"/>
    <col min="519" max="525" width="14.42578125" style="1553" customWidth="1"/>
    <col min="526" max="526" width="15.85546875" style="1553" customWidth="1"/>
    <col min="527" max="768" width="9.140625" style="1553"/>
    <col min="769" max="770" width="14" style="1553" customWidth="1"/>
    <col min="771" max="771" width="76" style="1553" customWidth="1"/>
    <col min="772" max="772" width="14.85546875" style="1553" customWidth="1"/>
    <col min="773" max="773" width="14.85546875" style="1553" bestFit="1" customWidth="1"/>
    <col min="774" max="774" width="16.140625" style="1553" customWidth="1"/>
    <col min="775" max="781" width="14.42578125" style="1553" customWidth="1"/>
    <col min="782" max="782" width="15.85546875" style="1553" customWidth="1"/>
    <col min="783" max="1024" width="9.140625" style="1553"/>
    <col min="1025" max="1026" width="14" style="1553" customWidth="1"/>
    <col min="1027" max="1027" width="76" style="1553" customWidth="1"/>
    <col min="1028" max="1028" width="14.85546875" style="1553" customWidth="1"/>
    <col min="1029" max="1029" width="14.85546875" style="1553" bestFit="1" customWidth="1"/>
    <col min="1030" max="1030" width="16.140625" style="1553" customWidth="1"/>
    <col min="1031" max="1037" width="14.42578125" style="1553" customWidth="1"/>
    <col min="1038" max="1038" width="15.85546875" style="1553" customWidth="1"/>
    <col min="1039" max="1280" width="9.140625" style="1553"/>
    <col min="1281" max="1282" width="14" style="1553" customWidth="1"/>
    <col min="1283" max="1283" width="76" style="1553" customWidth="1"/>
    <col min="1284" max="1284" width="14.85546875" style="1553" customWidth="1"/>
    <col min="1285" max="1285" width="14.85546875" style="1553" bestFit="1" customWidth="1"/>
    <col min="1286" max="1286" width="16.140625" style="1553" customWidth="1"/>
    <col min="1287" max="1293" width="14.42578125" style="1553" customWidth="1"/>
    <col min="1294" max="1294" width="15.85546875" style="1553" customWidth="1"/>
    <col min="1295" max="1536" width="9.140625" style="1553"/>
    <col min="1537" max="1538" width="14" style="1553" customWidth="1"/>
    <col min="1539" max="1539" width="76" style="1553" customWidth="1"/>
    <col min="1540" max="1540" width="14.85546875" style="1553" customWidth="1"/>
    <col min="1541" max="1541" width="14.85546875" style="1553" bestFit="1" customWidth="1"/>
    <col min="1542" max="1542" width="16.140625" style="1553" customWidth="1"/>
    <col min="1543" max="1549" width="14.42578125" style="1553" customWidth="1"/>
    <col min="1550" max="1550" width="15.85546875" style="1553" customWidth="1"/>
    <col min="1551" max="1792" width="9.140625" style="1553"/>
    <col min="1793" max="1794" width="14" style="1553" customWidth="1"/>
    <col min="1795" max="1795" width="76" style="1553" customWidth="1"/>
    <col min="1796" max="1796" width="14.85546875" style="1553" customWidth="1"/>
    <col min="1797" max="1797" width="14.85546875" style="1553" bestFit="1" customWidth="1"/>
    <col min="1798" max="1798" width="16.140625" style="1553" customWidth="1"/>
    <col min="1799" max="1805" width="14.42578125" style="1553" customWidth="1"/>
    <col min="1806" max="1806" width="15.85546875" style="1553" customWidth="1"/>
    <col min="1807" max="2048" width="9.140625" style="1553"/>
    <col min="2049" max="2050" width="14" style="1553" customWidth="1"/>
    <col min="2051" max="2051" width="76" style="1553" customWidth="1"/>
    <col min="2052" max="2052" width="14.85546875" style="1553" customWidth="1"/>
    <col min="2053" max="2053" width="14.85546875" style="1553" bestFit="1" customWidth="1"/>
    <col min="2054" max="2054" width="16.140625" style="1553" customWidth="1"/>
    <col min="2055" max="2061" width="14.42578125" style="1553" customWidth="1"/>
    <col min="2062" max="2062" width="15.85546875" style="1553" customWidth="1"/>
    <col min="2063" max="2304" width="9.140625" style="1553"/>
    <col min="2305" max="2306" width="14" style="1553" customWidth="1"/>
    <col min="2307" max="2307" width="76" style="1553" customWidth="1"/>
    <col min="2308" max="2308" width="14.85546875" style="1553" customWidth="1"/>
    <col min="2309" max="2309" width="14.85546875" style="1553" bestFit="1" customWidth="1"/>
    <col min="2310" max="2310" width="16.140625" style="1553" customWidth="1"/>
    <col min="2311" max="2317" width="14.42578125" style="1553" customWidth="1"/>
    <col min="2318" max="2318" width="15.85546875" style="1553" customWidth="1"/>
    <col min="2319" max="2560" width="9.140625" style="1553"/>
    <col min="2561" max="2562" width="14" style="1553" customWidth="1"/>
    <col min="2563" max="2563" width="76" style="1553" customWidth="1"/>
    <col min="2564" max="2564" width="14.85546875" style="1553" customWidth="1"/>
    <col min="2565" max="2565" width="14.85546875" style="1553" bestFit="1" customWidth="1"/>
    <col min="2566" max="2566" width="16.140625" style="1553" customWidth="1"/>
    <col min="2567" max="2573" width="14.42578125" style="1553" customWidth="1"/>
    <col min="2574" max="2574" width="15.85546875" style="1553" customWidth="1"/>
    <col min="2575" max="2816" width="9.140625" style="1553"/>
    <col min="2817" max="2818" width="14" style="1553" customWidth="1"/>
    <col min="2819" max="2819" width="76" style="1553" customWidth="1"/>
    <col min="2820" max="2820" width="14.85546875" style="1553" customWidth="1"/>
    <col min="2821" max="2821" width="14.85546875" style="1553" bestFit="1" customWidth="1"/>
    <col min="2822" max="2822" width="16.140625" style="1553" customWidth="1"/>
    <col min="2823" max="2829" width="14.42578125" style="1553" customWidth="1"/>
    <col min="2830" max="2830" width="15.85546875" style="1553" customWidth="1"/>
    <col min="2831" max="3072" width="9.140625" style="1553"/>
    <col min="3073" max="3074" width="14" style="1553" customWidth="1"/>
    <col min="3075" max="3075" width="76" style="1553" customWidth="1"/>
    <col min="3076" max="3076" width="14.85546875" style="1553" customWidth="1"/>
    <col min="3077" max="3077" width="14.85546875" style="1553" bestFit="1" customWidth="1"/>
    <col min="3078" max="3078" width="16.140625" style="1553" customWidth="1"/>
    <col min="3079" max="3085" width="14.42578125" style="1553" customWidth="1"/>
    <col min="3086" max="3086" width="15.85546875" style="1553" customWidth="1"/>
    <col min="3087" max="3328" width="9.140625" style="1553"/>
    <col min="3329" max="3330" width="14" style="1553" customWidth="1"/>
    <col min="3331" max="3331" width="76" style="1553" customWidth="1"/>
    <col min="3332" max="3332" width="14.85546875" style="1553" customWidth="1"/>
    <col min="3333" max="3333" width="14.85546875" style="1553" bestFit="1" customWidth="1"/>
    <col min="3334" max="3334" width="16.140625" style="1553" customWidth="1"/>
    <col min="3335" max="3341" width="14.42578125" style="1553" customWidth="1"/>
    <col min="3342" max="3342" width="15.85546875" style="1553" customWidth="1"/>
    <col min="3343" max="3584" width="9.140625" style="1553"/>
    <col min="3585" max="3586" width="14" style="1553" customWidth="1"/>
    <col min="3587" max="3587" width="76" style="1553" customWidth="1"/>
    <col min="3588" max="3588" width="14.85546875" style="1553" customWidth="1"/>
    <col min="3589" max="3589" width="14.85546875" style="1553" bestFit="1" customWidth="1"/>
    <col min="3590" max="3590" width="16.140625" style="1553" customWidth="1"/>
    <col min="3591" max="3597" width="14.42578125" style="1553" customWidth="1"/>
    <col min="3598" max="3598" width="15.85546875" style="1553" customWidth="1"/>
    <col min="3599" max="3840" width="9.140625" style="1553"/>
    <col min="3841" max="3842" width="14" style="1553" customWidth="1"/>
    <col min="3843" max="3843" width="76" style="1553" customWidth="1"/>
    <col min="3844" max="3844" width="14.85546875" style="1553" customWidth="1"/>
    <col min="3845" max="3845" width="14.85546875" style="1553" bestFit="1" customWidth="1"/>
    <col min="3846" max="3846" width="16.140625" style="1553" customWidth="1"/>
    <col min="3847" max="3853" width="14.42578125" style="1553" customWidth="1"/>
    <col min="3854" max="3854" width="15.85546875" style="1553" customWidth="1"/>
    <col min="3855" max="4096" width="9.140625" style="1553"/>
    <col min="4097" max="4098" width="14" style="1553" customWidth="1"/>
    <col min="4099" max="4099" width="76" style="1553" customWidth="1"/>
    <col min="4100" max="4100" width="14.85546875" style="1553" customWidth="1"/>
    <col min="4101" max="4101" width="14.85546875" style="1553" bestFit="1" customWidth="1"/>
    <col min="4102" max="4102" width="16.140625" style="1553" customWidth="1"/>
    <col min="4103" max="4109" width="14.42578125" style="1553" customWidth="1"/>
    <col min="4110" max="4110" width="15.85546875" style="1553" customWidth="1"/>
    <col min="4111" max="4352" width="9.140625" style="1553"/>
    <col min="4353" max="4354" width="14" style="1553" customWidth="1"/>
    <col min="4355" max="4355" width="76" style="1553" customWidth="1"/>
    <col min="4356" max="4356" width="14.85546875" style="1553" customWidth="1"/>
    <col min="4357" max="4357" width="14.85546875" style="1553" bestFit="1" customWidth="1"/>
    <col min="4358" max="4358" width="16.140625" style="1553" customWidth="1"/>
    <col min="4359" max="4365" width="14.42578125" style="1553" customWidth="1"/>
    <col min="4366" max="4366" width="15.85546875" style="1553" customWidth="1"/>
    <col min="4367" max="4608" width="9.140625" style="1553"/>
    <col min="4609" max="4610" width="14" style="1553" customWidth="1"/>
    <col min="4611" max="4611" width="76" style="1553" customWidth="1"/>
    <col min="4612" max="4612" width="14.85546875" style="1553" customWidth="1"/>
    <col min="4613" max="4613" width="14.85546875" style="1553" bestFit="1" customWidth="1"/>
    <col min="4614" max="4614" width="16.140625" style="1553" customWidth="1"/>
    <col min="4615" max="4621" width="14.42578125" style="1553" customWidth="1"/>
    <col min="4622" max="4622" width="15.85546875" style="1553" customWidth="1"/>
    <col min="4623" max="4864" width="9.140625" style="1553"/>
    <col min="4865" max="4866" width="14" style="1553" customWidth="1"/>
    <col min="4867" max="4867" width="76" style="1553" customWidth="1"/>
    <col min="4868" max="4868" width="14.85546875" style="1553" customWidth="1"/>
    <col min="4869" max="4869" width="14.85546875" style="1553" bestFit="1" customWidth="1"/>
    <col min="4870" max="4870" width="16.140625" style="1553" customWidth="1"/>
    <col min="4871" max="4877" width="14.42578125" style="1553" customWidth="1"/>
    <col min="4878" max="4878" width="15.85546875" style="1553" customWidth="1"/>
    <col min="4879" max="5120" width="9.140625" style="1553"/>
    <col min="5121" max="5122" width="14" style="1553" customWidth="1"/>
    <col min="5123" max="5123" width="76" style="1553" customWidth="1"/>
    <col min="5124" max="5124" width="14.85546875" style="1553" customWidth="1"/>
    <col min="5125" max="5125" width="14.85546875" style="1553" bestFit="1" customWidth="1"/>
    <col min="5126" max="5126" width="16.140625" style="1553" customWidth="1"/>
    <col min="5127" max="5133" width="14.42578125" style="1553" customWidth="1"/>
    <col min="5134" max="5134" width="15.85546875" style="1553" customWidth="1"/>
    <col min="5135" max="5376" width="9.140625" style="1553"/>
    <col min="5377" max="5378" width="14" style="1553" customWidth="1"/>
    <col min="5379" max="5379" width="76" style="1553" customWidth="1"/>
    <col min="5380" max="5380" width="14.85546875" style="1553" customWidth="1"/>
    <col min="5381" max="5381" width="14.85546875" style="1553" bestFit="1" customWidth="1"/>
    <col min="5382" max="5382" width="16.140625" style="1553" customWidth="1"/>
    <col min="5383" max="5389" width="14.42578125" style="1553" customWidth="1"/>
    <col min="5390" max="5390" width="15.85546875" style="1553" customWidth="1"/>
    <col min="5391" max="5632" width="9.140625" style="1553"/>
    <col min="5633" max="5634" width="14" style="1553" customWidth="1"/>
    <col min="5635" max="5635" width="76" style="1553" customWidth="1"/>
    <col min="5636" max="5636" width="14.85546875" style="1553" customWidth="1"/>
    <col min="5637" max="5637" width="14.85546875" style="1553" bestFit="1" customWidth="1"/>
    <col min="5638" max="5638" width="16.140625" style="1553" customWidth="1"/>
    <col min="5639" max="5645" width="14.42578125" style="1553" customWidth="1"/>
    <col min="5646" max="5646" width="15.85546875" style="1553" customWidth="1"/>
    <col min="5647" max="5888" width="9.140625" style="1553"/>
    <col min="5889" max="5890" width="14" style="1553" customWidth="1"/>
    <col min="5891" max="5891" width="76" style="1553" customWidth="1"/>
    <col min="5892" max="5892" width="14.85546875" style="1553" customWidth="1"/>
    <col min="5893" max="5893" width="14.85546875" style="1553" bestFit="1" customWidth="1"/>
    <col min="5894" max="5894" width="16.140625" style="1553" customWidth="1"/>
    <col min="5895" max="5901" width="14.42578125" style="1553" customWidth="1"/>
    <col min="5902" max="5902" width="15.85546875" style="1553" customWidth="1"/>
    <col min="5903" max="6144" width="9.140625" style="1553"/>
    <col min="6145" max="6146" width="14" style="1553" customWidth="1"/>
    <col min="6147" max="6147" width="76" style="1553" customWidth="1"/>
    <col min="6148" max="6148" width="14.85546875" style="1553" customWidth="1"/>
    <col min="6149" max="6149" width="14.85546875" style="1553" bestFit="1" customWidth="1"/>
    <col min="6150" max="6150" width="16.140625" style="1553" customWidth="1"/>
    <col min="6151" max="6157" width="14.42578125" style="1553" customWidth="1"/>
    <col min="6158" max="6158" width="15.85546875" style="1553" customWidth="1"/>
    <col min="6159" max="6400" width="9.140625" style="1553"/>
    <col min="6401" max="6402" width="14" style="1553" customWidth="1"/>
    <col min="6403" max="6403" width="76" style="1553" customWidth="1"/>
    <col min="6404" max="6404" width="14.85546875" style="1553" customWidth="1"/>
    <col min="6405" max="6405" width="14.85546875" style="1553" bestFit="1" customWidth="1"/>
    <col min="6406" max="6406" width="16.140625" style="1553" customWidth="1"/>
    <col min="6407" max="6413" width="14.42578125" style="1553" customWidth="1"/>
    <col min="6414" max="6414" width="15.85546875" style="1553" customWidth="1"/>
    <col min="6415" max="6656" width="9.140625" style="1553"/>
    <col min="6657" max="6658" width="14" style="1553" customWidth="1"/>
    <col min="6659" max="6659" width="76" style="1553" customWidth="1"/>
    <col min="6660" max="6660" width="14.85546875" style="1553" customWidth="1"/>
    <col min="6661" max="6661" width="14.85546875" style="1553" bestFit="1" customWidth="1"/>
    <col min="6662" max="6662" width="16.140625" style="1553" customWidth="1"/>
    <col min="6663" max="6669" width="14.42578125" style="1553" customWidth="1"/>
    <col min="6670" max="6670" width="15.85546875" style="1553" customWidth="1"/>
    <col min="6671" max="6912" width="9.140625" style="1553"/>
    <col min="6913" max="6914" width="14" style="1553" customWidth="1"/>
    <col min="6915" max="6915" width="76" style="1553" customWidth="1"/>
    <col min="6916" max="6916" width="14.85546875" style="1553" customWidth="1"/>
    <col min="6917" max="6917" width="14.85546875" style="1553" bestFit="1" customWidth="1"/>
    <col min="6918" max="6918" width="16.140625" style="1553" customWidth="1"/>
    <col min="6919" max="6925" width="14.42578125" style="1553" customWidth="1"/>
    <col min="6926" max="6926" width="15.85546875" style="1553" customWidth="1"/>
    <col min="6927" max="7168" width="9.140625" style="1553"/>
    <col min="7169" max="7170" width="14" style="1553" customWidth="1"/>
    <col min="7171" max="7171" width="76" style="1553" customWidth="1"/>
    <col min="7172" max="7172" width="14.85546875" style="1553" customWidth="1"/>
    <col min="7173" max="7173" width="14.85546875" style="1553" bestFit="1" customWidth="1"/>
    <col min="7174" max="7174" width="16.140625" style="1553" customWidth="1"/>
    <col min="7175" max="7181" width="14.42578125" style="1553" customWidth="1"/>
    <col min="7182" max="7182" width="15.85546875" style="1553" customWidth="1"/>
    <col min="7183" max="7424" width="9.140625" style="1553"/>
    <col min="7425" max="7426" width="14" style="1553" customWidth="1"/>
    <col min="7427" max="7427" width="76" style="1553" customWidth="1"/>
    <col min="7428" max="7428" width="14.85546875" style="1553" customWidth="1"/>
    <col min="7429" max="7429" width="14.85546875" style="1553" bestFit="1" customWidth="1"/>
    <col min="7430" max="7430" width="16.140625" style="1553" customWidth="1"/>
    <col min="7431" max="7437" width="14.42578125" style="1553" customWidth="1"/>
    <col min="7438" max="7438" width="15.85546875" style="1553" customWidth="1"/>
    <col min="7439" max="7680" width="9.140625" style="1553"/>
    <col min="7681" max="7682" width="14" style="1553" customWidth="1"/>
    <col min="7683" max="7683" width="76" style="1553" customWidth="1"/>
    <col min="7684" max="7684" width="14.85546875" style="1553" customWidth="1"/>
    <col min="7685" max="7685" width="14.85546875" style="1553" bestFit="1" customWidth="1"/>
    <col min="7686" max="7686" width="16.140625" style="1553" customWidth="1"/>
    <col min="7687" max="7693" width="14.42578125" style="1553" customWidth="1"/>
    <col min="7694" max="7694" width="15.85546875" style="1553" customWidth="1"/>
    <col min="7695" max="7936" width="9.140625" style="1553"/>
    <col min="7937" max="7938" width="14" style="1553" customWidth="1"/>
    <col min="7939" max="7939" width="76" style="1553" customWidth="1"/>
    <col min="7940" max="7940" width="14.85546875" style="1553" customWidth="1"/>
    <col min="7941" max="7941" width="14.85546875" style="1553" bestFit="1" customWidth="1"/>
    <col min="7942" max="7942" width="16.140625" style="1553" customWidth="1"/>
    <col min="7943" max="7949" width="14.42578125" style="1553" customWidth="1"/>
    <col min="7950" max="7950" width="15.85546875" style="1553" customWidth="1"/>
    <col min="7951" max="8192" width="9.140625" style="1553"/>
    <col min="8193" max="8194" width="14" style="1553" customWidth="1"/>
    <col min="8195" max="8195" width="76" style="1553" customWidth="1"/>
    <col min="8196" max="8196" width="14.85546875" style="1553" customWidth="1"/>
    <col min="8197" max="8197" width="14.85546875" style="1553" bestFit="1" customWidth="1"/>
    <col min="8198" max="8198" width="16.140625" style="1553" customWidth="1"/>
    <col min="8199" max="8205" width="14.42578125" style="1553" customWidth="1"/>
    <col min="8206" max="8206" width="15.85546875" style="1553" customWidth="1"/>
    <col min="8207" max="8448" width="9.140625" style="1553"/>
    <col min="8449" max="8450" width="14" style="1553" customWidth="1"/>
    <col min="8451" max="8451" width="76" style="1553" customWidth="1"/>
    <col min="8452" max="8452" width="14.85546875" style="1553" customWidth="1"/>
    <col min="8453" max="8453" width="14.85546875" style="1553" bestFit="1" customWidth="1"/>
    <col min="8454" max="8454" width="16.140625" style="1553" customWidth="1"/>
    <col min="8455" max="8461" width="14.42578125" style="1553" customWidth="1"/>
    <col min="8462" max="8462" width="15.85546875" style="1553" customWidth="1"/>
    <col min="8463" max="8704" width="9.140625" style="1553"/>
    <col min="8705" max="8706" width="14" style="1553" customWidth="1"/>
    <col min="8707" max="8707" width="76" style="1553" customWidth="1"/>
    <col min="8708" max="8708" width="14.85546875" style="1553" customWidth="1"/>
    <col min="8709" max="8709" width="14.85546875" style="1553" bestFit="1" customWidth="1"/>
    <col min="8710" max="8710" width="16.140625" style="1553" customWidth="1"/>
    <col min="8711" max="8717" width="14.42578125" style="1553" customWidth="1"/>
    <col min="8718" max="8718" width="15.85546875" style="1553" customWidth="1"/>
    <col min="8719" max="8960" width="9.140625" style="1553"/>
    <col min="8961" max="8962" width="14" style="1553" customWidth="1"/>
    <col min="8963" max="8963" width="76" style="1553" customWidth="1"/>
    <col min="8964" max="8964" width="14.85546875" style="1553" customWidth="1"/>
    <col min="8965" max="8965" width="14.85546875" style="1553" bestFit="1" customWidth="1"/>
    <col min="8966" max="8966" width="16.140625" style="1553" customWidth="1"/>
    <col min="8967" max="8973" width="14.42578125" style="1553" customWidth="1"/>
    <col min="8974" max="8974" width="15.85546875" style="1553" customWidth="1"/>
    <col min="8975" max="9216" width="9.140625" style="1553"/>
    <col min="9217" max="9218" width="14" style="1553" customWidth="1"/>
    <col min="9219" max="9219" width="76" style="1553" customWidth="1"/>
    <col min="9220" max="9220" width="14.85546875" style="1553" customWidth="1"/>
    <col min="9221" max="9221" width="14.85546875" style="1553" bestFit="1" customWidth="1"/>
    <col min="9222" max="9222" width="16.140625" style="1553" customWidth="1"/>
    <col min="9223" max="9229" width="14.42578125" style="1553" customWidth="1"/>
    <col min="9230" max="9230" width="15.85546875" style="1553" customWidth="1"/>
    <col min="9231" max="9472" width="9.140625" style="1553"/>
    <col min="9473" max="9474" width="14" style="1553" customWidth="1"/>
    <col min="9475" max="9475" width="76" style="1553" customWidth="1"/>
    <col min="9476" max="9476" width="14.85546875" style="1553" customWidth="1"/>
    <col min="9477" max="9477" width="14.85546875" style="1553" bestFit="1" customWidth="1"/>
    <col min="9478" max="9478" width="16.140625" style="1553" customWidth="1"/>
    <col min="9479" max="9485" width="14.42578125" style="1553" customWidth="1"/>
    <col min="9486" max="9486" width="15.85546875" style="1553" customWidth="1"/>
    <col min="9487" max="9728" width="9.140625" style="1553"/>
    <col min="9729" max="9730" width="14" style="1553" customWidth="1"/>
    <col min="9731" max="9731" width="76" style="1553" customWidth="1"/>
    <col min="9732" max="9732" width="14.85546875" style="1553" customWidth="1"/>
    <col min="9733" max="9733" width="14.85546875" style="1553" bestFit="1" customWidth="1"/>
    <col min="9734" max="9734" width="16.140625" style="1553" customWidth="1"/>
    <col min="9735" max="9741" width="14.42578125" style="1553" customWidth="1"/>
    <col min="9742" max="9742" width="15.85546875" style="1553" customWidth="1"/>
    <col min="9743" max="9984" width="9.140625" style="1553"/>
    <col min="9985" max="9986" width="14" style="1553" customWidth="1"/>
    <col min="9987" max="9987" width="76" style="1553" customWidth="1"/>
    <col min="9988" max="9988" width="14.85546875" style="1553" customWidth="1"/>
    <col min="9989" max="9989" width="14.85546875" style="1553" bestFit="1" customWidth="1"/>
    <col min="9990" max="9990" width="16.140625" style="1553" customWidth="1"/>
    <col min="9991" max="9997" width="14.42578125" style="1553" customWidth="1"/>
    <col min="9998" max="9998" width="15.85546875" style="1553" customWidth="1"/>
    <col min="9999" max="10240" width="9.140625" style="1553"/>
    <col min="10241" max="10242" width="14" style="1553" customWidth="1"/>
    <col min="10243" max="10243" width="76" style="1553" customWidth="1"/>
    <col min="10244" max="10244" width="14.85546875" style="1553" customWidth="1"/>
    <col min="10245" max="10245" width="14.85546875" style="1553" bestFit="1" customWidth="1"/>
    <col min="10246" max="10246" width="16.140625" style="1553" customWidth="1"/>
    <col min="10247" max="10253" width="14.42578125" style="1553" customWidth="1"/>
    <col min="10254" max="10254" width="15.85546875" style="1553" customWidth="1"/>
    <col min="10255" max="10496" width="9.140625" style="1553"/>
    <col min="10497" max="10498" width="14" style="1553" customWidth="1"/>
    <col min="10499" max="10499" width="76" style="1553" customWidth="1"/>
    <col min="10500" max="10500" width="14.85546875" style="1553" customWidth="1"/>
    <col min="10501" max="10501" width="14.85546875" style="1553" bestFit="1" customWidth="1"/>
    <col min="10502" max="10502" width="16.140625" style="1553" customWidth="1"/>
    <col min="10503" max="10509" width="14.42578125" style="1553" customWidth="1"/>
    <col min="10510" max="10510" width="15.85546875" style="1553" customWidth="1"/>
    <col min="10511" max="10752" width="9.140625" style="1553"/>
    <col min="10753" max="10754" width="14" style="1553" customWidth="1"/>
    <col min="10755" max="10755" width="76" style="1553" customWidth="1"/>
    <col min="10756" max="10756" width="14.85546875" style="1553" customWidth="1"/>
    <col min="10757" max="10757" width="14.85546875" style="1553" bestFit="1" customWidth="1"/>
    <col min="10758" max="10758" width="16.140625" style="1553" customWidth="1"/>
    <col min="10759" max="10765" width="14.42578125" style="1553" customWidth="1"/>
    <col min="10766" max="10766" width="15.85546875" style="1553" customWidth="1"/>
    <col min="10767" max="11008" width="9.140625" style="1553"/>
    <col min="11009" max="11010" width="14" style="1553" customWidth="1"/>
    <col min="11011" max="11011" width="76" style="1553" customWidth="1"/>
    <col min="11012" max="11012" width="14.85546875" style="1553" customWidth="1"/>
    <col min="11013" max="11013" width="14.85546875" style="1553" bestFit="1" customWidth="1"/>
    <col min="11014" max="11014" width="16.140625" style="1553" customWidth="1"/>
    <col min="11015" max="11021" width="14.42578125" style="1553" customWidth="1"/>
    <col min="11022" max="11022" width="15.85546875" style="1553" customWidth="1"/>
    <col min="11023" max="11264" width="9.140625" style="1553"/>
    <col min="11265" max="11266" width="14" style="1553" customWidth="1"/>
    <col min="11267" max="11267" width="76" style="1553" customWidth="1"/>
    <col min="11268" max="11268" width="14.85546875" style="1553" customWidth="1"/>
    <col min="11269" max="11269" width="14.85546875" style="1553" bestFit="1" customWidth="1"/>
    <col min="11270" max="11270" width="16.140625" style="1553" customWidth="1"/>
    <col min="11271" max="11277" width="14.42578125" style="1553" customWidth="1"/>
    <col min="11278" max="11278" width="15.85546875" style="1553" customWidth="1"/>
    <col min="11279" max="11520" width="9.140625" style="1553"/>
    <col min="11521" max="11522" width="14" style="1553" customWidth="1"/>
    <col min="11523" max="11523" width="76" style="1553" customWidth="1"/>
    <col min="11524" max="11524" width="14.85546875" style="1553" customWidth="1"/>
    <col min="11525" max="11525" width="14.85546875" style="1553" bestFit="1" customWidth="1"/>
    <col min="11526" max="11526" width="16.140625" style="1553" customWidth="1"/>
    <col min="11527" max="11533" width="14.42578125" style="1553" customWidth="1"/>
    <col min="11534" max="11534" width="15.85546875" style="1553" customWidth="1"/>
    <col min="11535" max="11776" width="9.140625" style="1553"/>
    <col min="11777" max="11778" width="14" style="1553" customWidth="1"/>
    <col min="11779" max="11779" width="76" style="1553" customWidth="1"/>
    <col min="11780" max="11780" width="14.85546875" style="1553" customWidth="1"/>
    <col min="11781" max="11781" width="14.85546875" style="1553" bestFit="1" customWidth="1"/>
    <col min="11782" max="11782" width="16.140625" style="1553" customWidth="1"/>
    <col min="11783" max="11789" width="14.42578125" style="1553" customWidth="1"/>
    <col min="11790" max="11790" width="15.85546875" style="1553" customWidth="1"/>
    <col min="11791" max="12032" width="9.140625" style="1553"/>
    <col min="12033" max="12034" width="14" style="1553" customWidth="1"/>
    <col min="12035" max="12035" width="76" style="1553" customWidth="1"/>
    <col min="12036" max="12036" width="14.85546875" style="1553" customWidth="1"/>
    <col min="12037" max="12037" width="14.85546875" style="1553" bestFit="1" customWidth="1"/>
    <col min="12038" max="12038" width="16.140625" style="1553" customWidth="1"/>
    <col min="12039" max="12045" width="14.42578125" style="1553" customWidth="1"/>
    <col min="12046" max="12046" width="15.85546875" style="1553" customWidth="1"/>
    <col min="12047" max="12288" width="9.140625" style="1553"/>
    <col min="12289" max="12290" width="14" style="1553" customWidth="1"/>
    <col min="12291" max="12291" width="76" style="1553" customWidth="1"/>
    <col min="12292" max="12292" width="14.85546875" style="1553" customWidth="1"/>
    <col min="12293" max="12293" width="14.85546875" style="1553" bestFit="1" customWidth="1"/>
    <col min="12294" max="12294" width="16.140625" style="1553" customWidth="1"/>
    <col min="12295" max="12301" width="14.42578125" style="1553" customWidth="1"/>
    <col min="12302" max="12302" width="15.85546875" style="1553" customWidth="1"/>
    <col min="12303" max="12544" width="9.140625" style="1553"/>
    <col min="12545" max="12546" width="14" style="1553" customWidth="1"/>
    <col min="12547" max="12547" width="76" style="1553" customWidth="1"/>
    <col min="12548" max="12548" width="14.85546875" style="1553" customWidth="1"/>
    <col min="12549" max="12549" width="14.85546875" style="1553" bestFit="1" customWidth="1"/>
    <col min="12550" max="12550" width="16.140625" style="1553" customWidth="1"/>
    <col min="12551" max="12557" width="14.42578125" style="1553" customWidth="1"/>
    <col min="12558" max="12558" width="15.85546875" style="1553" customWidth="1"/>
    <col min="12559" max="12800" width="9.140625" style="1553"/>
    <col min="12801" max="12802" width="14" style="1553" customWidth="1"/>
    <col min="12803" max="12803" width="76" style="1553" customWidth="1"/>
    <col min="12804" max="12804" width="14.85546875" style="1553" customWidth="1"/>
    <col min="12805" max="12805" width="14.85546875" style="1553" bestFit="1" customWidth="1"/>
    <col min="12806" max="12806" width="16.140625" style="1553" customWidth="1"/>
    <col min="12807" max="12813" width="14.42578125" style="1553" customWidth="1"/>
    <col min="12814" max="12814" width="15.85546875" style="1553" customWidth="1"/>
    <col min="12815" max="13056" width="9.140625" style="1553"/>
    <col min="13057" max="13058" width="14" style="1553" customWidth="1"/>
    <col min="13059" max="13059" width="76" style="1553" customWidth="1"/>
    <col min="13060" max="13060" width="14.85546875" style="1553" customWidth="1"/>
    <col min="13061" max="13061" width="14.85546875" style="1553" bestFit="1" customWidth="1"/>
    <col min="13062" max="13062" width="16.140625" style="1553" customWidth="1"/>
    <col min="13063" max="13069" width="14.42578125" style="1553" customWidth="1"/>
    <col min="13070" max="13070" width="15.85546875" style="1553" customWidth="1"/>
    <col min="13071" max="13312" width="9.140625" style="1553"/>
    <col min="13313" max="13314" width="14" style="1553" customWidth="1"/>
    <col min="13315" max="13315" width="76" style="1553" customWidth="1"/>
    <col min="13316" max="13316" width="14.85546875" style="1553" customWidth="1"/>
    <col min="13317" max="13317" width="14.85546875" style="1553" bestFit="1" customWidth="1"/>
    <col min="13318" max="13318" width="16.140625" style="1553" customWidth="1"/>
    <col min="13319" max="13325" width="14.42578125" style="1553" customWidth="1"/>
    <col min="13326" max="13326" width="15.85546875" style="1553" customWidth="1"/>
    <col min="13327" max="13568" width="9.140625" style="1553"/>
    <col min="13569" max="13570" width="14" style="1553" customWidth="1"/>
    <col min="13571" max="13571" width="76" style="1553" customWidth="1"/>
    <col min="13572" max="13572" width="14.85546875" style="1553" customWidth="1"/>
    <col min="13573" max="13573" width="14.85546875" style="1553" bestFit="1" customWidth="1"/>
    <col min="13574" max="13574" width="16.140625" style="1553" customWidth="1"/>
    <col min="13575" max="13581" width="14.42578125" style="1553" customWidth="1"/>
    <col min="13582" max="13582" width="15.85546875" style="1553" customWidth="1"/>
    <col min="13583" max="13824" width="9.140625" style="1553"/>
    <col min="13825" max="13826" width="14" style="1553" customWidth="1"/>
    <col min="13827" max="13827" width="76" style="1553" customWidth="1"/>
    <col min="13828" max="13828" width="14.85546875" style="1553" customWidth="1"/>
    <col min="13829" max="13829" width="14.85546875" style="1553" bestFit="1" customWidth="1"/>
    <col min="13830" max="13830" width="16.140625" style="1553" customWidth="1"/>
    <col min="13831" max="13837" width="14.42578125" style="1553" customWidth="1"/>
    <col min="13838" max="13838" width="15.85546875" style="1553" customWidth="1"/>
    <col min="13839" max="14080" width="9.140625" style="1553"/>
    <col min="14081" max="14082" width="14" style="1553" customWidth="1"/>
    <col min="14083" max="14083" width="76" style="1553" customWidth="1"/>
    <col min="14084" max="14084" width="14.85546875" style="1553" customWidth="1"/>
    <col min="14085" max="14085" width="14.85546875" style="1553" bestFit="1" customWidth="1"/>
    <col min="14086" max="14086" width="16.140625" style="1553" customWidth="1"/>
    <col min="14087" max="14093" width="14.42578125" style="1553" customWidth="1"/>
    <col min="14094" max="14094" width="15.85546875" style="1553" customWidth="1"/>
    <col min="14095" max="14336" width="9.140625" style="1553"/>
    <col min="14337" max="14338" width="14" style="1553" customWidth="1"/>
    <col min="14339" max="14339" width="76" style="1553" customWidth="1"/>
    <col min="14340" max="14340" width="14.85546875" style="1553" customWidth="1"/>
    <col min="14341" max="14341" width="14.85546875" style="1553" bestFit="1" customWidth="1"/>
    <col min="14342" max="14342" width="16.140625" style="1553" customWidth="1"/>
    <col min="14343" max="14349" width="14.42578125" style="1553" customWidth="1"/>
    <col min="14350" max="14350" width="15.85546875" style="1553" customWidth="1"/>
    <col min="14351" max="14592" width="9.140625" style="1553"/>
    <col min="14593" max="14594" width="14" style="1553" customWidth="1"/>
    <col min="14595" max="14595" width="76" style="1553" customWidth="1"/>
    <col min="14596" max="14596" width="14.85546875" style="1553" customWidth="1"/>
    <col min="14597" max="14597" width="14.85546875" style="1553" bestFit="1" customWidth="1"/>
    <col min="14598" max="14598" width="16.140625" style="1553" customWidth="1"/>
    <col min="14599" max="14605" width="14.42578125" style="1553" customWidth="1"/>
    <col min="14606" max="14606" width="15.85546875" style="1553" customWidth="1"/>
    <col min="14607" max="14848" width="9.140625" style="1553"/>
    <col min="14849" max="14850" width="14" style="1553" customWidth="1"/>
    <col min="14851" max="14851" width="76" style="1553" customWidth="1"/>
    <col min="14852" max="14852" width="14.85546875" style="1553" customWidth="1"/>
    <col min="14853" max="14853" width="14.85546875" style="1553" bestFit="1" customWidth="1"/>
    <col min="14854" max="14854" width="16.140625" style="1553" customWidth="1"/>
    <col min="14855" max="14861" width="14.42578125" style="1553" customWidth="1"/>
    <col min="14862" max="14862" width="15.85546875" style="1553" customWidth="1"/>
    <col min="14863" max="15104" width="9.140625" style="1553"/>
    <col min="15105" max="15106" width="14" style="1553" customWidth="1"/>
    <col min="15107" max="15107" width="76" style="1553" customWidth="1"/>
    <col min="15108" max="15108" width="14.85546875" style="1553" customWidth="1"/>
    <col min="15109" max="15109" width="14.85546875" style="1553" bestFit="1" customWidth="1"/>
    <col min="15110" max="15110" width="16.140625" style="1553" customWidth="1"/>
    <col min="15111" max="15117" width="14.42578125" style="1553" customWidth="1"/>
    <col min="15118" max="15118" width="15.85546875" style="1553" customWidth="1"/>
    <col min="15119" max="15360" width="9.140625" style="1553"/>
    <col min="15361" max="15362" width="14" style="1553" customWidth="1"/>
    <col min="15363" max="15363" width="76" style="1553" customWidth="1"/>
    <col min="15364" max="15364" width="14.85546875" style="1553" customWidth="1"/>
    <col min="15365" max="15365" width="14.85546875" style="1553" bestFit="1" customWidth="1"/>
    <col min="15366" max="15366" width="16.140625" style="1553" customWidth="1"/>
    <col min="15367" max="15373" width="14.42578125" style="1553" customWidth="1"/>
    <col min="15374" max="15374" width="15.85546875" style="1553" customWidth="1"/>
    <col min="15375" max="15616" width="9.140625" style="1553"/>
    <col min="15617" max="15618" width="14" style="1553" customWidth="1"/>
    <col min="15619" max="15619" width="76" style="1553" customWidth="1"/>
    <col min="15620" max="15620" width="14.85546875" style="1553" customWidth="1"/>
    <col min="15621" max="15621" width="14.85546875" style="1553" bestFit="1" customWidth="1"/>
    <col min="15622" max="15622" width="16.140625" style="1553" customWidth="1"/>
    <col min="15623" max="15629" width="14.42578125" style="1553" customWidth="1"/>
    <col min="15630" max="15630" width="15.85546875" style="1553" customWidth="1"/>
    <col min="15631" max="15872" width="9.140625" style="1553"/>
    <col min="15873" max="15874" width="14" style="1553" customWidth="1"/>
    <col min="15875" max="15875" width="76" style="1553" customWidth="1"/>
    <col min="15876" max="15876" width="14.85546875" style="1553" customWidth="1"/>
    <col min="15877" max="15877" width="14.85546875" style="1553" bestFit="1" customWidth="1"/>
    <col min="15878" max="15878" width="16.140625" style="1553" customWidth="1"/>
    <col min="15879" max="15885" width="14.42578125" style="1553" customWidth="1"/>
    <col min="15886" max="15886" width="15.85546875" style="1553" customWidth="1"/>
    <col min="15887" max="16128" width="9.140625" style="1553"/>
    <col min="16129" max="16130" width="14" style="1553" customWidth="1"/>
    <col min="16131" max="16131" width="76" style="1553" customWidth="1"/>
    <col min="16132" max="16132" width="14.85546875" style="1553" customWidth="1"/>
    <col min="16133" max="16133" width="14.85546875" style="1553" bestFit="1" customWidth="1"/>
    <col min="16134" max="16134" width="16.140625" style="1553" customWidth="1"/>
    <col min="16135" max="16141" width="14.42578125" style="1553" customWidth="1"/>
    <col min="16142" max="16142" width="15.85546875" style="1553" customWidth="1"/>
    <col min="16143" max="16384" width="9.140625" style="1553"/>
  </cols>
  <sheetData>
    <row r="1" spans="1:14" s="1501" customFormat="1" ht="16.5">
      <c r="A1" s="1494" t="s">
        <v>840</v>
      </c>
      <c r="B1" s="1495"/>
      <c r="C1" s="1496"/>
      <c r="D1" s="1496"/>
      <c r="E1" s="1497"/>
      <c r="F1" s="1498"/>
      <c r="G1" s="1498"/>
      <c r="H1" s="1499"/>
      <c r="I1" s="1499"/>
      <c r="J1" s="1499"/>
      <c r="K1" s="1499"/>
      <c r="L1" s="1499"/>
      <c r="M1" s="1499"/>
      <c r="N1" s="1500"/>
    </row>
    <row r="2" spans="1:14" s="1504" customFormat="1" ht="16.5">
      <c r="A2" s="1861" t="s">
        <v>841</v>
      </c>
      <c r="B2" s="1861"/>
      <c r="C2" s="1861"/>
      <c r="D2" s="1861"/>
      <c r="E2" s="1861"/>
      <c r="F2" s="1861"/>
      <c r="G2" s="1861"/>
      <c r="H2" s="1861"/>
      <c r="I2" s="1861"/>
      <c r="J2" s="1861"/>
      <c r="K2" s="1861"/>
      <c r="L2" s="1861"/>
      <c r="M2" s="1502"/>
      <c r="N2" s="1503"/>
    </row>
    <row r="3" spans="1:14" s="1504" customFormat="1" ht="16.5">
      <c r="A3" s="1502"/>
      <c r="B3" s="1502"/>
      <c r="C3" s="1502"/>
      <c r="D3" s="1502"/>
      <c r="E3" s="1502"/>
      <c r="F3" s="1502"/>
      <c r="G3" s="1502"/>
      <c r="H3" s="1502"/>
      <c r="I3" s="1502"/>
      <c r="J3" s="1502"/>
      <c r="K3" s="1502"/>
      <c r="L3" s="1502"/>
      <c r="M3" s="1502"/>
      <c r="N3" s="1502"/>
    </row>
    <row r="4" spans="1:14" s="1508" customFormat="1" ht="12.75" customHeight="1">
      <c r="A4" s="1505"/>
      <c r="B4" s="1505"/>
      <c r="C4" s="1505"/>
      <c r="D4" s="1505"/>
      <c r="E4" s="1505"/>
      <c r="F4" s="1505"/>
      <c r="G4" s="1506"/>
      <c r="H4" s="1507"/>
      <c r="I4" s="1506"/>
      <c r="J4" s="1506"/>
      <c r="K4" s="1506"/>
      <c r="L4" s="1506"/>
      <c r="M4" s="1506"/>
      <c r="N4" s="1507" t="s">
        <v>2</v>
      </c>
    </row>
    <row r="5" spans="1:14" s="1508" customFormat="1" ht="21.75" customHeight="1">
      <c r="A5" s="1862" t="s">
        <v>842</v>
      </c>
      <c r="B5" s="1862"/>
      <c r="C5" s="1852" t="s">
        <v>843</v>
      </c>
      <c r="D5" s="1862" t="s">
        <v>844</v>
      </c>
      <c r="E5" s="1862"/>
      <c r="F5" s="1862"/>
      <c r="G5" s="1862"/>
      <c r="H5" s="1862"/>
      <c r="I5" s="1862"/>
      <c r="J5" s="1862"/>
      <c r="K5" s="1862"/>
      <c r="L5" s="1862"/>
      <c r="M5" s="1862"/>
      <c r="N5" s="1865" t="s">
        <v>845</v>
      </c>
    </row>
    <row r="6" spans="1:14" s="1508" customFormat="1" ht="11.25" customHeight="1">
      <c r="A6" s="1852" t="s">
        <v>846</v>
      </c>
      <c r="B6" s="1868" t="s">
        <v>847</v>
      </c>
      <c r="C6" s="1857"/>
      <c r="D6" s="1857">
        <v>2019</v>
      </c>
      <c r="E6" s="1857">
        <v>2018</v>
      </c>
      <c r="F6" s="1857">
        <v>2017</v>
      </c>
      <c r="G6" s="1857">
        <v>2016</v>
      </c>
      <c r="H6" s="1857">
        <v>2015</v>
      </c>
      <c r="I6" s="1863">
        <v>2014</v>
      </c>
      <c r="J6" s="1863">
        <v>2013</v>
      </c>
      <c r="K6" s="1863">
        <v>2012</v>
      </c>
      <c r="L6" s="1863">
        <v>2011</v>
      </c>
      <c r="M6" s="1863">
        <v>2010</v>
      </c>
      <c r="N6" s="1866"/>
    </row>
    <row r="7" spans="1:14" s="1508" customFormat="1" ht="12" customHeight="1">
      <c r="A7" s="1857"/>
      <c r="B7" s="1869"/>
      <c r="C7" s="1857"/>
      <c r="D7" s="1857"/>
      <c r="E7" s="1857"/>
      <c r="F7" s="1857"/>
      <c r="G7" s="1857"/>
      <c r="H7" s="1857"/>
      <c r="I7" s="1863"/>
      <c r="J7" s="1863"/>
      <c r="K7" s="1863"/>
      <c r="L7" s="1863"/>
      <c r="M7" s="1863"/>
      <c r="N7" s="1866"/>
    </row>
    <row r="8" spans="1:14" s="1508" customFormat="1" ht="12" customHeight="1">
      <c r="A8" s="1857"/>
      <c r="B8" s="1869"/>
      <c r="C8" s="1857"/>
      <c r="D8" s="1857"/>
      <c r="E8" s="1857"/>
      <c r="F8" s="1857"/>
      <c r="G8" s="1857"/>
      <c r="H8" s="1857"/>
      <c r="I8" s="1863"/>
      <c r="J8" s="1863"/>
      <c r="K8" s="1863"/>
      <c r="L8" s="1863"/>
      <c r="M8" s="1863"/>
      <c r="N8" s="1866"/>
    </row>
    <row r="9" spans="1:14" s="1508" customFormat="1" ht="12" customHeight="1">
      <c r="A9" s="1857"/>
      <c r="B9" s="1869"/>
      <c r="C9" s="1857"/>
      <c r="D9" s="1857"/>
      <c r="E9" s="1857"/>
      <c r="F9" s="1857"/>
      <c r="G9" s="1857"/>
      <c r="H9" s="1857"/>
      <c r="I9" s="1863"/>
      <c r="J9" s="1863"/>
      <c r="K9" s="1863"/>
      <c r="L9" s="1863"/>
      <c r="M9" s="1863"/>
      <c r="N9" s="1866"/>
    </row>
    <row r="10" spans="1:14" s="1508" customFormat="1" ht="29.1" customHeight="1">
      <c r="A10" s="1853"/>
      <c r="B10" s="1870"/>
      <c r="C10" s="1853"/>
      <c r="D10" s="1853"/>
      <c r="E10" s="1853"/>
      <c r="F10" s="1853"/>
      <c r="G10" s="1853"/>
      <c r="H10" s="1853"/>
      <c r="I10" s="1864"/>
      <c r="J10" s="1864"/>
      <c r="K10" s="1864"/>
      <c r="L10" s="1864"/>
      <c r="M10" s="1864"/>
      <c r="N10" s="1867"/>
    </row>
    <row r="11" spans="1:14" s="1512" customFormat="1" ht="12.75">
      <c r="A11" s="1509">
        <v>1</v>
      </c>
      <c r="B11" s="1510">
        <v>2</v>
      </c>
      <c r="C11" s="1510">
        <v>3</v>
      </c>
      <c r="D11" s="1511">
        <v>4</v>
      </c>
      <c r="E11" s="1509">
        <v>5</v>
      </c>
      <c r="F11" s="1510">
        <v>6</v>
      </c>
      <c r="G11" s="1510">
        <v>7</v>
      </c>
      <c r="H11" s="1511">
        <v>8</v>
      </c>
      <c r="I11" s="1509">
        <v>9</v>
      </c>
      <c r="J11" s="1510">
        <v>10</v>
      </c>
      <c r="K11" s="1510">
        <v>11</v>
      </c>
      <c r="L11" s="1511">
        <v>12</v>
      </c>
      <c r="M11" s="1509">
        <v>13</v>
      </c>
      <c r="N11" s="1510">
        <v>14</v>
      </c>
    </row>
    <row r="12" spans="1:14" s="1512" customFormat="1" ht="25.15" customHeight="1">
      <c r="A12" s="1509">
        <v>16</v>
      </c>
      <c r="B12" s="1509">
        <v>750</v>
      </c>
      <c r="C12" s="1513" t="s">
        <v>783</v>
      </c>
      <c r="D12" s="1514">
        <v>493349.42</v>
      </c>
      <c r="E12" s="1515">
        <v>33451.620000000003</v>
      </c>
      <c r="F12" s="1516">
        <v>73.739999999999995</v>
      </c>
      <c r="G12" s="1517">
        <v>0</v>
      </c>
      <c r="H12" s="1517">
        <v>0</v>
      </c>
      <c r="I12" s="1517">
        <v>0</v>
      </c>
      <c r="J12" s="1517">
        <v>0</v>
      </c>
      <c r="K12" s="1517">
        <v>0</v>
      </c>
      <c r="L12" s="1517">
        <v>0</v>
      </c>
      <c r="M12" s="1517">
        <v>0</v>
      </c>
      <c r="N12" s="1517">
        <v>0</v>
      </c>
    </row>
    <row r="13" spans="1:14" s="1519" customFormat="1" ht="25.15" customHeight="1">
      <c r="A13" s="1518">
        <v>17</v>
      </c>
      <c r="B13" s="1509">
        <v>750</v>
      </c>
      <c r="C13" s="1513" t="s">
        <v>783</v>
      </c>
      <c r="D13" s="1514">
        <v>152254.88</v>
      </c>
      <c r="E13" s="1515">
        <v>67754.81</v>
      </c>
      <c r="F13" s="1517">
        <v>0</v>
      </c>
      <c r="G13" s="1517">
        <v>0</v>
      </c>
      <c r="H13" s="1517">
        <v>0</v>
      </c>
      <c r="I13" s="1517">
        <v>0</v>
      </c>
      <c r="J13" s="1517">
        <v>0</v>
      </c>
      <c r="K13" s="1517">
        <v>0</v>
      </c>
      <c r="L13" s="1517">
        <v>0</v>
      </c>
      <c r="M13" s="1517">
        <v>0</v>
      </c>
      <c r="N13" s="1515">
        <v>2341.36</v>
      </c>
    </row>
    <row r="14" spans="1:14" s="1519" customFormat="1" ht="25.15" customHeight="1">
      <c r="A14" s="1518">
        <v>19</v>
      </c>
      <c r="B14" s="1520">
        <v>750</v>
      </c>
      <c r="C14" s="1513" t="s">
        <v>784</v>
      </c>
      <c r="D14" s="1514">
        <v>963.26</v>
      </c>
      <c r="E14" s="1517">
        <v>0</v>
      </c>
      <c r="F14" s="1517">
        <v>0</v>
      </c>
      <c r="G14" s="1517">
        <v>0</v>
      </c>
      <c r="H14" s="1517">
        <v>0</v>
      </c>
      <c r="I14" s="1517">
        <v>0</v>
      </c>
      <c r="J14" s="1517">
        <v>0</v>
      </c>
      <c r="K14" s="1517">
        <v>0</v>
      </c>
      <c r="L14" s="1517">
        <v>0</v>
      </c>
      <c r="M14" s="1517">
        <v>0</v>
      </c>
      <c r="N14" s="1517">
        <v>0</v>
      </c>
    </row>
    <row r="15" spans="1:14" s="1519" customFormat="1" ht="25.15" customHeight="1">
      <c r="A15" s="1850">
        <v>20</v>
      </c>
      <c r="B15" s="1852">
        <v>150</v>
      </c>
      <c r="C15" s="1513" t="s">
        <v>848</v>
      </c>
      <c r="D15" s="1517">
        <v>0</v>
      </c>
      <c r="E15" s="1517">
        <v>0</v>
      </c>
      <c r="F15" s="1517">
        <v>0</v>
      </c>
      <c r="G15" s="1517">
        <v>0</v>
      </c>
      <c r="H15" s="1517">
        <v>0</v>
      </c>
      <c r="I15" s="1515">
        <v>59390.55</v>
      </c>
      <c r="J15" s="1517">
        <v>0</v>
      </c>
      <c r="K15" s="1517">
        <v>0</v>
      </c>
      <c r="L15" s="1517">
        <v>0</v>
      </c>
      <c r="M15" s="1517">
        <v>0</v>
      </c>
      <c r="N15" s="1517">
        <v>0</v>
      </c>
    </row>
    <row r="16" spans="1:14" s="1519" customFormat="1" ht="25.15" customHeight="1">
      <c r="A16" s="1856"/>
      <c r="B16" s="1857"/>
      <c r="C16" s="1513" t="s">
        <v>781</v>
      </c>
      <c r="D16" s="1521">
        <v>0</v>
      </c>
      <c r="E16" s="1522">
        <v>3600</v>
      </c>
      <c r="F16" s="1517">
        <v>0</v>
      </c>
      <c r="G16" s="1517">
        <v>0</v>
      </c>
      <c r="H16" s="1517">
        <v>0</v>
      </c>
      <c r="I16" s="1517">
        <v>0</v>
      </c>
      <c r="J16" s="1517">
        <v>0</v>
      </c>
      <c r="K16" s="1517">
        <v>0</v>
      </c>
      <c r="L16" s="1517">
        <v>0</v>
      </c>
      <c r="M16" s="1517">
        <v>0</v>
      </c>
      <c r="N16" s="1517">
        <v>0</v>
      </c>
    </row>
    <row r="17" spans="1:14" s="1519" customFormat="1" ht="25.15" customHeight="1">
      <c r="A17" s="1856"/>
      <c r="B17" s="1853"/>
      <c r="C17" s="1513" t="s">
        <v>784</v>
      </c>
      <c r="D17" s="1514">
        <v>719.35</v>
      </c>
      <c r="E17" s="1517">
        <v>0</v>
      </c>
      <c r="F17" s="1517">
        <v>0</v>
      </c>
      <c r="G17" s="1517">
        <v>0</v>
      </c>
      <c r="H17" s="1517">
        <v>0</v>
      </c>
      <c r="I17" s="1517">
        <v>0</v>
      </c>
      <c r="J17" s="1517">
        <v>0</v>
      </c>
      <c r="K17" s="1517">
        <v>0</v>
      </c>
      <c r="L17" s="1517">
        <v>0</v>
      </c>
      <c r="M17" s="1517">
        <v>0</v>
      </c>
      <c r="N17" s="1517">
        <v>0</v>
      </c>
    </row>
    <row r="18" spans="1:14" s="1519" customFormat="1" ht="25.15" customHeight="1">
      <c r="A18" s="1856"/>
      <c r="B18" s="1852">
        <v>500</v>
      </c>
      <c r="C18" s="1513" t="s">
        <v>781</v>
      </c>
      <c r="D18" s="1517">
        <v>0</v>
      </c>
      <c r="E18" s="1522">
        <v>178293.14</v>
      </c>
      <c r="F18" s="1517">
        <v>0</v>
      </c>
      <c r="G18" s="1517">
        <v>0</v>
      </c>
      <c r="H18" s="1517">
        <v>0</v>
      </c>
      <c r="I18" s="1517">
        <v>0</v>
      </c>
      <c r="J18" s="1517">
        <v>0</v>
      </c>
      <c r="K18" s="1517">
        <v>0</v>
      </c>
      <c r="L18" s="1517">
        <v>0</v>
      </c>
      <c r="M18" s="1517">
        <v>0</v>
      </c>
      <c r="N18" s="1517">
        <v>0</v>
      </c>
    </row>
    <row r="19" spans="1:14" s="1519" customFormat="1" ht="25.15" customHeight="1">
      <c r="A19" s="1851"/>
      <c r="B19" s="1853"/>
      <c r="C19" s="1513" t="s">
        <v>849</v>
      </c>
      <c r="D19" s="1517">
        <v>0</v>
      </c>
      <c r="E19" s="1517">
        <v>0</v>
      </c>
      <c r="F19" s="1517">
        <v>0</v>
      </c>
      <c r="G19" s="1517">
        <v>0</v>
      </c>
      <c r="H19" s="1522">
        <v>54698</v>
      </c>
      <c r="I19" s="1517">
        <v>0</v>
      </c>
      <c r="J19" s="1517">
        <v>0</v>
      </c>
      <c r="K19" s="1517">
        <v>0</v>
      </c>
      <c r="L19" s="1517">
        <v>0</v>
      </c>
      <c r="M19" s="1517">
        <v>0</v>
      </c>
      <c r="N19" s="1517">
        <v>0</v>
      </c>
    </row>
    <row r="20" spans="1:14" s="1519" customFormat="1" ht="25.15" customHeight="1">
      <c r="A20" s="1850">
        <v>24</v>
      </c>
      <c r="B20" s="1509">
        <v>730</v>
      </c>
      <c r="C20" s="1513" t="s">
        <v>780</v>
      </c>
      <c r="D20" s="1514">
        <v>1430958.25</v>
      </c>
      <c r="E20" s="1517">
        <v>0</v>
      </c>
      <c r="F20" s="1517">
        <v>0</v>
      </c>
      <c r="G20" s="1517">
        <v>0</v>
      </c>
      <c r="H20" s="1517">
        <v>0</v>
      </c>
      <c r="I20" s="1517">
        <v>0</v>
      </c>
      <c r="J20" s="1517">
        <v>0</v>
      </c>
      <c r="K20" s="1517">
        <v>0</v>
      </c>
      <c r="L20" s="1517">
        <v>0</v>
      </c>
      <c r="M20" s="1517">
        <v>0</v>
      </c>
      <c r="N20" s="1517">
        <v>0</v>
      </c>
    </row>
    <row r="21" spans="1:14" s="1519" customFormat="1" ht="25.15" customHeight="1">
      <c r="A21" s="1856"/>
      <c r="B21" s="1852">
        <v>921</v>
      </c>
      <c r="C21" s="1513" t="s">
        <v>850</v>
      </c>
      <c r="D21" s="1517">
        <v>0</v>
      </c>
      <c r="E21" s="1517">
        <v>0</v>
      </c>
      <c r="F21" s="1516">
        <v>53.21</v>
      </c>
      <c r="G21" s="1515">
        <v>3499.4</v>
      </c>
      <c r="H21" s="1515">
        <v>4382.07</v>
      </c>
      <c r="I21" s="1515">
        <v>2498.8200000000002</v>
      </c>
      <c r="J21" s="1517">
        <v>0</v>
      </c>
      <c r="K21" s="1517">
        <v>0</v>
      </c>
      <c r="L21" s="1517">
        <v>0</v>
      </c>
      <c r="M21" s="1517">
        <v>0</v>
      </c>
      <c r="N21" s="1517">
        <v>0</v>
      </c>
    </row>
    <row r="22" spans="1:14" s="1519" customFormat="1" ht="25.15" customHeight="1">
      <c r="A22" s="1856"/>
      <c r="B22" s="1853"/>
      <c r="C22" s="1513" t="s">
        <v>780</v>
      </c>
      <c r="D22" s="1514">
        <v>13191856.369999997</v>
      </c>
      <c r="E22" s="1522">
        <v>247230</v>
      </c>
      <c r="F22" s="1517">
        <v>0</v>
      </c>
      <c r="G22" s="1517">
        <v>0</v>
      </c>
      <c r="H22" s="1517">
        <v>0</v>
      </c>
      <c r="I22" s="1517">
        <v>0</v>
      </c>
      <c r="J22" s="1517">
        <v>0</v>
      </c>
      <c r="K22" s="1517">
        <v>0</v>
      </c>
      <c r="L22" s="1517">
        <v>0</v>
      </c>
      <c r="M22" s="1517">
        <v>0</v>
      </c>
      <c r="N22" s="1517">
        <v>0</v>
      </c>
    </row>
    <row r="23" spans="1:14" s="1519" customFormat="1" ht="25.15" customHeight="1">
      <c r="A23" s="1850">
        <v>27</v>
      </c>
      <c r="B23" s="1509">
        <v>150</v>
      </c>
      <c r="C23" s="1513" t="s">
        <v>848</v>
      </c>
      <c r="D23" s="1517">
        <v>0</v>
      </c>
      <c r="E23" s="1517">
        <v>0</v>
      </c>
      <c r="F23" s="1517">
        <v>0</v>
      </c>
      <c r="G23" s="1515">
        <v>255967.03</v>
      </c>
      <c r="H23" s="1515">
        <v>356630.01</v>
      </c>
      <c r="I23" s="1515">
        <v>435854.61</v>
      </c>
      <c r="J23" s="1515">
        <v>967858.83</v>
      </c>
      <c r="K23" s="1515">
        <v>392344.95</v>
      </c>
      <c r="L23" s="1515">
        <v>60962.33</v>
      </c>
      <c r="M23" s="1515">
        <v>80525.570000000007</v>
      </c>
      <c r="N23" s="1517">
        <v>0</v>
      </c>
    </row>
    <row r="24" spans="1:14" s="1519" customFormat="1" ht="25.15" customHeight="1">
      <c r="A24" s="1856"/>
      <c r="B24" s="1852">
        <v>750</v>
      </c>
      <c r="C24" s="1513" t="s">
        <v>848</v>
      </c>
      <c r="D24" s="1517">
        <v>0</v>
      </c>
      <c r="E24" s="1517">
        <v>0</v>
      </c>
      <c r="F24" s="1517">
        <v>0</v>
      </c>
      <c r="G24" s="1517">
        <v>0</v>
      </c>
      <c r="H24" s="1517">
        <v>0</v>
      </c>
      <c r="I24" s="1515">
        <v>36496.160000000003</v>
      </c>
      <c r="J24" s="1515">
        <v>867.9</v>
      </c>
      <c r="K24" s="1517">
        <v>0</v>
      </c>
      <c r="L24" s="1517">
        <v>0</v>
      </c>
      <c r="M24" s="1517">
        <v>0</v>
      </c>
      <c r="N24" s="1517">
        <v>0</v>
      </c>
    </row>
    <row r="25" spans="1:14" s="1519" customFormat="1" ht="25.15" customHeight="1">
      <c r="A25" s="1856"/>
      <c r="B25" s="1857"/>
      <c r="C25" s="1513" t="s">
        <v>784</v>
      </c>
      <c r="D25" s="1514">
        <v>72378740.289999992</v>
      </c>
      <c r="E25" s="1515">
        <v>1115262.27</v>
      </c>
      <c r="F25" s="1515">
        <v>431533.26</v>
      </c>
      <c r="G25" s="1515">
        <v>656773.37</v>
      </c>
      <c r="H25" s="1517">
        <v>0</v>
      </c>
      <c r="I25" s="1517">
        <v>0</v>
      </c>
      <c r="J25" s="1517">
        <v>0</v>
      </c>
      <c r="K25" s="1517">
        <v>0</v>
      </c>
      <c r="L25" s="1517">
        <v>0</v>
      </c>
      <c r="M25" s="1517">
        <v>0</v>
      </c>
      <c r="N25" s="1516">
        <v>0.01</v>
      </c>
    </row>
    <row r="26" spans="1:14" s="1519" customFormat="1" ht="25.15" customHeight="1">
      <c r="A26" s="1851"/>
      <c r="B26" s="1853"/>
      <c r="C26" s="1513" t="s">
        <v>849</v>
      </c>
      <c r="D26" s="1517">
        <v>0</v>
      </c>
      <c r="E26" s="1517">
        <v>0</v>
      </c>
      <c r="F26" s="1517">
        <v>0</v>
      </c>
      <c r="G26" s="1517">
        <v>0</v>
      </c>
      <c r="H26" s="1517">
        <v>0</v>
      </c>
      <c r="I26" s="1515">
        <v>94426.4</v>
      </c>
      <c r="J26" s="1517">
        <v>0</v>
      </c>
      <c r="K26" s="1517">
        <v>0</v>
      </c>
      <c r="L26" s="1517">
        <v>0</v>
      </c>
      <c r="M26" s="1517">
        <v>0</v>
      </c>
      <c r="N26" s="1517">
        <v>0</v>
      </c>
    </row>
    <row r="27" spans="1:14" s="1519" customFormat="1" ht="25.15" customHeight="1">
      <c r="A27" s="1850">
        <v>28</v>
      </c>
      <c r="B27" s="1852">
        <v>730</v>
      </c>
      <c r="C27" s="1513" t="s">
        <v>848</v>
      </c>
      <c r="D27" s="1517">
        <v>0</v>
      </c>
      <c r="E27" s="1517">
        <v>0</v>
      </c>
      <c r="F27" s="1517">
        <v>0</v>
      </c>
      <c r="G27" s="1515">
        <v>1396225.37</v>
      </c>
      <c r="H27" s="1515">
        <v>2046984.38</v>
      </c>
      <c r="I27" s="1515">
        <v>166537.59</v>
      </c>
      <c r="J27" s="1515">
        <v>44057.29</v>
      </c>
      <c r="K27" s="1515">
        <v>7367.33</v>
      </c>
      <c r="L27" s="1515">
        <v>2572.3000000000002</v>
      </c>
      <c r="M27" s="1516">
        <v>101.19</v>
      </c>
      <c r="N27" s="1517">
        <v>0</v>
      </c>
    </row>
    <row r="28" spans="1:14" s="1519" customFormat="1" ht="25.15" customHeight="1">
      <c r="A28" s="1856"/>
      <c r="B28" s="1857"/>
      <c r="C28" s="1513" t="s">
        <v>781</v>
      </c>
      <c r="D28" s="1514">
        <v>96992555.340000004</v>
      </c>
      <c r="E28" s="1515">
        <v>1907332.44</v>
      </c>
      <c r="F28" s="1515">
        <v>716197.17</v>
      </c>
      <c r="G28" s="1515">
        <v>13127.98</v>
      </c>
      <c r="H28" s="1517">
        <v>0</v>
      </c>
      <c r="I28" s="1517">
        <v>0</v>
      </c>
      <c r="J28" s="1517">
        <v>0</v>
      </c>
      <c r="K28" s="1517">
        <v>0</v>
      </c>
      <c r="L28" s="1517">
        <v>0</v>
      </c>
      <c r="M28" s="1517">
        <v>0</v>
      </c>
      <c r="N28" s="1515">
        <v>58703.5</v>
      </c>
    </row>
    <row r="29" spans="1:14" s="1519" customFormat="1" ht="25.15" customHeight="1">
      <c r="A29" s="1856"/>
      <c r="B29" s="1857"/>
      <c r="C29" s="1513" t="s">
        <v>851</v>
      </c>
      <c r="D29" s="1517">
        <v>0</v>
      </c>
      <c r="E29" s="1517">
        <v>0</v>
      </c>
      <c r="F29" s="1517">
        <v>0</v>
      </c>
      <c r="G29" s="1517">
        <v>0</v>
      </c>
      <c r="H29" s="1517">
        <v>0</v>
      </c>
      <c r="I29" s="1517">
        <v>0</v>
      </c>
      <c r="J29" s="1517">
        <v>0</v>
      </c>
      <c r="K29" s="1515">
        <v>5373.75</v>
      </c>
      <c r="L29" s="1517">
        <v>0</v>
      </c>
      <c r="M29" s="1517">
        <v>0</v>
      </c>
      <c r="N29" s="1517">
        <v>0</v>
      </c>
    </row>
    <row r="30" spans="1:14" s="1519" customFormat="1" ht="25.15" customHeight="1">
      <c r="A30" s="1851"/>
      <c r="B30" s="1853"/>
      <c r="C30" s="1513" t="s">
        <v>783</v>
      </c>
      <c r="D30" s="1514">
        <v>10346454.48</v>
      </c>
      <c r="E30" s="1515">
        <v>485047.96</v>
      </c>
      <c r="F30" s="1515">
        <v>200274.97</v>
      </c>
      <c r="G30" s="1522">
        <v>88624.33</v>
      </c>
      <c r="H30" s="1517">
        <v>0</v>
      </c>
      <c r="I30" s="1517">
        <v>0</v>
      </c>
      <c r="J30" s="1517">
        <v>0</v>
      </c>
      <c r="K30" s="1517">
        <v>0</v>
      </c>
      <c r="L30" s="1517">
        <v>0</v>
      </c>
      <c r="M30" s="1517">
        <v>0</v>
      </c>
      <c r="N30" s="1516">
        <v>429.46</v>
      </c>
    </row>
    <row r="31" spans="1:14" s="1519" customFormat="1" ht="25.15" customHeight="1">
      <c r="A31" s="1850">
        <v>30</v>
      </c>
      <c r="B31" s="1852">
        <v>801</v>
      </c>
      <c r="C31" s="1513" t="s">
        <v>851</v>
      </c>
      <c r="D31" s="1517">
        <v>0</v>
      </c>
      <c r="E31" s="1517">
        <v>0</v>
      </c>
      <c r="F31" s="1517">
        <v>0</v>
      </c>
      <c r="G31" s="1517">
        <v>0</v>
      </c>
      <c r="H31" s="1517">
        <v>0</v>
      </c>
      <c r="I31" s="1517">
        <v>0</v>
      </c>
      <c r="J31" s="1522">
        <v>16090.35</v>
      </c>
      <c r="K31" s="1517">
        <v>0</v>
      </c>
      <c r="L31" s="1517">
        <v>0</v>
      </c>
      <c r="M31" s="1517">
        <v>0</v>
      </c>
      <c r="N31" s="1517">
        <v>0</v>
      </c>
    </row>
    <row r="32" spans="1:14" s="1519" customFormat="1" ht="25.15" customHeight="1">
      <c r="A32" s="1851"/>
      <c r="B32" s="1853"/>
      <c r="C32" s="1513" t="s">
        <v>783</v>
      </c>
      <c r="D32" s="1514">
        <v>2464811.0700000003</v>
      </c>
      <c r="E32" s="1515">
        <v>329436.18</v>
      </c>
      <c r="F32" s="1517">
        <v>0</v>
      </c>
      <c r="G32" s="1517">
        <v>0</v>
      </c>
      <c r="H32" s="1517">
        <v>0</v>
      </c>
      <c r="I32" s="1517">
        <v>0</v>
      </c>
      <c r="J32" s="1517">
        <v>0</v>
      </c>
      <c r="K32" s="1517">
        <v>0</v>
      </c>
      <c r="L32" s="1517">
        <v>0</v>
      </c>
      <c r="M32" s="1517">
        <v>0</v>
      </c>
      <c r="N32" s="1517">
        <v>0</v>
      </c>
    </row>
    <row r="33" spans="1:14" s="1519" customFormat="1" ht="25.15" customHeight="1">
      <c r="A33" s="1850">
        <v>31</v>
      </c>
      <c r="B33" s="1509">
        <v>150</v>
      </c>
      <c r="C33" s="1513" t="s">
        <v>851</v>
      </c>
      <c r="D33" s="1517">
        <v>0</v>
      </c>
      <c r="E33" s="1517">
        <v>0</v>
      </c>
      <c r="F33" s="1517">
        <v>0</v>
      </c>
      <c r="G33" s="1517">
        <v>0</v>
      </c>
      <c r="H33" s="1516">
        <v>44.69</v>
      </c>
      <c r="I33" s="1515">
        <v>3866.42</v>
      </c>
      <c r="J33" s="1515">
        <v>8298.26</v>
      </c>
      <c r="K33" s="1515">
        <v>1290.0999999999999</v>
      </c>
      <c r="L33" s="1515">
        <v>1427.44</v>
      </c>
      <c r="M33" s="1515">
        <v>15731.47</v>
      </c>
      <c r="N33" s="1517">
        <v>0</v>
      </c>
    </row>
    <row r="34" spans="1:14" s="1519" customFormat="1" ht="25.15" customHeight="1">
      <c r="A34" s="1851"/>
      <c r="B34" s="1509">
        <v>853</v>
      </c>
      <c r="C34" s="1513" t="s">
        <v>783</v>
      </c>
      <c r="D34" s="1514">
        <v>2915347.16</v>
      </c>
      <c r="E34" s="1515">
        <v>142558.99</v>
      </c>
      <c r="F34" s="1517">
        <v>0</v>
      </c>
      <c r="G34" s="1517">
        <v>0</v>
      </c>
      <c r="H34" s="1517">
        <v>0</v>
      </c>
      <c r="I34" s="1517">
        <v>0</v>
      </c>
      <c r="J34" s="1517">
        <v>0</v>
      </c>
      <c r="K34" s="1517">
        <v>0</v>
      </c>
      <c r="L34" s="1517">
        <v>0</v>
      </c>
      <c r="M34" s="1517">
        <v>0</v>
      </c>
      <c r="N34" s="1515">
        <v>642993.81999999995</v>
      </c>
    </row>
    <row r="35" spans="1:14" s="1519" customFormat="1" ht="25.15" customHeight="1">
      <c r="A35" s="1518">
        <v>32</v>
      </c>
      <c r="B35" s="1509">
        <v>801</v>
      </c>
      <c r="C35" s="1523" t="s">
        <v>852</v>
      </c>
      <c r="D35" s="1524">
        <v>336</v>
      </c>
      <c r="E35" s="1517">
        <v>0</v>
      </c>
      <c r="F35" s="1517">
        <v>0</v>
      </c>
      <c r="G35" s="1517">
        <v>0</v>
      </c>
      <c r="H35" s="1517">
        <v>0</v>
      </c>
      <c r="I35" s="1517">
        <v>0</v>
      </c>
      <c r="J35" s="1517">
        <v>0</v>
      </c>
      <c r="K35" s="1517">
        <v>0</v>
      </c>
      <c r="L35" s="1517">
        <v>0</v>
      </c>
      <c r="M35" s="1517">
        <v>0</v>
      </c>
      <c r="N35" s="1517">
        <v>0</v>
      </c>
    </row>
    <row r="36" spans="1:14" s="1519" customFormat="1" ht="25.15" customHeight="1">
      <c r="A36" s="1858" t="s">
        <v>884</v>
      </c>
      <c r="B36" s="1852">
        <v>150</v>
      </c>
      <c r="C36" s="1513" t="s">
        <v>848</v>
      </c>
      <c r="D36" s="1517">
        <v>0</v>
      </c>
      <c r="E36" s="1517">
        <v>0</v>
      </c>
      <c r="F36" s="1517">
        <v>0</v>
      </c>
      <c r="G36" s="1515">
        <v>2763344.62</v>
      </c>
      <c r="H36" s="1515">
        <v>7275693.8200000003</v>
      </c>
      <c r="I36" s="1515">
        <v>414924.02</v>
      </c>
      <c r="J36" s="1517">
        <v>0</v>
      </c>
      <c r="K36" s="1517">
        <v>0</v>
      </c>
      <c r="L36" s="1517">
        <v>0</v>
      </c>
      <c r="M36" s="1515">
        <v>62718.3</v>
      </c>
      <c r="N36" s="1517">
        <v>0</v>
      </c>
    </row>
    <row r="37" spans="1:14" s="1519" customFormat="1" ht="25.15" customHeight="1">
      <c r="A37" s="1859"/>
      <c r="B37" s="1857"/>
      <c r="C37" s="1513" t="s">
        <v>781</v>
      </c>
      <c r="D37" s="1514">
        <v>33126218.840000004</v>
      </c>
      <c r="E37" s="1515">
        <v>1772100.33</v>
      </c>
      <c r="F37" s="1515">
        <v>556486.41</v>
      </c>
      <c r="G37" s="1517">
        <v>0</v>
      </c>
      <c r="H37" s="1517">
        <v>0</v>
      </c>
      <c r="I37" s="1517">
        <v>0</v>
      </c>
      <c r="J37" s="1517">
        <v>0</v>
      </c>
      <c r="K37" s="1517">
        <v>0</v>
      </c>
      <c r="L37" s="1517">
        <v>0</v>
      </c>
      <c r="M37" s="1517">
        <v>0</v>
      </c>
      <c r="N37" s="1517">
        <v>0</v>
      </c>
    </row>
    <row r="38" spans="1:14" s="1519" customFormat="1" ht="25.15" customHeight="1">
      <c r="A38" s="1859"/>
      <c r="B38" s="1857"/>
      <c r="C38" s="1513" t="s">
        <v>782</v>
      </c>
      <c r="D38" s="1514">
        <v>802055.46</v>
      </c>
      <c r="E38" s="1515">
        <v>9885.42</v>
      </c>
      <c r="F38" s="1515">
        <v>22440.400000000001</v>
      </c>
      <c r="G38" s="1517">
        <v>0</v>
      </c>
      <c r="H38" s="1517">
        <v>0</v>
      </c>
      <c r="I38" s="1517">
        <v>0</v>
      </c>
      <c r="J38" s="1517">
        <v>0</v>
      </c>
      <c r="K38" s="1517">
        <v>0</v>
      </c>
      <c r="L38" s="1517">
        <v>0</v>
      </c>
      <c r="M38" s="1517">
        <v>0</v>
      </c>
      <c r="N38" s="1517">
        <v>0</v>
      </c>
    </row>
    <row r="39" spans="1:14" s="1519" customFormat="1" ht="25.15" customHeight="1">
      <c r="A39" s="1859"/>
      <c r="B39" s="1853"/>
      <c r="C39" s="1513" t="s">
        <v>783</v>
      </c>
      <c r="D39" s="1514">
        <v>974386.38</v>
      </c>
      <c r="E39" s="1515">
        <v>9364</v>
      </c>
      <c r="F39" s="1515">
        <v>73450.210000000006</v>
      </c>
      <c r="G39" s="1515">
        <v>198597.72</v>
      </c>
      <c r="H39" s="1517">
        <v>0</v>
      </c>
      <c r="I39" s="1517">
        <v>0</v>
      </c>
      <c r="J39" s="1517">
        <v>0</v>
      </c>
      <c r="K39" s="1517">
        <v>0</v>
      </c>
      <c r="L39" s="1517">
        <v>0</v>
      </c>
      <c r="M39" s="1517">
        <v>0</v>
      </c>
      <c r="N39" s="1517">
        <v>0</v>
      </c>
    </row>
    <row r="40" spans="1:14" s="1519" customFormat="1" ht="25.15" customHeight="1">
      <c r="A40" s="1859"/>
      <c r="B40" s="1852">
        <v>500</v>
      </c>
      <c r="C40" s="1513" t="s">
        <v>848</v>
      </c>
      <c r="D40" s="1517">
        <v>0</v>
      </c>
      <c r="E40" s="1517">
        <v>0</v>
      </c>
      <c r="F40" s="1517">
        <v>0</v>
      </c>
      <c r="G40" s="1517">
        <v>0</v>
      </c>
      <c r="H40" s="1515">
        <v>2175307.5499999998</v>
      </c>
      <c r="I40" s="1515">
        <v>65987.240000000005</v>
      </c>
      <c r="J40" s="1517">
        <v>0</v>
      </c>
      <c r="K40" s="1515">
        <v>22620.37</v>
      </c>
      <c r="L40" s="1517">
        <v>0</v>
      </c>
      <c r="M40" s="1517">
        <v>0</v>
      </c>
      <c r="N40" s="1517">
        <v>0</v>
      </c>
    </row>
    <row r="41" spans="1:14" s="1519" customFormat="1" ht="25.15" customHeight="1">
      <c r="A41" s="1859"/>
      <c r="B41" s="1853"/>
      <c r="C41" s="1513" t="s">
        <v>781</v>
      </c>
      <c r="D41" s="1517">
        <v>0</v>
      </c>
      <c r="E41" s="1517">
        <v>0</v>
      </c>
      <c r="F41" s="1515">
        <v>26077.35</v>
      </c>
      <c r="G41" s="1517">
        <v>0</v>
      </c>
      <c r="H41" s="1517">
        <v>0</v>
      </c>
      <c r="I41" s="1517">
        <v>0</v>
      </c>
      <c r="J41" s="1517">
        <v>0</v>
      </c>
      <c r="K41" s="1517">
        <v>0</v>
      </c>
      <c r="L41" s="1517">
        <v>0</v>
      </c>
      <c r="M41" s="1517">
        <v>0</v>
      </c>
      <c r="N41" s="1517">
        <v>0</v>
      </c>
    </row>
    <row r="42" spans="1:14" s="1519" customFormat="1" ht="25.15" customHeight="1">
      <c r="A42" s="1859"/>
      <c r="B42" s="1525">
        <v>730</v>
      </c>
      <c r="C42" s="1513" t="s">
        <v>783</v>
      </c>
      <c r="D42" s="1514">
        <v>16321.04</v>
      </c>
      <c r="E42" s="1517">
        <v>0</v>
      </c>
      <c r="F42" s="1526">
        <v>0</v>
      </c>
      <c r="G42" s="1517">
        <v>0</v>
      </c>
      <c r="H42" s="1517">
        <v>0</v>
      </c>
      <c r="I42" s="1517">
        <v>0</v>
      </c>
      <c r="J42" s="1517">
        <v>0</v>
      </c>
      <c r="K42" s="1517">
        <v>0</v>
      </c>
      <c r="L42" s="1517">
        <v>0</v>
      </c>
      <c r="M42" s="1517">
        <v>0</v>
      </c>
      <c r="N42" s="1517">
        <v>0</v>
      </c>
    </row>
    <row r="43" spans="1:14" s="1519" customFormat="1" ht="25.15" customHeight="1">
      <c r="A43" s="1859"/>
      <c r="B43" s="1525">
        <v>750</v>
      </c>
      <c r="C43" s="1513" t="s">
        <v>783</v>
      </c>
      <c r="D43" s="1514">
        <v>372218.07</v>
      </c>
      <c r="E43" s="1527">
        <v>4495.58</v>
      </c>
      <c r="F43" s="1517">
        <v>0</v>
      </c>
      <c r="G43" s="1517">
        <v>0</v>
      </c>
      <c r="H43" s="1517">
        <v>0</v>
      </c>
      <c r="I43" s="1517">
        <v>0</v>
      </c>
      <c r="J43" s="1517">
        <v>0</v>
      </c>
      <c r="K43" s="1517">
        <v>0</v>
      </c>
      <c r="L43" s="1517">
        <v>0</v>
      </c>
      <c r="M43" s="1517">
        <v>0</v>
      </c>
      <c r="N43" s="1517">
        <v>0</v>
      </c>
    </row>
    <row r="44" spans="1:14" s="1519" customFormat="1" ht="25.15" customHeight="1">
      <c r="A44" s="1859"/>
      <c r="B44" s="1852">
        <v>758</v>
      </c>
      <c r="C44" s="1513" t="s">
        <v>851</v>
      </c>
      <c r="D44" s="1517">
        <v>0</v>
      </c>
      <c r="E44" s="1517">
        <v>0</v>
      </c>
      <c r="F44" s="1517">
        <v>0</v>
      </c>
      <c r="G44" s="1517">
        <v>0</v>
      </c>
      <c r="H44" s="1515">
        <v>12642.2</v>
      </c>
      <c r="I44" s="1515">
        <v>24051.31</v>
      </c>
      <c r="J44" s="1515">
        <v>36989.599999999999</v>
      </c>
      <c r="K44" s="1515">
        <v>236389.37</v>
      </c>
      <c r="L44" s="1515">
        <v>22678.23</v>
      </c>
      <c r="M44" s="1515">
        <v>1114422.55</v>
      </c>
      <c r="N44" s="1517">
        <v>0</v>
      </c>
    </row>
    <row r="45" spans="1:14" s="1519" customFormat="1" ht="25.15" customHeight="1">
      <c r="A45" s="1859"/>
      <c r="B45" s="1857"/>
      <c r="C45" s="1513" t="s">
        <v>853</v>
      </c>
      <c r="D45" s="1517">
        <v>0</v>
      </c>
      <c r="E45" s="1517">
        <v>0</v>
      </c>
      <c r="F45" s="1517">
        <v>0</v>
      </c>
      <c r="G45" s="1517">
        <v>0</v>
      </c>
      <c r="H45" s="1515">
        <v>7381.32</v>
      </c>
      <c r="I45" s="1515">
        <v>230226.75</v>
      </c>
      <c r="J45" s="1515">
        <v>22464.22</v>
      </c>
      <c r="K45" s="1515">
        <v>6504.36</v>
      </c>
      <c r="L45" s="1517">
        <v>0</v>
      </c>
      <c r="M45" s="1515">
        <v>44672.94</v>
      </c>
      <c r="N45" s="1517">
        <v>0</v>
      </c>
    </row>
    <row r="46" spans="1:14" s="1519" customFormat="1" ht="25.15" customHeight="1">
      <c r="A46" s="1859"/>
      <c r="B46" s="1857"/>
      <c r="C46" s="1513" t="s">
        <v>854</v>
      </c>
      <c r="D46" s="1514">
        <v>9165288.709999999</v>
      </c>
      <c r="E46" s="1514">
        <v>330401.48</v>
      </c>
      <c r="F46" s="1514">
        <v>416045.55</v>
      </c>
      <c r="G46" s="1516">
        <v>276</v>
      </c>
      <c r="H46" s="1517">
        <v>0</v>
      </c>
      <c r="I46" s="1517">
        <v>0</v>
      </c>
      <c r="J46" s="1517">
        <v>0</v>
      </c>
      <c r="K46" s="1517">
        <v>0</v>
      </c>
      <c r="L46" s="1517">
        <v>0</v>
      </c>
      <c r="M46" s="1517">
        <v>0</v>
      </c>
      <c r="N46" s="1516">
        <v>3.07</v>
      </c>
    </row>
    <row r="47" spans="1:14" s="1519" customFormat="1" ht="25.15" customHeight="1">
      <c r="A47" s="1859"/>
      <c r="B47" s="1857"/>
      <c r="C47" s="1513" t="s">
        <v>855</v>
      </c>
      <c r="D47" s="1517">
        <v>0</v>
      </c>
      <c r="E47" s="1517">
        <v>0</v>
      </c>
      <c r="F47" s="1517">
        <v>0</v>
      </c>
      <c r="G47" s="1514">
        <v>17392.509999999998</v>
      </c>
      <c r="H47" s="1515">
        <v>3138.81</v>
      </c>
      <c r="I47" s="1517">
        <v>0</v>
      </c>
      <c r="J47" s="1517">
        <v>0</v>
      </c>
      <c r="K47" s="1517">
        <v>0</v>
      </c>
      <c r="L47" s="1517">
        <v>0</v>
      </c>
      <c r="M47" s="1517">
        <v>0</v>
      </c>
      <c r="N47" s="1517">
        <v>0</v>
      </c>
    </row>
    <row r="48" spans="1:14" s="1519" customFormat="1" ht="25.15" customHeight="1">
      <c r="A48" s="1859"/>
      <c r="B48" s="1857"/>
      <c r="C48" s="1513" t="s">
        <v>856</v>
      </c>
      <c r="D48" s="1514">
        <v>6393484.2399999993</v>
      </c>
      <c r="E48" s="1515">
        <v>832756.5</v>
      </c>
      <c r="F48" s="1515">
        <v>6234.21</v>
      </c>
      <c r="G48" s="1517">
        <v>0</v>
      </c>
      <c r="H48" s="1517">
        <v>0</v>
      </c>
      <c r="I48" s="1517">
        <v>0</v>
      </c>
      <c r="J48" s="1517">
        <v>0</v>
      </c>
      <c r="K48" s="1517">
        <v>0</v>
      </c>
      <c r="L48" s="1517">
        <v>0</v>
      </c>
      <c r="M48" s="1517">
        <v>0</v>
      </c>
      <c r="N48" s="1517">
        <v>0</v>
      </c>
    </row>
    <row r="49" spans="1:14" s="1519" customFormat="1" ht="25.15" customHeight="1">
      <c r="A49" s="1859"/>
      <c r="B49" s="1857"/>
      <c r="C49" s="1513" t="s">
        <v>857</v>
      </c>
      <c r="D49" s="1517">
        <v>0</v>
      </c>
      <c r="E49" s="1517">
        <v>0</v>
      </c>
      <c r="F49" s="1517">
        <v>0</v>
      </c>
      <c r="G49" s="1517">
        <v>0</v>
      </c>
      <c r="H49" s="1517">
        <v>0</v>
      </c>
      <c r="I49" s="1515">
        <v>9857.56</v>
      </c>
      <c r="J49" s="1515">
        <v>2582.2800000000002</v>
      </c>
      <c r="K49" s="1517">
        <v>0</v>
      </c>
      <c r="L49" s="1517">
        <v>0</v>
      </c>
      <c r="M49" s="1515">
        <v>2870.42</v>
      </c>
      <c r="N49" s="1517">
        <v>0</v>
      </c>
    </row>
    <row r="50" spans="1:14" s="1519" customFormat="1" ht="25.15" customHeight="1">
      <c r="A50" s="1859"/>
      <c r="B50" s="1857"/>
      <c r="C50" s="1513" t="s">
        <v>858</v>
      </c>
      <c r="D50" s="1514">
        <v>29098924.02</v>
      </c>
      <c r="E50" s="1515">
        <v>1864985.4500000002</v>
      </c>
      <c r="F50" s="1515">
        <v>173169.8</v>
      </c>
      <c r="G50" s="1517">
        <v>0</v>
      </c>
      <c r="H50" s="1517">
        <v>0</v>
      </c>
      <c r="I50" s="1517">
        <v>0</v>
      </c>
      <c r="J50" s="1517">
        <v>0</v>
      </c>
      <c r="K50" s="1517">
        <v>0</v>
      </c>
      <c r="L50" s="1517">
        <v>0</v>
      </c>
      <c r="M50" s="1517">
        <v>0</v>
      </c>
      <c r="N50" s="1515">
        <v>1690.92</v>
      </c>
    </row>
    <row r="51" spans="1:14" s="1519" customFormat="1" ht="25.15" customHeight="1">
      <c r="A51" s="1859"/>
      <c r="B51" s="1857"/>
      <c r="C51" s="1513" t="s">
        <v>859</v>
      </c>
      <c r="D51" s="1517">
        <v>0</v>
      </c>
      <c r="E51" s="1517">
        <v>0</v>
      </c>
      <c r="F51" s="1517">
        <v>0</v>
      </c>
      <c r="G51" s="1516">
        <v>369.4</v>
      </c>
      <c r="H51" s="1515">
        <v>634.27</v>
      </c>
      <c r="I51" s="1515">
        <v>1308.99</v>
      </c>
      <c r="J51" s="1517">
        <v>0</v>
      </c>
      <c r="K51" s="1515">
        <v>8152.06</v>
      </c>
      <c r="L51" s="1517">
        <v>0</v>
      </c>
      <c r="M51" s="1515">
        <v>92889.84</v>
      </c>
      <c r="N51" s="1517">
        <v>0</v>
      </c>
    </row>
    <row r="52" spans="1:14" s="1519" customFormat="1" ht="25.15" customHeight="1">
      <c r="A52" s="1859"/>
      <c r="B52" s="1857"/>
      <c r="C52" s="1513" t="s">
        <v>824</v>
      </c>
      <c r="D52" s="1514">
        <v>2419034.9</v>
      </c>
      <c r="E52" s="1515">
        <v>383468.6</v>
      </c>
      <c r="F52" s="1515">
        <v>19372.5</v>
      </c>
      <c r="G52" s="1517">
        <v>0</v>
      </c>
      <c r="H52" s="1517">
        <v>0</v>
      </c>
      <c r="I52" s="1517">
        <v>0</v>
      </c>
      <c r="J52" s="1517">
        <v>0</v>
      </c>
      <c r="K52" s="1517">
        <v>0</v>
      </c>
      <c r="L52" s="1517">
        <v>0</v>
      </c>
      <c r="M52" s="1517">
        <v>0</v>
      </c>
      <c r="N52" s="1522">
        <v>9035.02</v>
      </c>
    </row>
    <row r="53" spans="1:14" s="1519" customFormat="1" ht="25.15" customHeight="1">
      <c r="A53" s="1859"/>
      <c r="B53" s="1857"/>
      <c r="C53" s="1513" t="s">
        <v>860</v>
      </c>
      <c r="D53" s="1517">
        <v>0</v>
      </c>
      <c r="E53" s="1517">
        <v>0</v>
      </c>
      <c r="F53" s="1517">
        <v>0</v>
      </c>
      <c r="G53" s="1517">
        <v>0</v>
      </c>
      <c r="H53" s="1515">
        <v>782956.42</v>
      </c>
      <c r="I53" s="1515">
        <v>19508.78</v>
      </c>
      <c r="J53" s="1515">
        <v>303078.90999999997</v>
      </c>
      <c r="K53" s="1515">
        <v>551264.37</v>
      </c>
      <c r="L53" s="1517">
        <v>0</v>
      </c>
      <c r="M53" s="1517">
        <v>0</v>
      </c>
      <c r="N53" s="1517">
        <v>0</v>
      </c>
    </row>
    <row r="54" spans="1:14" s="1519" customFormat="1" ht="25.15" customHeight="1">
      <c r="A54" s="1859"/>
      <c r="B54" s="1857"/>
      <c r="C54" s="1513" t="s">
        <v>789</v>
      </c>
      <c r="D54" s="1514">
        <v>17105476.690000001</v>
      </c>
      <c r="E54" s="1515">
        <v>2812822.98</v>
      </c>
      <c r="F54" s="1515">
        <v>798914.15</v>
      </c>
      <c r="G54" s="1515">
        <v>63873.69</v>
      </c>
      <c r="H54" s="1517">
        <v>0</v>
      </c>
      <c r="I54" s="1517">
        <v>0</v>
      </c>
      <c r="J54" s="1517">
        <v>0</v>
      </c>
      <c r="K54" s="1517">
        <v>0</v>
      </c>
      <c r="L54" s="1517">
        <v>0</v>
      </c>
      <c r="M54" s="1517">
        <v>0</v>
      </c>
      <c r="N54" s="1522">
        <v>48962.25</v>
      </c>
    </row>
    <row r="55" spans="1:14" s="1519" customFormat="1" ht="25.15" customHeight="1">
      <c r="A55" s="1859"/>
      <c r="B55" s="1857"/>
      <c r="C55" s="1513" t="s">
        <v>861</v>
      </c>
      <c r="D55" s="1528">
        <v>0</v>
      </c>
      <c r="E55" s="1526">
        <v>0</v>
      </c>
      <c r="F55" s="1526">
        <v>0</v>
      </c>
      <c r="G55" s="1517">
        <v>0</v>
      </c>
      <c r="H55" s="1516">
        <v>285.14999999999998</v>
      </c>
      <c r="I55" s="1515">
        <v>3482.52</v>
      </c>
      <c r="J55" s="1517">
        <v>0</v>
      </c>
      <c r="K55" s="1517">
        <v>0</v>
      </c>
      <c r="L55" s="1517">
        <v>0</v>
      </c>
      <c r="M55" s="1517">
        <v>0</v>
      </c>
      <c r="N55" s="1517">
        <v>0</v>
      </c>
    </row>
    <row r="56" spans="1:14" s="1519" customFormat="1" ht="25.15" customHeight="1">
      <c r="A56" s="1859"/>
      <c r="B56" s="1857"/>
      <c r="C56" s="1513" t="s">
        <v>790</v>
      </c>
      <c r="D56" s="1514">
        <v>34160029.43</v>
      </c>
      <c r="E56" s="1515">
        <v>3811321.3899999997</v>
      </c>
      <c r="F56" s="1515">
        <v>317459.95999999996</v>
      </c>
      <c r="G56" s="1515">
        <v>5537375</v>
      </c>
      <c r="H56" s="1517">
        <v>0</v>
      </c>
      <c r="I56" s="1517">
        <v>0</v>
      </c>
      <c r="J56" s="1517">
        <v>0</v>
      </c>
      <c r="K56" s="1517">
        <v>0</v>
      </c>
      <c r="L56" s="1517">
        <v>0</v>
      </c>
      <c r="M56" s="1517">
        <v>0</v>
      </c>
      <c r="N56" s="1517">
        <v>0</v>
      </c>
    </row>
    <row r="57" spans="1:14" s="1519" customFormat="1" ht="25.15" customHeight="1">
      <c r="A57" s="1859"/>
      <c r="B57" s="1857"/>
      <c r="C57" s="1513" t="s">
        <v>862</v>
      </c>
      <c r="D57" s="1517">
        <v>0</v>
      </c>
      <c r="E57" s="1517">
        <v>0</v>
      </c>
      <c r="F57" s="1517">
        <v>0</v>
      </c>
      <c r="G57" s="1517">
        <v>0</v>
      </c>
      <c r="H57" s="1515">
        <v>48467.86</v>
      </c>
      <c r="I57" s="1517">
        <v>0</v>
      </c>
      <c r="J57" s="1517">
        <v>0</v>
      </c>
      <c r="K57" s="1517">
        <v>0</v>
      </c>
      <c r="L57" s="1515">
        <v>1661.67</v>
      </c>
      <c r="M57" s="1517">
        <v>0</v>
      </c>
      <c r="N57" s="1517">
        <v>0</v>
      </c>
    </row>
    <row r="58" spans="1:14" s="1519" customFormat="1" ht="25.15" customHeight="1">
      <c r="A58" s="1859"/>
      <c r="B58" s="1857"/>
      <c r="C58" s="1513" t="s">
        <v>852</v>
      </c>
      <c r="D58" s="1514">
        <v>7269602.2300000004</v>
      </c>
      <c r="E58" s="1515">
        <v>830327.03</v>
      </c>
      <c r="F58" s="1515">
        <v>425838.78</v>
      </c>
      <c r="G58" s="1515">
        <v>10316.25</v>
      </c>
      <c r="H58" s="1517">
        <v>0</v>
      </c>
      <c r="I58" s="1517">
        <v>0</v>
      </c>
      <c r="J58" s="1517">
        <v>0</v>
      </c>
      <c r="K58" s="1517">
        <v>0</v>
      </c>
      <c r="L58" s="1517">
        <v>0</v>
      </c>
      <c r="M58" s="1517">
        <v>0</v>
      </c>
      <c r="N58" s="1515">
        <v>20486.739999999998</v>
      </c>
    </row>
    <row r="59" spans="1:14" s="1519" customFormat="1" ht="25.15" customHeight="1">
      <c r="A59" s="1859"/>
      <c r="B59" s="1857"/>
      <c r="C59" s="1513" t="s">
        <v>863</v>
      </c>
      <c r="D59" s="1517">
        <v>0</v>
      </c>
      <c r="E59" s="1517">
        <v>0</v>
      </c>
      <c r="F59" s="1517">
        <v>0</v>
      </c>
      <c r="G59" s="1517">
        <v>0</v>
      </c>
      <c r="H59" s="1515">
        <v>12908.81</v>
      </c>
      <c r="I59" s="1517">
        <v>0</v>
      </c>
      <c r="J59" s="1517">
        <v>0</v>
      </c>
      <c r="K59" s="1517">
        <v>0</v>
      </c>
      <c r="L59" s="1515">
        <v>147168.76</v>
      </c>
      <c r="M59" s="1517">
        <v>0</v>
      </c>
      <c r="N59" s="1517">
        <v>0</v>
      </c>
    </row>
    <row r="60" spans="1:14" s="1519" customFormat="1" ht="25.15" customHeight="1">
      <c r="A60" s="1859"/>
      <c r="B60" s="1857"/>
      <c r="C60" s="1513" t="s">
        <v>792</v>
      </c>
      <c r="D60" s="1514">
        <v>5008370.7699999996</v>
      </c>
      <c r="E60" s="1515">
        <v>1184221.1500000001</v>
      </c>
      <c r="F60" s="1515">
        <v>226038.03999999998</v>
      </c>
      <c r="G60" s="1517">
        <v>0</v>
      </c>
      <c r="H60" s="1517">
        <v>0</v>
      </c>
      <c r="I60" s="1517">
        <v>0</v>
      </c>
      <c r="J60" s="1517">
        <v>0</v>
      </c>
      <c r="K60" s="1517">
        <v>0</v>
      </c>
      <c r="L60" s="1517">
        <v>0</v>
      </c>
      <c r="M60" s="1517">
        <v>0</v>
      </c>
      <c r="N60" s="1516">
        <v>13.27</v>
      </c>
    </row>
    <row r="61" spans="1:14" s="1519" customFormat="1" ht="25.15" customHeight="1">
      <c r="A61" s="1859"/>
      <c r="B61" s="1857"/>
      <c r="C61" s="1513" t="s">
        <v>864</v>
      </c>
      <c r="D61" s="1517">
        <v>0</v>
      </c>
      <c r="E61" s="1517">
        <v>0</v>
      </c>
      <c r="F61" s="1517">
        <v>0</v>
      </c>
      <c r="G61" s="1517">
        <v>0</v>
      </c>
      <c r="H61" s="1517">
        <v>0</v>
      </c>
      <c r="I61" s="1517">
        <v>0</v>
      </c>
      <c r="J61" s="1517">
        <v>0</v>
      </c>
      <c r="K61" s="1517">
        <v>0</v>
      </c>
      <c r="L61" s="1515">
        <v>24036.45</v>
      </c>
      <c r="M61" s="1517">
        <v>0</v>
      </c>
      <c r="N61" s="1517">
        <v>0</v>
      </c>
    </row>
    <row r="62" spans="1:14" s="1519" customFormat="1" ht="25.15" customHeight="1">
      <c r="A62" s="1859"/>
      <c r="B62" s="1857"/>
      <c r="C62" s="1513" t="s">
        <v>793</v>
      </c>
      <c r="D62" s="1514">
        <v>15777905.669999998</v>
      </c>
      <c r="E62" s="1514">
        <v>149674.15</v>
      </c>
      <c r="F62" s="1514">
        <v>151850.29</v>
      </c>
      <c r="G62" s="1517">
        <v>0</v>
      </c>
      <c r="H62" s="1517">
        <v>0</v>
      </c>
      <c r="I62" s="1517">
        <v>0</v>
      </c>
      <c r="J62" s="1517">
        <v>0</v>
      </c>
      <c r="K62" s="1517">
        <v>0</v>
      </c>
      <c r="L62" s="1517">
        <v>0</v>
      </c>
      <c r="M62" s="1517">
        <v>0</v>
      </c>
      <c r="N62" s="1517">
        <v>0</v>
      </c>
    </row>
    <row r="63" spans="1:14" s="1519" customFormat="1" ht="25.15" customHeight="1">
      <c r="A63" s="1859"/>
      <c r="B63" s="1857"/>
      <c r="C63" s="1513" t="s">
        <v>865</v>
      </c>
      <c r="D63" s="1517">
        <v>0</v>
      </c>
      <c r="E63" s="1517">
        <v>0</v>
      </c>
      <c r="F63" s="1517">
        <v>0</v>
      </c>
      <c r="G63" s="1517">
        <v>0</v>
      </c>
      <c r="H63" s="1515">
        <v>9673.0499999999993</v>
      </c>
      <c r="I63" s="1517">
        <v>0</v>
      </c>
      <c r="J63" s="1515">
        <v>71532.800000000003</v>
      </c>
      <c r="K63" s="1517">
        <v>0</v>
      </c>
      <c r="L63" s="1517">
        <v>0</v>
      </c>
      <c r="M63" s="1517">
        <v>0</v>
      </c>
      <c r="N63" s="1517">
        <v>0</v>
      </c>
    </row>
    <row r="64" spans="1:14" s="1519" customFormat="1" ht="25.15" customHeight="1">
      <c r="A64" s="1859"/>
      <c r="B64" s="1857"/>
      <c r="C64" s="1513" t="s">
        <v>794</v>
      </c>
      <c r="D64" s="1514">
        <v>3045786.4000000004</v>
      </c>
      <c r="E64" s="1515">
        <v>108489.44</v>
      </c>
      <c r="F64" s="1515">
        <v>5695.15</v>
      </c>
      <c r="G64" s="1517">
        <v>0</v>
      </c>
      <c r="H64" s="1517">
        <v>0</v>
      </c>
      <c r="I64" s="1517">
        <v>0</v>
      </c>
      <c r="J64" s="1517">
        <v>0</v>
      </c>
      <c r="K64" s="1517">
        <v>0</v>
      </c>
      <c r="L64" s="1517">
        <v>0</v>
      </c>
      <c r="M64" s="1517">
        <v>0</v>
      </c>
      <c r="N64" s="1517">
        <v>0</v>
      </c>
    </row>
    <row r="65" spans="1:14" s="1519" customFormat="1" ht="25.15" customHeight="1">
      <c r="A65" s="1859"/>
      <c r="B65" s="1857"/>
      <c r="C65" s="1513" t="s">
        <v>866</v>
      </c>
      <c r="D65" s="1514">
        <v>8190944.1400000006</v>
      </c>
      <c r="E65" s="1515">
        <v>1187417.25</v>
      </c>
      <c r="F65" s="1515">
        <v>138221.26</v>
      </c>
      <c r="G65" s="1515">
        <v>2517.6</v>
      </c>
      <c r="H65" s="1517">
        <v>0</v>
      </c>
      <c r="I65" s="1517">
        <v>0</v>
      </c>
      <c r="J65" s="1517">
        <v>0</v>
      </c>
      <c r="K65" s="1517">
        <v>0</v>
      </c>
      <c r="L65" s="1517">
        <v>0</v>
      </c>
      <c r="M65" s="1517">
        <v>0</v>
      </c>
      <c r="N65" s="1517">
        <v>0</v>
      </c>
    </row>
    <row r="66" spans="1:14" s="1519" customFormat="1" ht="25.15" customHeight="1">
      <c r="A66" s="1859"/>
      <c r="B66" s="1857"/>
      <c r="C66" s="1513" t="s">
        <v>867</v>
      </c>
      <c r="D66" s="1517">
        <v>0</v>
      </c>
      <c r="E66" s="1517">
        <v>0</v>
      </c>
      <c r="F66" s="1517">
        <v>0</v>
      </c>
      <c r="G66" s="1515">
        <v>2925.76</v>
      </c>
      <c r="H66" s="1515">
        <v>38609.1</v>
      </c>
      <c r="I66" s="1517">
        <v>0</v>
      </c>
      <c r="J66" s="1515">
        <v>25999.68</v>
      </c>
      <c r="K66" s="1515">
        <v>16257.83</v>
      </c>
      <c r="L66" s="1515">
        <v>10569.41</v>
      </c>
      <c r="M66" s="1515">
        <v>32380.62</v>
      </c>
      <c r="N66" s="1517">
        <v>0</v>
      </c>
    </row>
    <row r="67" spans="1:14" s="1519" customFormat="1" ht="25.15" customHeight="1">
      <c r="A67" s="1859"/>
      <c r="B67" s="1857"/>
      <c r="C67" s="1513" t="s">
        <v>868</v>
      </c>
      <c r="D67" s="1514">
        <v>15710048.110000001</v>
      </c>
      <c r="E67" s="1515">
        <v>489849.77</v>
      </c>
      <c r="F67" s="1515">
        <v>474688.85</v>
      </c>
      <c r="G67" s="1517">
        <v>0</v>
      </c>
      <c r="H67" s="1517">
        <v>0</v>
      </c>
      <c r="I67" s="1517">
        <v>0</v>
      </c>
      <c r="J67" s="1517">
        <v>0</v>
      </c>
      <c r="K67" s="1517">
        <v>0</v>
      </c>
      <c r="L67" s="1517">
        <v>0</v>
      </c>
      <c r="M67" s="1517">
        <v>0</v>
      </c>
      <c r="N67" s="1517">
        <v>0</v>
      </c>
    </row>
    <row r="68" spans="1:14" s="1519" customFormat="1" ht="25.15" customHeight="1">
      <c r="A68" s="1859"/>
      <c r="B68" s="1857"/>
      <c r="C68" s="1513" t="s">
        <v>869</v>
      </c>
      <c r="D68" s="1517">
        <v>0</v>
      </c>
      <c r="E68" s="1517">
        <v>0</v>
      </c>
      <c r="F68" s="1517">
        <v>0</v>
      </c>
      <c r="G68" s="1517">
        <v>0</v>
      </c>
      <c r="H68" s="1515">
        <v>5964.52</v>
      </c>
      <c r="I68" s="1514">
        <v>234706.14</v>
      </c>
      <c r="J68" s="1517">
        <v>0</v>
      </c>
      <c r="K68" s="1517">
        <v>0</v>
      </c>
      <c r="L68" s="1514">
        <v>2579.17</v>
      </c>
      <c r="M68" s="1517">
        <v>0</v>
      </c>
      <c r="N68" s="1517">
        <v>0</v>
      </c>
    </row>
    <row r="69" spans="1:14" s="1519" customFormat="1" ht="25.15" customHeight="1">
      <c r="A69" s="1859"/>
      <c r="B69" s="1857"/>
      <c r="C69" s="1513" t="s">
        <v>870</v>
      </c>
      <c r="D69" s="1514">
        <v>11911576.559999999</v>
      </c>
      <c r="E69" s="1515">
        <v>923368.04</v>
      </c>
      <c r="F69" s="1514">
        <v>25337.599999999999</v>
      </c>
      <c r="G69" s="1517">
        <v>0</v>
      </c>
      <c r="H69" s="1517">
        <v>0</v>
      </c>
      <c r="I69" s="1517">
        <v>0</v>
      </c>
      <c r="J69" s="1517">
        <v>0</v>
      </c>
      <c r="K69" s="1517">
        <v>0</v>
      </c>
      <c r="L69" s="1517">
        <v>0</v>
      </c>
      <c r="M69" s="1517">
        <v>0</v>
      </c>
      <c r="N69" s="1516">
        <v>295.57</v>
      </c>
    </row>
    <row r="70" spans="1:14" s="1519" customFormat="1" ht="25.15" customHeight="1">
      <c r="A70" s="1859"/>
      <c r="B70" s="1857"/>
      <c r="C70" s="1513" t="s">
        <v>871</v>
      </c>
      <c r="D70" s="1517">
        <v>0</v>
      </c>
      <c r="E70" s="1517">
        <v>0</v>
      </c>
      <c r="F70" s="1517">
        <v>0</v>
      </c>
      <c r="G70" s="1517">
        <v>0</v>
      </c>
      <c r="H70" s="1517">
        <v>0</v>
      </c>
      <c r="I70" s="1515">
        <v>15805.45</v>
      </c>
      <c r="J70" s="1515">
        <v>23722.26</v>
      </c>
      <c r="K70" s="1517">
        <v>0</v>
      </c>
      <c r="L70" s="1515">
        <v>12496.44</v>
      </c>
      <c r="M70" s="1517">
        <v>0</v>
      </c>
      <c r="N70" s="1517">
        <v>0</v>
      </c>
    </row>
    <row r="71" spans="1:14" s="1519" customFormat="1" ht="25.15" customHeight="1">
      <c r="A71" s="1859"/>
      <c r="B71" s="1857"/>
      <c r="C71" s="1513" t="s">
        <v>872</v>
      </c>
      <c r="D71" s="1514">
        <v>3390340.06</v>
      </c>
      <c r="E71" s="1514">
        <v>312981.07</v>
      </c>
      <c r="F71" s="1514">
        <v>17161.3</v>
      </c>
      <c r="G71" s="1517">
        <v>0</v>
      </c>
      <c r="H71" s="1517">
        <v>0</v>
      </c>
      <c r="I71" s="1517">
        <v>0</v>
      </c>
      <c r="J71" s="1517">
        <v>0</v>
      </c>
      <c r="K71" s="1517">
        <v>0</v>
      </c>
      <c r="L71" s="1517">
        <v>0</v>
      </c>
      <c r="M71" s="1517">
        <v>0</v>
      </c>
      <c r="N71" s="1515">
        <v>91211.71</v>
      </c>
    </row>
    <row r="72" spans="1:14" s="1519" customFormat="1" ht="25.15" customHeight="1">
      <c r="A72" s="1859"/>
      <c r="B72" s="1857"/>
      <c r="C72" s="1513" t="s">
        <v>873</v>
      </c>
      <c r="D72" s="1517">
        <v>0</v>
      </c>
      <c r="E72" s="1517">
        <v>0</v>
      </c>
      <c r="F72" s="1517">
        <v>0</v>
      </c>
      <c r="G72" s="1514">
        <v>11189.59</v>
      </c>
      <c r="H72" s="1517">
        <v>0</v>
      </c>
      <c r="I72" s="1517">
        <v>0</v>
      </c>
      <c r="J72" s="1517">
        <v>0</v>
      </c>
      <c r="K72" s="1517">
        <v>0</v>
      </c>
      <c r="L72" s="1517">
        <v>0</v>
      </c>
      <c r="M72" s="1515">
        <v>1500</v>
      </c>
      <c r="N72" s="1517">
        <v>0</v>
      </c>
    </row>
    <row r="73" spans="1:14" s="1519" customFormat="1" ht="25.15" customHeight="1">
      <c r="A73" s="1859"/>
      <c r="B73" s="1857"/>
      <c r="C73" s="1513" t="s">
        <v>799</v>
      </c>
      <c r="D73" s="1514">
        <v>10379550.59</v>
      </c>
      <c r="E73" s="1515">
        <v>611848.15</v>
      </c>
      <c r="F73" s="1515">
        <v>109383.13</v>
      </c>
      <c r="G73" s="1516">
        <v>348.26</v>
      </c>
      <c r="H73" s="1517">
        <v>0</v>
      </c>
      <c r="I73" s="1517">
        <v>0</v>
      </c>
      <c r="J73" s="1517">
        <v>0</v>
      </c>
      <c r="K73" s="1517">
        <v>0</v>
      </c>
      <c r="L73" s="1517">
        <v>0</v>
      </c>
      <c r="M73" s="1517">
        <v>0</v>
      </c>
      <c r="N73" s="1517">
        <v>0</v>
      </c>
    </row>
    <row r="74" spans="1:14" s="1519" customFormat="1" ht="25.15" customHeight="1">
      <c r="A74" s="1859"/>
      <c r="B74" s="1857"/>
      <c r="C74" s="1513" t="s">
        <v>874</v>
      </c>
      <c r="D74" s="1517">
        <v>0</v>
      </c>
      <c r="E74" s="1517">
        <v>0</v>
      </c>
      <c r="F74" s="1517">
        <v>0</v>
      </c>
      <c r="G74" s="1517">
        <v>0</v>
      </c>
      <c r="H74" s="1514">
        <v>338956.83</v>
      </c>
      <c r="I74" s="1517">
        <v>0</v>
      </c>
      <c r="J74" s="1517">
        <v>0</v>
      </c>
      <c r="K74" s="1517">
        <v>0</v>
      </c>
      <c r="L74" s="1515">
        <v>10805.86</v>
      </c>
      <c r="M74" s="1517">
        <v>0</v>
      </c>
      <c r="N74" s="1517">
        <v>0</v>
      </c>
    </row>
    <row r="75" spans="1:14" s="1519" customFormat="1" ht="25.15" customHeight="1">
      <c r="A75" s="1859"/>
      <c r="B75" s="1853"/>
      <c r="C75" s="1513" t="s">
        <v>875</v>
      </c>
      <c r="D75" s="1514">
        <v>3943327.0500000003</v>
      </c>
      <c r="E75" s="1515">
        <v>591052.18000000005</v>
      </c>
      <c r="F75" s="1515">
        <v>1168.19</v>
      </c>
      <c r="G75" s="1517">
        <v>0</v>
      </c>
      <c r="H75" s="1517">
        <v>0</v>
      </c>
      <c r="I75" s="1517">
        <v>0</v>
      </c>
      <c r="J75" s="1517">
        <v>0</v>
      </c>
      <c r="K75" s="1517">
        <v>0</v>
      </c>
      <c r="L75" s="1517">
        <v>0</v>
      </c>
      <c r="M75" s="1517">
        <v>0</v>
      </c>
      <c r="N75" s="1515">
        <v>50000</v>
      </c>
    </row>
    <row r="76" spans="1:14" s="1519" customFormat="1" ht="25.15" customHeight="1">
      <c r="A76" s="1859"/>
      <c r="B76" s="1509">
        <v>801</v>
      </c>
      <c r="C76" s="1513" t="s">
        <v>783</v>
      </c>
      <c r="D76" s="1514">
        <v>166709.85</v>
      </c>
      <c r="E76" s="1514">
        <v>73277.17</v>
      </c>
      <c r="F76" s="1515">
        <v>2658372.98</v>
      </c>
      <c r="G76" s="1517">
        <v>0</v>
      </c>
      <c r="H76" s="1517">
        <v>0</v>
      </c>
      <c r="I76" s="1517">
        <v>0</v>
      </c>
      <c r="J76" s="1517">
        <v>0</v>
      </c>
      <c r="K76" s="1517">
        <v>0</v>
      </c>
      <c r="L76" s="1517">
        <v>0</v>
      </c>
      <c r="M76" s="1517">
        <v>0</v>
      </c>
      <c r="N76" s="1529">
        <v>19.829999999999998</v>
      </c>
    </row>
    <row r="77" spans="1:14" s="1519" customFormat="1" ht="25.15" customHeight="1">
      <c r="A77" s="1859"/>
      <c r="B77" s="1509">
        <v>851</v>
      </c>
      <c r="C77" s="1513" t="s">
        <v>783</v>
      </c>
      <c r="D77" s="1514">
        <v>638490.37</v>
      </c>
      <c r="E77" s="1517">
        <v>0</v>
      </c>
      <c r="F77" s="1517">
        <v>0</v>
      </c>
      <c r="G77" s="1517">
        <v>0</v>
      </c>
      <c r="H77" s="1517">
        <v>0</v>
      </c>
      <c r="I77" s="1517">
        <v>0</v>
      </c>
      <c r="J77" s="1517">
        <v>0</v>
      </c>
      <c r="K77" s="1517">
        <v>0</v>
      </c>
      <c r="L77" s="1517">
        <v>0</v>
      </c>
      <c r="M77" s="1517">
        <v>0</v>
      </c>
      <c r="N77" s="1517">
        <v>0</v>
      </c>
    </row>
    <row r="78" spans="1:14" s="1519" customFormat="1" ht="25.15" customHeight="1">
      <c r="A78" s="1860"/>
      <c r="B78" s="1509">
        <v>853</v>
      </c>
      <c r="C78" s="1513" t="s">
        <v>783</v>
      </c>
      <c r="D78" s="1514">
        <v>2603495.4200000004</v>
      </c>
      <c r="E78" s="1515">
        <v>116754.77</v>
      </c>
      <c r="F78" s="1515">
        <v>135446.18000000002</v>
      </c>
      <c r="G78" s="1515">
        <v>31134.11</v>
      </c>
      <c r="H78" s="1517">
        <v>0</v>
      </c>
      <c r="I78" s="1517">
        <v>0</v>
      </c>
      <c r="J78" s="1517">
        <v>0</v>
      </c>
      <c r="K78" s="1517">
        <v>0</v>
      </c>
      <c r="L78" s="1517">
        <v>0</v>
      </c>
      <c r="M78" s="1517">
        <v>0</v>
      </c>
      <c r="N78" s="1515">
        <v>2085.31</v>
      </c>
    </row>
    <row r="79" spans="1:14" s="1519" customFormat="1" ht="25.15" customHeight="1">
      <c r="A79" s="1530">
        <v>37</v>
      </c>
      <c r="B79" s="1525">
        <v>755</v>
      </c>
      <c r="C79" s="1513" t="s">
        <v>783</v>
      </c>
      <c r="D79" s="1514">
        <v>247908.64</v>
      </c>
      <c r="E79" s="1515">
        <v>396098.6</v>
      </c>
      <c r="F79" s="1515">
        <v>8681.6200000000008</v>
      </c>
      <c r="G79" s="1517">
        <v>0</v>
      </c>
      <c r="H79" s="1517">
        <v>0</v>
      </c>
      <c r="I79" s="1517">
        <v>0</v>
      </c>
      <c r="J79" s="1517">
        <v>0</v>
      </c>
      <c r="K79" s="1517">
        <v>0</v>
      </c>
      <c r="L79" s="1517">
        <v>0</v>
      </c>
      <c r="M79" s="1517">
        <v>0</v>
      </c>
      <c r="N79" s="1517">
        <v>0</v>
      </c>
    </row>
    <row r="80" spans="1:14" s="1519" customFormat="1" ht="25.15" customHeight="1">
      <c r="A80" s="1850">
        <v>39</v>
      </c>
      <c r="B80" s="1852">
        <v>600</v>
      </c>
      <c r="C80" s="1513" t="s">
        <v>804</v>
      </c>
      <c r="D80" s="1517">
        <v>0</v>
      </c>
      <c r="E80" s="1522">
        <v>225495.71</v>
      </c>
      <c r="F80" s="1522">
        <v>3549.23</v>
      </c>
      <c r="G80" s="1517">
        <v>0</v>
      </c>
      <c r="H80" s="1517">
        <v>0</v>
      </c>
      <c r="I80" s="1517">
        <v>0</v>
      </c>
      <c r="J80" s="1517">
        <v>0</v>
      </c>
      <c r="K80" s="1517">
        <v>0</v>
      </c>
      <c r="L80" s="1517">
        <v>0</v>
      </c>
      <c r="M80" s="1517">
        <v>0</v>
      </c>
      <c r="N80" s="1517">
        <v>0</v>
      </c>
    </row>
    <row r="81" spans="1:14" s="1519" customFormat="1" ht="25.15" customHeight="1">
      <c r="A81" s="1856"/>
      <c r="B81" s="1857"/>
      <c r="C81" s="1513" t="s">
        <v>780</v>
      </c>
      <c r="D81" s="1514">
        <v>141699788.03</v>
      </c>
      <c r="E81" s="1514">
        <v>294169.88</v>
      </c>
      <c r="F81" s="1517">
        <v>0</v>
      </c>
      <c r="G81" s="1517">
        <v>0</v>
      </c>
      <c r="H81" s="1517">
        <v>0</v>
      </c>
      <c r="I81" s="1517">
        <v>0</v>
      </c>
      <c r="J81" s="1517">
        <v>0</v>
      </c>
      <c r="K81" s="1517">
        <v>0</v>
      </c>
      <c r="L81" s="1517">
        <v>0</v>
      </c>
      <c r="M81" s="1517">
        <v>0</v>
      </c>
      <c r="N81" s="1517">
        <v>0</v>
      </c>
    </row>
    <row r="82" spans="1:14" s="1519" customFormat="1" ht="25.15" customHeight="1">
      <c r="A82" s="1851"/>
      <c r="B82" s="1853"/>
      <c r="C82" s="1513" t="s">
        <v>782</v>
      </c>
      <c r="D82" s="1514">
        <v>12330295.33</v>
      </c>
      <c r="E82" s="1517">
        <v>0</v>
      </c>
      <c r="F82" s="1517">
        <v>0</v>
      </c>
      <c r="G82" s="1517">
        <v>0</v>
      </c>
      <c r="H82" s="1517">
        <v>0</v>
      </c>
      <c r="I82" s="1517">
        <v>0</v>
      </c>
      <c r="J82" s="1517">
        <v>0</v>
      </c>
      <c r="K82" s="1517">
        <v>0</v>
      </c>
      <c r="L82" s="1517">
        <v>0</v>
      </c>
      <c r="M82" s="1517">
        <v>0</v>
      </c>
      <c r="N82" s="1517">
        <v>0</v>
      </c>
    </row>
    <row r="83" spans="1:14" s="1519" customFormat="1" ht="25.15" customHeight="1">
      <c r="A83" s="1850">
        <v>41</v>
      </c>
      <c r="B83" s="1531" t="s">
        <v>352</v>
      </c>
      <c r="C83" s="1513" t="s">
        <v>780</v>
      </c>
      <c r="D83" s="1514">
        <v>1620629.78</v>
      </c>
      <c r="E83" s="1517">
        <v>0</v>
      </c>
      <c r="F83" s="1517">
        <v>0</v>
      </c>
      <c r="G83" s="1517">
        <v>0</v>
      </c>
      <c r="H83" s="1517">
        <v>0</v>
      </c>
      <c r="I83" s="1517">
        <v>0</v>
      </c>
      <c r="J83" s="1517">
        <v>0</v>
      </c>
      <c r="K83" s="1517">
        <v>0</v>
      </c>
      <c r="L83" s="1517">
        <v>0</v>
      </c>
      <c r="M83" s="1517">
        <v>0</v>
      </c>
      <c r="N83" s="1517">
        <v>0</v>
      </c>
    </row>
    <row r="84" spans="1:14" s="1519" customFormat="1" ht="25.15" customHeight="1">
      <c r="A84" s="1856"/>
      <c r="B84" s="1531" t="s">
        <v>402</v>
      </c>
      <c r="C84" s="1513" t="s">
        <v>783</v>
      </c>
      <c r="D84" s="1514">
        <v>603.71</v>
      </c>
      <c r="E84" s="1517">
        <v>0</v>
      </c>
      <c r="F84" s="1517">
        <v>0</v>
      </c>
      <c r="G84" s="1517">
        <v>0</v>
      </c>
      <c r="H84" s="1517">
        <v>0</v>
      </c>
      <c r="I84" s="1517">
        <v>0</v>
      </c>
      <c r="J84" s="1517">
        <v>0</v>
      </c>
      <c r="K84" s="1517">
        <v>0</v>
      </c>
      <c r="L84" s="1517">
        <v>0</v>
      </c>
      <c r="M84" s="1517">
        <v>0</v>
      </c>
      <c r="N84" s="1517">
        <v>0</v>
      </c>
    </row>
    <row r="85" spans="1:14" s="1519" customFormat="1" ht="25.15" customHeight="1">
      <c r="A85" s="1856"/>
      <c r="B85" s="1852">
        <v>900</v>
      </c>
      <c r="C85" s="1513" t="s">
        <v>780</v>
      </c>
      <c r="D85" s="1514">
        <v>68223183.780000001</v>
      </c>
      <c r="E85" s="1517">
        <v>0</v>
      </c>
      <c r="F85" s="1517">
        <v>0</v>
      </c>
      <c r="G85" s="1517">
        <v>0</v>
      </c>
      <c r="H85" s="1517">
        <v>0</v>
      </c>
      <c r="I85" s="1517">
        <v>0</v>
      </c>
      <c r="J85" s="1517">
        <v>0</v>
      </c>
      <c r="K85" s="1517">
        <v>0</v>
      </c>
      <c r="L85" s="1517">
        <v>0</v>
      </c>
      <c r="M85" s="1517">
        <v>0</v>
      </c>
      <c r="N85" s="1529">
        <v>443.29</v>
      </c>
    </row>
    <row r="86" spans="1:14" s="1519" customFormat="1" ht="25.15" customHeight="1">
      <c r="A86" s="1851"/>
      <c r="B86" s="1853"/>
      <c r="C86" s="1513" t="s">
        <v>876</v>
      </c>
      <c r="D86" s="1517">
        <v>0</v>
      </c>
      <c r="E86" s="1517">
        <v>0</v>
      </c>
      <c r="F86" s="1517">
        <v>0</v>
      </c>
      <c r="G86" s="1517">
        <v>0</v>
      </c>
      <c r="H86" s="1517">
        <v>0</v>
      </c>
      <c r="I86" s="1517">
        <v>0</v>
      </c>
      <c r="J86" s="1517">
        <v>0</v>
      </c>
      <c r="K86" s="1517">
        <v>0</v>
      </c>
      <c r="L86" s="1514">
        <v>166540.67000000001</v>
      </c>
      <c r="M86" s="1517">
        <v>0</v>
      </c>
      <c r="N86" s="1517">
        <v>0</v>
      </c>
    </row>
    <row r="87" spans="1:14" s="1519" customFormat="1" ht="25.15" customHeight="1">
      <c r="A87" s="1518">
        <v>43</v>
      </c>
      <c r="B87" s="1509">
        <v>750</v>
      </c>
      <c r="C87" s="1513" t="s">
        <v>851</v>
      </c>
      <c r="D87" s="1517">
        <v>0</v>
      </c>
      <c r="E87" s="1517">
        <v>0</v>
      </c>
      <c r="F87" s="1517">
        <v>0</v>
      </c>
      <c r="G87" s="1517">
        <v>0</v>
      </c>
      <c r="H87" s="1522">
        <v>14030.1</v>
      </c>
      <c r="I87" s="1517">
        <v>0</v>
      </c>
      <c r="J87" s="1517">
        <v>0</v>
      </c>
      <c r="K87" s="1517">
        <v>0</v>
      </c>
      <c r="L87" s="1517">
        <v>0</v>
      </c>
      <c r="M87" s="1517">
        <v>0</v>
      </c>
      <c r="N87" s="1517">
        <v>0</v>
      </c>
    </row>
    <row r="88" spans="1:14" s="1519" customFormat="1" ht="25.15" customHeight="1">
      <c r="A88" s="1532">
        <v>44</v>
      </c>
      <c r="B88" s="1531" t="s">
        <v>350</v>
      </c>
      <c r="C88" s="1513" t="s">
        <v>877</v>
      </c>
      <c r="D88" s="1514">
        <v>627.55999999999995</v>
      </c>
      <c r="E88" s="1517">
        <v>0</v>
      </c>
      <c r="F88" s="1517">
        <v>0</v>
      </c>
      <c r="G88" s="1517">
        <v>0</v>
      </c>
      <c r="H88" s="1517">
        <v>0</v>
      </c>
      <c r="I88" s="1517">
        <v>0</v>
      </c>
      <c r="J88" s="1517">
        <v>0</v>
      </c>
      <c r="K88" s="1517">
        <v>0</v>
      </c>
      <c r="L88" s="1517">
        <v>0</v>
      </c>
      <c r="M88" s="1517">
        <v>0</v>
      </c>
      <c r="N88" s="1517">
        <v>0</v>
      </c>
    </row>
    <row r="89" spans="1:14" s="1519" customFormat="1" ht="25.15" customHeight="1">
      <c r="A89" s="1850">
        <v>46</v>
      </c>
      <c r="B89" s="1509">
        <v>750</v>
      </c>
      <c r="C89" s="1513" t="s">
        <v>783</v>
      </c>
      <c r="D89" s="1514">
        <v>4308.76</v>
      </c>
      <c r="E89" s="1517">
        <v>0</v>
      </c>
      <c r="F89" s="1517">
        <v>0</v>
      </c>
      <c r="G89" s="1517">
        <v>0</v>
      </c>
      <c r="H89" s="1517">
        <v>0</v>
      </c>
      <c r="I89" s="1517">
        <v>0</v>
      </c>
      <c r="J89" s="1517">
        <v>0</v>
      </c>
      <c r="K89" s="1517">
        <v>0</v>
      </c>
      <c r="L89" s="1517">
        <v>0</v>
      </c>
      <c r="M89" s="1517">
        <v>0</v>
      </c>
      <c r="N89" s="1517">
        <v>0</v>
      </c>
    </row>
    <row r="90" spans="1:14" s="1519" customFormat="1" ht="25.15" customHeight="1">
      <c r="A90" s="1856"/>
      <c r="B90" s="1852">
        <v>851</v>
      </c>
      <c r="C90" s="1513" t="s">
        <v>780</v>
      </c>
      <c r="D90" s="1514">
        <v>18306411.760000002</v>
      </c>
      <c r="E90" s="1515">
        <v>52103.05</v>
      </c>
      <c r="F90" s="1517">
        <v>0</v>
      </c>
      <c r="G90" s="1517">
        <v>0</v>
      </c>
      <c r="H90" s="1517">
        <v>0</v>
      </c>
      <c r="I90" s="1517">
        <v>0</v>
      </c>
      <c r="J90" s="1517">
        <v>0</v>
      </c>
      <c r="K90" s="1517">
        <v>0</v>
      </c>
      <c r="L90" s="1517">
        <v>0</v>
      </c>
      <c r="M90" s="1517">
        <v>0</v>
      </c>
      <c r="N90" s="1517">
        <v>0</v>
      </c>
    </row>
    <row r="91" spans="1:14" s="1519" customFormat="1" ht="25.15" customHeight="1">
      <c r="A91" s="1851"/>
      <c r="B91" s="1853"/>
      <c r="C91" s="1513" t="s">
        <v>783</v>
      </c>
      <c r="D91" s="1514">
        <v>1507474.9</v>
      </c>
      <c r="E91" s="1515">
        <v>432237.76</v>
      </c>
      <c r="F91" s="1515">
        <v>26773.22</v>
      </c>
      <c r="G91" s="1515">
        <v>1888.11</v>
      </c>
      <c r="H91" s="1517">
        <v>0</v>
      </c>
      <c r="I91" s="1517">
        <v>0</v>
      </c>
      <c r="J91" s="1517">
        <v>0</v>
      </c>
      <c r="K91" s="1517">
        <v>0</v>
      </c>
      <c r="L91" s="1517">
        <v>0</v>
      </c>
      <c r="M91" s="1517">
        <v>0</v>
      </c>
      <c r="N91" s="1517">
        <v>0</v>
      </c>
    </row>
    <row r="92" spans="1:14" s="1519" customFormat="1" ht="25.15" customHeight="1">
      <c r="A92" s="1850">
        <v>47</v>
      </c>
      <c r="B92" s="1525">
        <v>150</v>
      </c>
      <c r="C92" s="1513" t="s">
        <v>780</v>
      </c>
      <c r="D92" s="1514">
        <v>882671.18</v>
      </c>
      <c r="E92" s="1514">
        <v>437317.58</v>
      </c>
      <c r="F92" s="1514">
        <v>108560.03</v>
      </c>
      <c r="G92" s="1514">
        <v>22064.799999999999</v>
      </c>
      <c r="H92" s="1517">
        <v>0</v>
      </c>
      <c r="I92" s="1517">
        <v>0</v>
      </c>
      <c r="J92" s="1517">
        <v>0</v>
      </c>
      <c r="K92" s="1517">
        <v>0</v>
      </c>
      <c r="L92" s="1517">
        <v>0</v>
      </c>
      <c r="M92" s="1517">
        <v>0</v>
      </c>
      <c r="N92" s="1517">
        <v>0</v>
      </c>
    </row>
    <row r="93" spans="1:14" s="1519" customFormat="1" ht="25.15" customHeight="1">
      <c r="A93" s="1856"/>
      <c r="B93" s="1852">
        <v>900</v>
      </c>
      <c r="C93" s="1513" t="s">
        <v>780</v>
      </c>
      <c r="D93" s="1514">
        <v>9258362.1400000006</v>
      </c>
      <c r="E93" s="1514">
        <v>1061833.67</v>
      </c>
      <c r="F93" s="1514">
        <v>4409.1099999999997</v>
      </c>
      <c r="G93" s="1517">
        <v>0</v>
      </c>
      <c r="H93" s="1517">
        <v>0</v>
      </c>
      <c r="I93" s="1517">
        <v>0</v>
      </c>
      <c r="J93" s="1517">
        <v>0</v>
      </c>
      <c r="K93" s="1517">
        <v>0</v>
      </c>
      <c r="L93" s="1517">
        <v>0</v>
      </c>
      <c r="M93" s="1517">
        <v>0</v>
      </c>
      <c r="N93" s="1517">
        <v>0</v>
      </c>
    </row>
    <row r="94" spans="1:14" s="1519" customFormat="1" ht="25.15" customHeight="1">
      <c r="A94" s="1851"/>
      <c r="B94" s="1853"/>
      <c r="C94" s="1513" t="s">
        <v>876</v>
      </c>
      <c r="D94" s="1514">
        <v>22800000</v>
      </c>
      <c r="E94" s="1517">
        <v>0</v>
      </c>
      <c r="F94" s="1517">
        <v>0</v>
      </c>
      <c r="G94" s="1517">
        <v>0</v>
      </c>
      <c r="H94" s="1517">
        <v>0</v>
      </c>
      <c r="I94" s="1517">
        <v>0</v>
      </c>
      <c r="J94" s="1517">
        <v>0</v>
      </c>
      <c r="K94" s="1517">
        <v>0</v>
      </c>
      <c r="L94" s="1517">
        <v>0</v>
      </c>
      <c r="M94" s="1517">
        <v>0</v>
      </c>
      <c r="N94" s="1517">
        <v>0</v>
      </c>
    </row>
    <row r="95" spans="1:14" s="1519" customFormat="1" ht="25.15" customHeight="1">
      <c r="A95" s="1850">
        <v>57</v>
      </c>
      <c r="B95" s="1852">
        <v>754</v>
      </c>
      <c r="C95" s="1513" t="s">
        <v>780</v>
      </c>
      <c r="D95" s="1514">
        <v>963.65</v>
      </c>
      <c r="E95" s="1517">
        <v>0</v>
      </c>
      <c r="F95" s="1517">
        <v>0</v>
      </c>
      <c r="G95" s="1517">
        <v>0</v>
      </c>
      <c r="H95" s="1517">
        <v>0</v>
      </c>
      <c r="I95" s="1517">
        <v>0</v>
      </c>
      <c r="J95" s="1517">
        <v>0</v>
      </c>
      <c r="K95" s="1517">
        <v>0</v>
      </c>
      <c r="L95" s="1517">
        <v>0</v>
      </c>
      <c r="M95" s="1517">
        <v>0</v>
      </c>
      <c r="N95" s="1517">
        <v>0</v>
      </c>
    </row>
    <row r="96" spans="1:14" s="1519" customFormat="1" ht="25.15" customHeight="1">
      <c r="A96" s="1851"/>
      <c r="B96" s="1853"/>
      <c r="C96" s="1513" t="s">
        <v>783</v>
      </c>
      <c r="D96" s="1533">
        <v>187.12</v>
      </c>
      <c r="E96" s="1517">
        <v>0</v>
      </c>
      <c r="F96" s="1517">
        <v>0</v>
      </c>
      <c r="G96" s="1517">
        <v>0</v>
      </c>
      <c r="H96" s="1517">
        <v>0</v>
      </c>
      <c r="I96" s="1517">
        <v>0</v>
      </c>
      <c r="J96" s="1517">
        <v>0</v>
      </c>
      <c r="K96" s="1517">
        <v>0</v>
      </c>
      <c r="L96" s="1517">
        <v>0</v>
      </c>
      <c r="M96" s="1517">
        <v>0</v>
      </c>
      <c r="N96" s="1517">
        <v>0</v>
      </c>
    </row>
    <row r="97" spans="1:14" s="1534" customFormat="1" ht="25.15" customHeight="1">
      <c r="A97" s="1850">
        <v>62</v>
      </c>
      <c r="B97" s="1854">
        <v>50</v>
      </c>
      <c r="C97" s="1513" t="s">
        <v>878</v>
      </c>
      <c r="D97" s="1514">
        <v>3389918.88</v>
      </c>
      <c r="E97" s="1515">
        <v>1325296.8700000001</v>
      </c>
      <c r="F97" s="1515">
        <v>35339.089999999997</v>
      </c>
      <c r="G97" s="1517">
        <v>0</v>
      </c>
      <c r="H97" s="1517">
        <v>0</v>
      </c>
      <c r="I97" s="1517">
        <v>0</v>
      </c>
      <c r="J97" s="1517">
        <v>0</v>
      </c>
      <c r="K97" s="1517">
        <v>0</v>
      </c>
      <c r="L97" s="1517">
        <v>0</v>
      </c>
      <c r="M97" s="1517">
        <v>0</v>
      </c>
      <c r="N97" s="1515">
        <v>20369.169999999998</v>
      </c>
    </row>
    <row r="98" spans="1:14" s="1519" customFormat="1" ht="30" customHeight="1">
      <c r="A98" s="1851"/>
      <c r="B98" s="1855"/>
      <c r="C98" s="1535" t="s">
        <v>879</v>
      </c>
      <c r="D98" s="1517">
        <v>0</v>
      </c>
      <c r="E98" s="1517">
        <v>0</v>
      </c>
      <c r="F98" s="1517">
        <v>0</v>
      </c>
      <c r="G98" s="1517">
        <v>0</v>
      </c>
      <c r="H98" s="1515">
        <v>48233.01</v>
      </c>
      <c r="I98" s="1515">
        <v>138283.45000000001</v>
      </c>
      <c r="J98" s="1515">
        <v>447768.13</v>
      </c>
      <c r="K98" s="1515">
        <v>9451.7000000000007</v>
      </c>
      <c r="L98" s="1515">
        <v>799686.02</v>
      </c>
      <c r="M98" s="1515">
        <v>19352.48</v>
      </c>
      <c r="N98" s="1515">
        <v>395866.18</v>
      </c>
    </row>
    <row r="99" spans="1:14" s="1519" customFormat="1" ht="25.15" customHeight="1">
      <c r="A99" s="1518" t="s">
        <v>880</v>
      </c>
      <c r="B99" s="1536">
        <v>921</v>
      </c>
      <c r="C99" s="1513" t="s">
        <v>792</v>
      </c>
      <c r="D99" s="1517">
        <v>0</v>
      </c>
      <c r="E99" s="1517">
        <v>0</v>
      </c>
      <c r="F99" s="1517">
        <v>0</v>
      </c>
      <c r="G99" s="1517">
        <v>0</v>
      </c>
      <c r="H99" s="1517">
        <v>0</v>
      </c>
      <c r="I99" s="1517">
        <v>0</v>
      </c>
      <c r="J99" s="1517">
        <v>0</v>
      </c>
      <c r="K99" s="1517">
        <v>0</v>
      </c>
      <c r="L99" s="1517">
        <v>0</v>
      </c>
      <c r="M99" s="1517">
        <v>0</v>
      </c>
      <c r="N99" s="1529">
        <v>497.25</v>
      </c>
    </row>
    <row r="100" spans="1:14" s="1519" customFormat="1" ht="25.15" customHeight="1">
      <c r="A100" s="1518">
        <v>88</v>
      </c>
      <c r="B100" s="1536">
        <v>755</v>
      </c>
      <c r="C100" s="1513" t="s">
        <v>783</v>
      </c>
      <c r="D100" s="1514">
        <v>2562.11</v>
      </c>
      <c r="E100" s="1517">
        <v>0</v>
      </c>
      <c r="F100" s="1517">
        <v>0</v>
      </c>
      <c r="G100" s="1517">
        <v>0</v>
      </c>
      <c r="H100" s="1517">
        <v>0</v>
      </c>
      <c r="I100" s="1517">
        <v>0</v>
      </c>
      <c r="J100" s="1517">
        <v>0</v>
      </c>
      <c r="K100" s="1517">
        <v>0</v>
      </c>
      <c r="L100" s="1517">
        <v>0</v>
      </c>
      <c r="M100" s="1517">
        <v>0</v>
      </c>
      <c r="N100" s="1517">
        <v>0</v>
      </c>
    </row>
    <row r="101" spans="1:14" s="1540" customFormat="1" ht="21" customHeight="1">
      <c r="A101" s="1537"/>
      <c r="B101" s="1538"/>
      <c r="C101" s="1538"/>
      <c r="D101" s="1539">
        <f>SUM(D12:D100)</f>
        <v>702313828.19999981</v>
      </c>
      <c r="E101" s="1539">
        <f t="shared" ref="E101:N101" si="0">SUM(E12:E100)</f>
        <v>27145382.430000003</v>
      </c>
      <c r="F101" s="1539">
        <f t="shared" si="0"/>
        <v>8314296.9399999995</v>
      </c>
      <c r="G101" s="1539">
        <f t="shared" si="0"/>
        <v>11077830.899999999</v>
      </c>
      <c r="H101" s="1539">
        <f t="shared" si="0"/>
        <v>13237621.969999999</v>
      </c>
      <c r="I101" s="1539">
        <f t="shared" si="0"/>
        <v>1957212.7600000002</v>
      </c>
      <c r="J101" s="1539">
        <f t="shared" si="0"/>
        <v>1971310.5099999998</v>
      </c>
      <c r="K101" s="1539">
        <f t="shared" si="0"/>
        <v>1257016.1900000002</v>
      </c>
      <c r="L101" s="1539">
        <f t="shared" si="0"/>
        <v>1263184.75</v>
      </c>
      <c r="M101" s="1539">
        <f t="shared" si="0"/>
        <v>1467165.3800000001</v>
      </c>
      <c r="N101" s="1539">
        <f t="shared" si="0"/>
        <v>1345447.73</v>
      </c>
    </row>
    <row r="102" spans="1:14" s="1544" customFormat="1" ht="18.600000000000001" customHeight="1">
      <c r="A102" s="1541"/>
      <c r="B102" s="1541"/>
      <c r="C102" s="1541"/>
      <c r="D102" s="1541"/>
      <c r="E102" s="1541"/>
      <c r="F102" s="1541"/>
      <c r="G102" s="1542"/>
      <c r="H102" s="1542"/>
      <c r="I102" s="1542"/>
      <c r="J102" s="1542"/>
      <c r="K102" s="1542"/>
      <c r="L102" s="1543"/>
      <c r="M102" s="1543"/>
      <c r="N102" s="1543"/>
    </row>
    <row r="103" spans="1:14" s="1508" customFormat="1" ht="15">
      <c r="A103" s="1545"/>
      <c r="B103" s="1546"/>
      <c r="C103" s="1546"/>
      <c r="D103" s="1546"/>
      <c r="E103" s="1547"/>
      <c r="F103" s="1547"/>
      <c r="G103" s="1547"/>
      <c r="H103" s="1547"/>
      <c r="I103" s="1547"/>
      <c r="J103" s="1547"/>
      <c r="K103" s="1547"/>
      <c r="L103" s="1547"/>
      <c r="M103" s="1547"/>
      <c r="N103" s="1547"/>
    </row>
    <row r="104" spans="1:14" s="1508" customFormat="1">
      <c r="A104" s="1548"/>
      <c r="B104" s="1546"/>
      <c r="C104" s="1546"/>
      <c r="D104" s="1546"/>
      <c r="E104" s="1549"/>
      <c r="F104" s="1549"/>
      <c r="G104" s="1549"/>
      <c r="H104" s="1549"/>
      <c r="I104" s="1549"/>
      <c r="J104" s="1549"/>
      <c r="K104" s="1549"/>
      <c r="L104" s="1549"/>
      <c r="M104" s="1549"/>
      <c r="N104" s="1549"/>
    </row>
    <row r="105" spans="1:14" s="1508" customFormat="1" ht="15">
      <c r="A105" s="1505"/>
      <c r="B105" s="1546"/>
      <c r="C105" s="1546"/>
      <c r="D105" s="1546"/>
      <c r="E105" s="1547"/>
      <c r="F105" s="1547"/>
      <c r="G105" s="1547"/>
      <c r="H105" s="1547"/>
      <c r="I105" s="1547"/>
      <c r="J105" s="1547"/>
      <c r="K105" s="1547"/>
      <c r="L105" s="1547"/>
      <c r="M105" s="1547"/>
      <c r="N105" s="1547"/>
    </row>
    <row r="106" spans="1:14" s="1508" customFormat="1">
      <c r="A106" s="1550"/>
      <c r="B106" s="1546"/>
      <c r="C106" s="1546"/>
      <c r="D106" s="1551"/>
      <c r="E106" s="1551"/>
      <c r="F106" s="1551"/>
      <c r="G106" s="1551"/>
      <c r="H106" s="1551"/>
      <c r="I106" s="1551"/>
      <c r="J106" s="1551"/>
      <c r="K106" s="1551"/>
      <c r="L106" s="1551"/>
      <c r="M106" s="1551"/>
      <c r="N106" s="1551"/>
    </row>
    <row r="107" spans="1:14" s="1508" customFormat="1">
      <c r="B107" s="1546"/>
      <c r="C107" s="1546"/>
      <c r="D107" s="1549"/>
      <c r="E107" s="1549"/>
      <c r="F107" s="1549"/>
      <c r="G107" s="1549"/>
      <c r="H107" s="1549"/>
      <c r="I107" s="1549"/>
      <c r="J107" s="1549"/>
      <c r="K107" s="1549"/>
      <c r="L107" s="1549"/>
      <c r="M107" s="1549"/>
      <c r="N107" s="1549"/>
    </row>
    <row r="108" spans="1:14" s="1508" customFormat="1">
      <c r="B108" s="1546"/>
      <c r="C108" s="1546"/>
      <c r="D108" s="1546"/>
      <c r="E108" s="1546"/>
      <c r="F108" s="1546"/>
      <c r="G108" s="1546"/>
      <c r="H108" s="1546"/>
      <c r="I108" s="1546"/>
      <c r="J108" s="1546"/>
      <c r="K108" s="1546"/>
      <c r="L108" s="1546"/>
      <c r="M108" s="1546"/>
      <c r="N108" s="1546"/>
    </row>
    <row r="109" spans="1:14" s="1508" customFormat="1">
      <c r="A109" s="1552"/>
      <c r="B109" s="1546"/>
      <c r="C109" s="1546"/>
      <c r="D109" s="1546"/>
      <c r="E109" s="1546"/>
      <c r="F109" s="1546"/>
      <c r="G109" s="1546"/>
      <c r="H109" s="1546"/>
      <c r="I109" s="1546"/>
      <c r="J109" s="1546"/>
      <c r="K109" s="1546"/>
      <c r="L109" s="1546"/>
      <c r="M109" s="1546"/>
      <c r="N109" s="1546"/>
    </row>
    <row r="110" spans="1:14" s="1508" customFormat="1">
      <c r="B110" s="1214"/>
      <c r="C110" s="1546"/>
      <c r="D110" s="1546"/>
      <c r="E110" s="1214"/>
      <c r="F110" s="1214"/>
      <c r="G110" s="1214"/>
      <c r="H110" s="1214"/>
      <c r="I110" s="1214"/>
      <c r="J110" s="1214"/>
      <c r="K110" s="1214"/>
      <c r="L110" s="1214"/>
      <c r="M110" s="1214"/>
      <c r="N110" s="1214"/>
    </row>
    <row r="111" spans="1:14" s="1508" customFormat="1">
      <c r="B111" s="1214"/>
      <c r="C111" s="1214"/>
      <c r="D111" s="1214"/>
      <c r="E111" s="1214"/>
      <c r="F111" s="1214"/>
      <c r="G111" s="1214"/>
      <c r="H111" s="1214"/>
      <c r="I111" s="1214"/>
      <c r="J111" s="1214"/>
      <c r="K111" s="1214"/>
      <c r="L111" s="1214"/>
      <c r="M111" s="1214"/>
      <c r="N111" s="1214"/>
    </row>
    <row r="112" spans="1:14">
      <c r="B112" s="1214"/>
      <c r="C112" s="1214"/>
      <c r="D112" s="1214"/>
      <c r="E112" s="1214"/>
      <c r="F112" s="1214"/>
      <c r="G112" s="1214"/>
      <c r="H112" s="1214"/>
      <c r="I112" s="1214"/>
      <c r="J112" s="1214"/>
      <c r="K112" s="1214"/>
      <c r="L112" s="1214"/>
      <c r="M112" s="1214"/>
      <c r="N112" s="1214"/>
    </row>
    <row r="113" spans="2:14">
      <c r="B113" s="1214"/>
      <c r="C113" s="1214"/>
      <c r="D113" s="1214"/>
      <c r="E113" s="1214"/>
      <c r="F113" s="1214"/>
      <c r="G113" s="1214"/>
      <c r="H113" s="1214"/>
      <c r="I113" s="1214"/>
      <c r="J113" s="1214"/>
      <c r="K113" s="1214"/>
      <c r="L113" s="1214"/>
      <c r="M113" s="1214"/>
      <c r="N113" s="1214"/>
    </row>
    <row r="114" spans="2:14">
      <c r="B114" s="1214"/>
      <c r="C114" s="1214"/>
      <c r="D114" s="1214"/>
      <c r="E114" s="1214"/>
      <c r="F114" s="1214"/>
      <c r="G114" s="1214"/>
      <c r="H114" s="1214"/>
      <c r="I114" s="1214"/>
      <c r="J114" s="1214"/>
      <c r="K114" s="1214"/>
      <c r="L114" s="1214"/>
      <c r="M114" s="1214"/>
      <c r="N114" s="1214"/>
    </row>
    <row r="115" spans="2:14">
      <c r="B115" s="1214"/>
      <c r="C115" s="1214"/>
      <c r="D115" s="1214"/>
      <c r="E115" s="1214"/>
      <c r="F115" s="1214"/>
      <c r="G115" s="1214"/>
      <c r="H115" s="1214"/>
      <c r="I115" s="1214"/>
      <c r="J115" s="1214"/>
      <c r="K115" s="1214"/>
      <c r="L115" s="1214"/>
      <c r="M115" s="1214"/>
      <c r="N115" s="1214"/>
    </row>
    <row r="116" spans="2:14">
      <c r="C116" s="1214"/>
      <c r="D116" s="1214"/>
    </row>
  </sheetData>
  <mergeCells count="45">
    <mergeCell ref="N5:N10"/>
    <mergeCell ref="A6:A10"/>
    <mergeCell ref="B6:B10"/>
    <mergeCell ref="D6:D10"/>
    <mergeCell ref="E6:E10"/>
    <mergeCell ref="F6:F10"/>
    <mergeCell ref="M6:M10"/>
    <mergeCell ref="G6:G10"/>
    <mergeCell ref="H6:H10"/>
    <mergeCell ref="I6:I10"/>
    <mergeCell ref="J6:J10"/>
    <mergeCell ref="K6:K10"/>
    <mergeCell ref="B18:B19"/>
    <mergeCell ref="A20:A22"/>
    <mergeCell ref="B21:B22"/>
    <mergeCell ref="A2:L2"/>
    <mergeCell ref="A5:B5"/>
    <mergeCell ref="C5:C10"/>
    <mergeCell ref="D5:M5"/>
    <mergeCell ref="L6:L10"/>
    <mergeCell ref="A15:A19"/>
    <mergeCell ref="B15:B17"/>
    <mergeCell ref="A80:A82"/>
    <mergeCell ref="B80:B82"/>
    <mergeCell ref="A23:A26"/>
    <mergeCell ref="B24:B26"/>
    <mergeCell ref="A27:A30"/>
    <mergeCell ref="B27:B30"/>
    <mergeCell ref="A31:A32"/>
    <mergeCell ref="B31:B32"/>
    <mergeCell ref="A33:A34"/>
    <mergeCell ref="A36:A78"/>
    <mergeCell ref="B36:B39"/>
    <mergeCell ref="B40:B41"/>
    <mergeCell ref="B44:B75"/>
    <mergeCell ref="A95:A96"/>
    <mergeCell ref="B95:B96"/>
    <mergeCell ref="A97:A98"/>
    <mergeCell ref="B97:B98"/>
    <mergeCell ref="A83:A86"/>
    <mergeCell ref="B85:B86"/>
    <mergeCell ref="A89:A91"/>
    <mergeCell ref="B90:B91"/>
    <mergeCell ref="A92:A94"/>
    <mergeCell ref="B93:B94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50" firstPageNumber="74" fitToHeight="0" orientation="landscape" useFirstPageNumber="1" r:id="rId1"/>
  <headerFooter>
    <oddHeader>&amp;C&amp;12-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90" zoomScaleNormal="90" workbookViewId="0">
      <selection activeCell="X43" sqref="X43"/>
    </sheetView>
  </sheetViews>
  <sheetFormatPr defaultRowHeight="12.75"/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U37" sqref="U37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115" zoomScaleNormal="115" workbookViewId="0">
      <selection activeCell="W7" sqref="W7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V30" sqref="V30"/>
    </sheetView>
  </sheetViews>
  <sheetFormatPr defaultRowHeight="12.75"/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AA19" sqref="AA19"/>
    </sheetView>
  </sheetViews>
  <sheetFormatPr defaultRowHeight="12.75"/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showGridLines="0" zoomScale="75" zoomScaleNormal="75" workbookViewId="0">
      <selection activeCell="AC22" sqref="AC22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711" t="s">
        <v>510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</row>
    <row r="2" spans="1:20" ht="15">
      <c r="A2" s="711" t="s">
        <v>511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</row>
    <row r="3" spans="1:20" ht="15">
      <c r="A3" s="711" t="s">
        <v>512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311"/>
      <c r="Q3" s="311"/>
      <c r="R3" s="311"/>
      <c r="S3" s="311"/>
    </row>
    <row r="4" spans="1:20" ht="15">
      <c r="A4" s="711" t="s">
        <v>513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</row>
    <row r="5" spans="1:20" ht="15">
      <c r="A5" s="711"/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</row>
    <row r="6" spans="1:20" ht="18" customHeight="1">
      <c r="A6" s="711" t="s">
        <v>758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  <c r="N6" s="311"/>
      <c r="O6" s="311"/>
      <c r="P6" s="311"/>
      <c r="Q6" s="311"/>
      <c r="R6" s="311"/>
      <c r="S6" s="311"/>
    </row>
    <row r="7" spans="1:20" ht="18" customHeight="1">
      <c r="A7" s="1161" t="s">
        <v>763</v>
      </c>
      <c r="B7" s="311"/>
      <c r="C7" s="311"/>
      <c r="D7" s="311"/>
      <c r="E7" s="311"/>
      <c r="F7" s="311"/>
      <c r="G7" s="311"/>
      <c r="H7" s="311"/>
      <c r="I7" s="311"/>
      <c r="J7" s="311"/>
      <c r="K7" s="311"/>
      <c r="L7" s="311"/>
      <c r="M7" s="311"/>
      <c r="N7" s="311"/>
      <c r="O7" s="311"/>
      <c r="P7" s="311"/>
      <c r="Q7" s="311"/>
      <c r="R7" s="311"/>
      <c r="S7" s="311"/>
    </row>
    <row r="8" spans="1:20" ht="18" customHeight="1">
      <c r="A8" s="1162" t="s">
        <v>759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</row>
    <row r="9" spans="1:20" ht="15">
      <c r="A9" s="712" t="s">
        <v>764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</row>
    <row r="10" spans="1:20" ht="16.5" customHeight="1">
      <c r="A10" s="712" t="s">
        <v>765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  <c r="O10" s="311"/>
      <c r="P10" s="311"/>
      <c r="Q10" s="311"/>
      <c r="R10" s="311"/>
      <c r="S10" s="311"/>
    </row>
    <row r="11" spans="1:20" ht="15">
      <c r="A11" s="712"/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</row>
    <row r="12" spans="1:20" ht="15">
      <c r="A12" s="712"/>
      <c r="B12" s="311"/>
      <c r="C12" s="311"/>
      <c r="D12" s="311"/>
      <c r="E12" s="311"/>
      <c r="F12" s="311"/>
      <c r="G12" s="311"/>
      <c r="H12" s="311"/>
      <c r="I12" s="311"/>
      <c r="J12" s="311"/>
      <c r="K12" s="311"/>
      <c r="L12" s="311"/>
      <c r="M12" s="311"/>
      <c r="N12" s="311"/>
      <c r="O12" s="311"/>
      <c r="P12" s="311"/>
      <c r="Q12" s="311"/>
      <c r="R12" s="311"/>
      <c r="S12" s="311"/>
    </row>
    <row r="13" spans="1:20" ht="15">
      <c r="A13" s="712"/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</row>
    <row r="14" spans="1:20" ht="15">
      <c r="A14" s="712"/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1"/>
      <c r="O14" s="311"/>
      <c r="P14" s="311"/>
      <c r="Q14" s="311"/>
      <c r="R14" s="311"/>
      <c r="S14" s="311"/>
      <c r="T14" s="311"/>
    </row>
    <row r="15" spans="1:20" ht="15">
      <c r="A15" s="712"/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1"/>
      <c r="O15" s="311"/>
      <c r="P15" s="311"/>
      <c r="Q15" s="311"/>
      <c r="R15" s="311"/>
      <c r="S15" s="311"/>
      <c r="T15" s="311"/>
    </row>
    <row r="16" spans="1:20" ht="15">
      <c r="A16" s="712"/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2"/>
    </row>
    <row r="17" spans="1:20" ht="15">
      <c r="A17" s="712"/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</row>
    <row r="18" spans="1:20" ht="15">
      <c r="A18" s="712"/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  <c r="O18" s="311"/>
      <c r="P18" s="311"/>
      <c r="Q18" s="311"/>
      <c r="R18" s="311"/>
      <c r="S18" s="311"/>
      <c r="T18" s="311"/>
    </row>
    <row r="19" spans="1:20" ht="15">
      <c r="A19" s="712"/>
      <c r="B19" s="311"/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311"/>
      <c r="T19" s="311"/>
    </row>
    <row r="20" spans="1:20" ht="15">
      <c r="A20" s="712"/>
      <c r="B20" s="311"/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  <c r="O20" s="311"/>
      <c r="P20" s="311"/>
      <c r="Q20" s="311"/>
      <c r="R20" s="311"/>
      <c r="S20" s="311"/>
      <c r="T20" s="311"/>
    </row>
    <row r="21" spans="1:20" ht="15">
      <c r="A21" s="712"/>
      <c r="B21" s="311"/>
      <c r="C21" s="311"/>
      <c r="D21" s="311"/>
      <c r="E21" s="311"/>
      <c r="F21" s="311"/>
      <c r="G21" s="311"/>
      <c r="H21" s="311"/>
      <c r="I21" s="311"/>
      <c r="J21" s="311"/>
      <c r="K21" s="311"/>
      <c r="L21" s="311"/>
      <c r="M21" s="311"/>
      <c r="N21" s="311"/>
      <c r="O21" s="311"/>
      <c r="P21" s="311"/>
      <c r="Q21" s="311"/>
      <c r="R21" s="311"/>
      <c r="S21" s="311"/>
      <c r="T21" s="311"/>
    </row>
    <row r="22" spans="1:20" ht="15">
      <c r="A22" s="712"/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</row>
    <row r="23" spans="1:20" ht="15">
      <c r="A23" s="712"/>
      <c r="B23" s="311"/>
      <c r="C23" s="311"/>
      <c r="D23" s="311"/>
      <c r="E23" s="311"/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</row>
    <row r="24" spans="1:20" ht="15">
      <c r="A24" s="712"/>
      <c r="B24" s="311"/>
      <c r="C24" s="311"/>
      <c r="D24" s="311"/>
      <c r="E24" s="311"/>
      <c r="F24" s="311"/>
      <c r="G24" s="311"/>
      <c r="H24" s="311"/>
      <c r="I24" s="311"/>
      <c r="J24" s="311"/>
      <c r="K24" s="311"/>
      <c r="L24" s="311"/>
      <c r="M24" s="311"/>
      <c r="N24" s="311"/>
      <c r="O24" s="311"/>
      <c r="P24" s="311"/>
      <c r="Q24" s="311"/>
      <c r="R24" s="311"/>
      <c r="S24" s="311"/>
      <c r="T24" s="311"/>
    </row>
    <row r="25" spans="1:20" ht="15">
      <c r="A25" s="712"/>
      <c r="B25" s="311"/>
      <c r="C25" s="311"/>
      <c r="D25" s="311"/>
      <c r="E25" s="311"/>
      <c r="F25" s="311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1"/>
      <c r="R25" s="311"/>
      <c r="S25" s="311"/>
      <c r="T25" s="311"/>
    </row>
    <row r="26" spans="1:20" ht="15">
      <c r="A26" s="712"/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655"/>
    </row>
    <row r="27" spans="1:20" ht="15">
      <c r="A27" s="712"/>
      <c r="B27" s="311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1"/>
      <c r="S27" s="311"/>
      <c r="T27" s="655"/>
    </row>
    <row r="28" spans="1:20" ht="15" hidden="1">
      <c r="A28" s="712"/>
      <c r="B28" s="311"/>
      <c r="C28" s="311"/>
      <c r="D28" s="311"/>
      <c r="E28" s="311"/>
      <c r="F28" s="311"/>
      <c r="G28" s="311"/>
      <c r="H28" s="311"/>
      <c r="I28" s="311"/>
      <c r="J28" s="311"/>
      <c r="K28" s="311"/>
      <c r="L28" s="311"/>
      <c r="M28" s="311"/>
      <c r="N28" s="311"/>
      <c r="O28" s="311"/>
      <c r="P28" s="311"/>
      <c r="Q28" s="311"/>
      <c r="R28" s="311"/>
      <c r="S28" s="311"/>
      <c r="T28" s="655"/>
    </row>
    <row r="29" spans="1:20" ht="15" hidden="1">
      <c r="A29" s="712"/>
      <c r="B29" s="311"/>
      <c r="C29" s="311"/>
      <c r="D29" s="311"/>
      <c r="E29" s="311"/>
      <c r="F29" s="311"/>
      <c r="G29" s="311"/>
      <c r="H29" s="311"/>
      <c r="I29" s="311"/>
      <c r="J29" s="311"/>
      <c r="K29" s="311"/>
      <c r="L29" s="311"/>
      <c r="M29" s="311"/>
      <c r="N29" s="311"/>
      <c r="O29" s="311"/>
      <c r="P29" s="311"/>
      <c r="Q29" s="311"/>
      <c r="R29" s="311"/>
      <c r="S29" s="311"/>
      <c r="T29" s="655"/>
    </row>
    <row r="30" spans="1:20">
      <c r="A30" s="311"/>
      <c r="B30" s="311"/>
      <c r="C30" s="311"/>
      <c r="D30" s="311"/>
      <c r="E30" s="311"/>
      <c r="F30" s="311"/>
      <c r="G30" s="311"/>
      <c r="H30" s="311"/>
      <c r="I30" s="311"/>
      <c r="J30" s="311"/>
      <c r="K30" s="311"/>
      <c r="L30" s="311"/>
      <c r="M30" s="311"/>
      <c r="N30" s="311"/>
      <c r="O30" s="311"/>
      <c r="P30" s="311"/>
      <c r="Q30" s="311"/>
      <c r="R30" s="311"/>
      <c r="S30" s="311"/>
      <c r="T30" s="655"/>
    </row>
    <row r="31" spans="1:20" ht="15">
      <c r="A31" s="713"/>
      <c r="B31" s="311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655"/>
    </row>
    <row r="32" spans="1:20" ht="15">
      <c r="A32" s="712"/>
      <c r="B32" s="311"/>
      <c r="C32" s="311"/>
      <c r="D32" s="311"/>
      <c r="E32" s="311"/>
      <c r="F32" s="311"/>
      <c r="G32" s="311"/>
      <c r="H32" s="311"/>
      <c r="I32" s="311"/>
      <c r="J32" s="311"/>
      <c r="K32" s="311"/>
      <c r="L32" s="311"/>
      <c r="M32" s="311"/>
      <c r="N32" s="311"/>
      <c r="O32" s="311"/>
      <c r="P32" s="311"/>
      <c r="Q32" s="311"/>
      <c r="R32" s="311"/>
      <c r="S32" s="311"/>
      <c r="T32" s="655"/>
    </row>
    <row r="33" spans="1:19">
      <c r="A33" s="311"/>
      <c r="B33" s="311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1"/>
      <c r="Q33" s="311"/>
      <c r="R33" s="311"/>
      <c r="S33" s="311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Normal="100" workbookViewId="0">
      <selection activeCell="V9" sqref="V9"/>
    </sheetView>
  </sheetViews>
  <sheetFormatPr defaultRowHeight="12.75"/>
  <sheetData>
    <row r="27" spans="2:2">
      <c r="B27" s="1591" t="s">
        <v>885</v>
      </c>
    </row>
    <row r="28" spans="2:2">
      <c r="B28" s="1592" t="s">
        <v>886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="115" zoomScaleNormal="115" workbookViewId="0">
      <selection activeCell="P30" sqref="P30"/>
    </sheetView>
  </sheetViews>
  <sheetFormatPr defaultRowHeight="12.75"/>
  <sheetData>
    <row r="1" spans="1:1">
      <c r="A1" t="s">
        <v>887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H60"/>
  <sheetViews>
    <sheetView showGridLines="0" showZeros="0" showOutlineSymbols="0" zoomScale="90" zoomScaleNormal="90" workbookViewId="0">
      <selection activeCell="M2" sqref="M2"/>
    </sheetView>
  </sheetViews>
  <sheetFormatPr defaultRowHeight="12.75"/>
  <cols>
    <col min="1" max="1" width="85.85546875" style="180" customWidth="1"/>
    <col min="2" max="2" width="16.85546875" style="180" customWidth="1"/>
    <col min="3" max="3" width="20" style="180" bestFit="1" customWidth="1"/>
    <col min="4" max="5" width="17" style="180" customWidth="1"/>
    <col min="6" max="8" width="11.5703125" style="180" bestFit="1" customWidth="1"/>
    <col min="9" max="9" width="9.140625" style="180"/>
    <col min="10" max="10" width="16.140625" style="180" customWidth="1"/>
    <col min="11" max="16384" width="9.140625" style="180"/>
  </cols>
  <sheetData>
    <row r="1" spans="1:8" ht="17.25" customHeight="1">
      <c r="A1" s="176" t="s">
        <v>431</v>
      </c>
      <c r="B1" s="177"/>
      <c r="C1" s="178"/>
      <c r="D1" s="178"/>
      <c r="E1" s="178"/>
      <c r="F1" s="178"/>
      <c r="G1" s="178"/>
      <c r="H1" s="178"/>
    </row>
    <row r="2" spans="1:8" ht="17.25" customHeight="1">
      <c r="A2" s="181"/>
      <c r="B2" s="181"/>
      <c r="C2" s="178"/>
      <c r="D2" s="178"/>
      <c r="E2" s="178"/>
      <c r="F2" s="178"/>
      <c r="G2" s="178"/>
      <c r="H2" s="178"/>
    </row>
    <row r="3" spans="1:8" ht="17.25" customHeight="1">
      <c r="A3" s="182" t="s">
        <v>432</v>
      </c>
      <c r="B3" s="183"/>
      <c r="C3" s="184"/>
      <c r="D3" s="184"/>
      <c r="E3" s="184"/>
      <c r="F3" s="184"/>
      <c r="G3" s="184"/>
      <c r="H3" s="184"/>
    </row>
    <row r="4" spans="1:8" ht="17.25" customHeight="1">
      <c r="A4" s="185"/>
      <c r="B4" s="185"/>
      <c r="C4" s="179"/>
      <c r="D4" s="179"/>
      <c r="E4" s="179"/>
      <c r="F4" s="179"/>
      <c r="G4" s="179"/>
      <c r="H4" s="179"/>
    </row>
    <row r="5" spans="1:8" ht="17.25" customHeight="1">
      <c r="A5" s="185"/>
      <c r="B5" s="185"/>
      <c r="C5" s="186"/>
      <c r="D5" s="179"/>
      <c r="E5" s="179"/>
      <c r="F5" s="179"/>
      <c r="G5" s="187"/>
      <c r="H5" s="188" t="s">
        <v>2</v>
      </c>
    </row>
    <row r="6" spans="1:8" ht="15.95" customHeight="1">
      <c r="A6" s="189"/>
      <c r="B6" s="190" t="s">
        <v>227</v>
      </c>
      <c r="C6" s="191" t="s">
        <v>229</v>
      </c>
      <c r="D6" s="192"/>
      <c r="E6" s="193"/>
      <c r="F6" s="194" t="s">
        <v>433</v>
      </c>
      <c r="G6" s="192"/>
      <c r="H6" s="193"/>
    </row>
    <row r="7" spans="1:8" ht="15.95" customHeight="1">
      <c r="A7" s="195" t="s">
        <v>3</v>
      </c>
      <c r="B7" s="196" t="s">
        <v>228</v>
      </c>
      <c r="C7" s="197"/>
      <c r="D7" s="197"/>
      <c r="E7" s="197"/>
      <c r="F7" s="197" t="s">
        <v>4</v>
      </c>
      <c r="G7" s="197" t="s">
        <v>4</v>
      </c>
      <c r="H7" s="198"/>
    </row>
    <row r="8" spans="1:8" ht="15.95" customHeight="1">
      <c r="A8" s="199"/>
      <c r="B8" s="200" t="s">
        <v>743</v>
      </c>
      <c r="C8" s="197" t="s">
        <v>434</v>
      </c>
      <c r="D8" s="197" t="s">
        <v>435</v>
      </c>
      <c r="E8" s="197" t="s">
        <v>436</v>
      </c>
      <c r="F8" s="198" t="s">
        <v>232</v>
      </c>
      <c r="G8" s="198" t="s">
        <v>437</v>
      </c>
      <c r="H8" s="198" t="s">
        <v>438</v>
      </c>
    </row>
    <row r="9" spans="1:8" s="205" customFormat="1" ht="9.75" customHeight="1">
      <c r="A9" s="202" t="s">
        <v>439</v>
      </c>
      <c r="B9" s="203">
        <v>2</v>
      </c>
      <c r="C9" s="204">
        <v>3</v>
      </c>
      <c r="D9" s="204">
        <v>4</v>
      </c>
      <c r="E9" s="204">
        <v>5</v>
      </c>
      <c r="F9" s="204">
        <v>6</v>
      </c>
      <c r="G9" s="204">
        <v>7</v>
      </c>
      <c r="H9" s="204">
        <v>8</v>
      </c>
    </row>
    <row r="10" spans="1:8" ht="24" customHeight="1">
      <c r="A10" s="206" t="s">
        <v>440</v>
      </c>
      <c r="B10" s="1088">
        <v>435340000</v>
      </c>
      <c r="C10" s="1019">
        <v>40271703</v>
      </c>
      <c r="D10" s="1019">
        <v>69933048</v>
      </c>
      <c r="E10" s="1019">
        <v>96198155</v>
      </c>
      <c r="F10" s="1097">
        <v>9.2506323792897499E-2</v>
      </c>
      <c r="G10" s="1097">
        <v>0.16064006983047732</v>
      </c>
      <c r="H10" s="1115">
        <v>0.22097246979372445</v>
      </c>
    </row>
    <row r="11" spans="1:8" ht="24" customHeight="1">
      <c r="A11" s="207" t="s">
        <v>441</v>
      </c>
      <c r="B11" s="1089">
        <v>435340000</v>
      </c>
      <c r="C11" s="1089">
        <v>36844986</v>
      </c>
      <c r="D11" s="1089">
        <v>73245089</v>
      </c>
      <c r="E11" s="1089">
        <v>105552646</v>
      </c>
      <c r="F11" s="1097">
        <v>8.4634965773877885E-2</v>
      </c>
      <c r="G11" s="1097">
        <v>0.16824801075021822</v>
      </c>
      <c r="H11" s="1116">
        <v>0.2424602517572472</v>
      </c>
    </row>
    <row r="12" spans="1:8" ht="24" customHeight="1">
      <c r="A12" s="206" t="s">
        <v>442</v>
      </c>
      <c r="B12" s="1127"/>
      <c r="C12" s="1019">
        <v>3426717</v>
      </c>
      <c r="D12" s="1019">
        <v>-3312041</v>
      </c>
      <c r="E12" s="1019">
        <v>-9354491</v>
      </c>
      <c r="F12" s="1097"/>
      <c r="G12" s="1097"/>
      <c r="H12" s="1116"/>
    </row>
    <row r="13" spans="1:8" ht="24" customHeight="1">
      <c r="A13" s="209" t="s">
        <v>443</v>
      </c>
      <c r="B13" s="1090"/>
      <c r="C13" s="1091"/>
      <c r="D13" s="1091"/>
      <c r="E13" s="1091"/>
      <c r="F13" s="1098"/>
      <c r="G13" s="1098"/>
      <c r="H13" s="1101"/>
    </row>
    <row r="14" spans="1:8" ht="15" customHeight="1">
      <c r="A14" s="210" t="s">
        <v>444</v>
      </c>
      <c r="B14" s="1088"/>
      <c r="C14" s="1088"/>
      <c r="D14" s="1088"/>
      <c r="E14" s="1088"/>
      <c r="F14" s="1097"/>
      <c r="G14" s="1097"/>
      <c r="H14" s="1116"/>
    </row>
    <row r="15" spans="1:8" ht="37.5" customHeight="1">
      <c r="A15" s="1149" t="s">
        <v>722</v>
      </c>
      <c r="B15" s="1088"/>
      <c r="C15" s="1088"/>
      <c r="D15" s="1088"/>
      <c r="E15" s="1088"/>
      <c r="F15" s="1097"/>
      <c r="G15" s="1115"/>
      <c r="H15" s="1116"/>
    </row>
    <row r="16" spans="1:8" ht="27" customHeight="1">
      <c r="A16" s="206" t="s">
        <v>723</v>
      </c>
      <c r="B16" s="1089">
        <v>-16953881</v>
      </c>
      <c r="C16" s="1088">
        <v>103862</v>
      </c>
      <c r="D16" s="1088">
        <v>133225</v>
      </c>
      <c r="E16" s="1088">
        <v>250066</v>
      </c>
      <c r="F16" s="1097"/>
      <c r="G16" s="1099"/>
      <c r="H16" s="1116"/>
    </row>
    <row r="17" spans="1:8" ht="24" customHeight="1">
      <c r="A17" s="780" t="s">
        <v>724</v>
      </c>
      <c r="B17" s="1126">
        <v>16953881</v>
      </c>
      <c r="C17" s="1093">
        <v>-3426717</v>
      </c>
      <c r="D17" s="1086">
        <v>3312041</v>
      </c>
      <c r="E17" s="1086">
        <v>9354491</v>
      </c>
      <c r="F17" s="1100"/>
      <c r="G17" s="1101">
        <v>0.19535591880112879</v>
      </c>
      <c r="H17" s="1101">
        <v>0.55176103925702913</v>
      </c>
    </row>
    <row r="18" spans="1:8" ht="24" customHeight="1">
      <c r="A18" s="212" t="s">
        <v>445</v>
      </c>
      <c r="B18" s="1021">
        <v>41508039</v>
      </c>
      <c r="C18" s="1020">
        <v>-4542329</v>
      </c>
      <c r="D18" s="1020">
        <v>-539296</v>
      </c>
      <c r="E18" s="1020">
        <v>5147706</v>
      </c>
      <c r="F18" s="1102"/>
      <c r="G18" s="1102"/>
      <c r="H18" s="1103">
        <v>0.12401708497961082</v>
      </c>
    </row>
    <row r="19" spans="1:8" ht="15">
      <c r="A19" s="213" t="s">
        <v>719</v>
      </c>
      <c r="B19" s="1021"/>
      <c r="C19" s="1021"/>
      <c r="D19" s="1021"/>
      <c r="E19" s="1021"/>
      <c r="F19" s="1102"/>
      <c r="G19" s="1102"/>
      <c r="H19" s="1103"/>
    </row>
    <row r="20" spans="1:8" ht="15">
      <c r="A20" s="212" t="s">
        <v>446</v>
      </c>
      <c r="B20" s="1021"/>
      <c r="C20" s="1020"/>
      <c r="D20" s="1020"/>
      <c r="E20" s="1017"/>
      <c r="F20" s="1103"/>
      <c r="G20" s="1102"/>
      <c r="H20" s="1103"/>
    </row>
    <row r="21" spans="1:8" ht="15">
      <c r="A21" s="212" t="s">
        <v>447</v>
      </c>
      <c r="B21" s="1021">
        <v>46210284</v>
      </c>
      <c r="C21" s="1020">
        <v>8635205</v>
      </c>
      <c r="D21" s="1020">
        <v>10048390</v>
      </c>
      <c r="E21" s="1017">
        <v>26575700</v>
      </c>
      <c r="F21" s="1103">
        <v>0.18686760289116597</v>
      </c>
      <c r="G21" s="1102">
        <v>0.21744921541707035</v>
      </c>
      <c r="H21" s="1103">
        <v>0.57510358516731908</v>
      </c>
    </row>
    <row r="22" spans="1:8" ht="15">
      <c r="A22" s="212" t="s">
        <v>448</v>
      </c>
      <c r="B22" s="1021">
        <v>9175262</v>
      </c>
      <c r="C22" s="1020">
        <v>18737430</v>
      </c>
      <c r="D22" s="1020">
        <v>18791489</v>
      </c>
      <c r="E22" s="1017">
        <v>19303968</v>
      </c>
      <c r="F22" s="1103">
        <v>2.042168387126166</v>
      </c>
      <c r="G22" s="1102">
        <v>2.0480602079809818</v>
      </c>
      <c r="H22" s="1103">
        <v>2.1039146348082487</v>
      </c>
    </row>
    <row r="23" spans="1:8" ht="15">
      <c r="A23" s="212" t="s">
        <v>449</v>
      </c>
      <c r="B23" s="1021">
        <v>-974663</v>
      </c>
      <c r="C23" s="1020">
        <v>498</v>
      </c>
      <c r="D23" s="1020">
        <v>2863</v>
      </c>
      <c r="E23" s="1017">
        <v>7715</v>
      </c>
      <c r="F23" s="1103"/>
      <c r="G23" s="1102"/>
      <c r="H23" s="1103"/>
    </row>
    <row r="24" spans="1:8" ht="15">
      <c r="A24" s="212" t="s">
        <v>450</v>
      </c>
      <c r="B24" s="1021">
        <v>-4000000</v>
      </c>
      <c r="C24" s="1020">
        <v>-113236</v>
      </c>
      <c r="D24" s="1020">
        <v>156309</v>
      </c>
      <c r="E24" s="1017">
        <v>5784033</v>
      </c>
      <c r="F24" s="1103">
        <v>2.8309000000000001E-2</v>
      </c>
      <c r="G24" s="1102"/>
      <c r="H24" s="1103"/>
    </row>
    <row r="25" spans="1:8" ht="15" customHeight="1">
      <c r="A25" s="212" t="s">
        <v>451</v>
      </c>
      <c r="B25" s="1021">
        <v>21664</v>
      </c>
      <c r="C25" s="1020">
        <v>89925</v>
      </c>
      <c r="D25" s="1020">
        <v>82010</v>
      </c>
      <c r="E25" s="1020">
        <v>415674</v>
      </c>
      <c r="F25" s="1103">
        <v>4.1508954948301326</v>
      </c>
      <c r="G25" s="1102">
        <v>3.7855428360413588</v>
      </c>
      <c r="H25" s="1117" t="s">
        <v>750</v>
      </c>
    </row>
    <row r="26" spans="1:8" ht="15">
      <c r="A26" s="212" t="s">
        <v>707</v>
      </c>
      <c r="B26" s="1021">
        <v>75492</v>
      </c>
      <c r="C26" s="1020">
        <v>10567</v>
      </c>
      <c r="D26" s="1020">
        <v>17896</v>
      </c>
      <c r="E26" s="1020">
        <v>23759</v>
      </c>
      <c r="F26" s="1103">
        <v>0.13997509669898797</v>
      </c>
      <c r="G26" s="1102">
        <v>0.23705823133577067</v>
      </c>
      <c r="H26" s="1103">
        <v>0.31472208975785515</v>
      </c>
    </row>
    <row r="27" spans="1:8" ht="15">
      <c r="A27" s="212" t="s">
        <v>708</v>
      </c>
      <c r="B27" s="1021"/>
      <c r="C27" s="1020">
        <v>37582586</v>
      </c>
      <c r="D27" s="1020">
        <v>33464220</v>
      </c>
      <c r="E27" s="1020">
        <v>49185648</v>
      </c>
      <c r="F27" s="1103"/>
      <c r="G27" s="1102"/>
      <c r="H27" s="1103"/>
    </row>
    <row r="28" spans="1:8" ht="15">
      <c r="A28" s="212" t="s">
        <v>709</v>
      </c>
      <c r="B28" s="1021">
        <v>9000000</v>
      </c>
      <c r="C28" s="1020">
        <v>-5679868</v>
      </c>
      <c r="D28" s="1020">
        <v>-3825967</v>
      </c>
      <c r="E28" s="1020">
        <v>-2222507</v>
      </c>
      <c r="F28" s="1103"/>
      <c r="G28" s="1102"/>
      <c r="H28" s="1103"/>
    </row>
    <row r="29" spans="1:8" ht="24" customHeight="1">
      <c r="A29" s="212" t="s">
        <v>452</v>
      </c>
      <c r="B29" s="1021">
        <v>-24554158</v>
      </c>
      <c r="C29" s="1020">
        <v>1115613</v>
      </c>
      <c r="D29" s="1020">
        <v>3851337</v>
      </c>
      <c r="E29" s="1020">
        <v>4206785</v>
      </c>
      <c r="F29" s="1103"/>
      <c r="G29" s="1102"/>
      <c r="H29" s="1103"/>
    </row>
    <row r="30" spans="1:8" ht="8.25" customHeight="1">
      <c r="A30" s="214"/>
      <c r="B30" s="714"/>
      <c r="C30" s="715"/>
      <c r="D30" s="779"/>
      <c r="E30" s="715"/>
      <c r="F30" s="882"/>
      <c r="G30" s="880"/>
      <c r="H30" s="889"/>
    </row>
    <row r="31" spans="1:8" ht="18">
      <c r="G31" s="879">
        <f>IF(E25=0,0,(IF(E25/C25&gt;1000%,"*)",E25/C25)))</f>
        <v>4.6224520433694742</v>
      </c>
    </row>
    <row r="33" spans="1:8" ht="15.75">
      <c r="A33" s="185"/>
      <c r="B33" s="185"/>
      <c r="C33" s="186"/>
      <c r="D33" s="179"/>
      <c r="E33" s="179"/>
      <c r="F33" s="179"/>
      <c r="G33" s="187"/>
      <c r="H33" s="188" t="s">
        <v>2</v>
      </c>
    </row>
    <row r="34" spans="1:8" ht="15">
      <c r="A34" s="189"/>
      <c r="B34" s="190" t="s">
        <v>227</v>
      </c>
      <c r="C34" s="191" t="s">
        <v>229</v>
      </c>
      <c r="D34" s="192"/>
      <c r="E34" s="193"/>
      <c r="F34" s="194" t="s">
        <v>433</v>
      </c>
      <c r="G34" s="192"/>
      <c r="H34" s="193"/>
    </row>
    <row r="35" spans="1:8" ht="15">
      <c r="A35" s="195" t="s">
        <v>3</v>
      </c>
      <c r="B35" s="196" t="s">
        <v>228</v>
      </c>
      <c r="C35" s="197"/>
      <c r="D35" s="197"/>
      <c r="E35" s="197"/>
      <c r="F35" s="197" t="s">
        <v>4</v>
      </c>
      <c r="G35" s="197" t="s">
        <v>4</v>
      </c>
      <c r="H35" s="198"/>
    </row>
    <row r="36" spans="1:8" ht="15">
      <c r="A36" s="199"/>
      <c r="B36" s="200" t="s">
        <v>743</v>
      </c>
      <c r="C36" s="197" t="s">
        <v>751</v>
      </c>
      <c r="D36" s="197" t="s">
        <v>757</v>
      </c>
      <c r="E36" s="197" t="s">
        <v>753</v>
      </c>
      <c r="F36" s="198" t="s">
        <v>232</v>
      </c>
      <c r="G36" s="198" t="s">
        <v>437</v>
      </c>
      <c r="H36" s="198" t="s">
        <v>438</v>
      </c>
    </row>
    <row r="37" spans="1:8">
      <c r="A37" s="202" t="s">
        <v>439</v>
      </c>
      <c r="B37" s="203">
        <v>2</v>
      </c>
      <c r="C37" s="204">
        <v>3</v>
      </c>
      <c r="D37" s="204">
        <v>4</v>
      </c>
      <c r="E37" s="204">
        <v>5</v>
      </c>
      <c r="F37" s="204">
        <v>6</v>
      </c>
      <c r="G37" s="204">
        <v>7</v>
      </c>
      <c r="H37" s="204">
        <v>8</v>
      </c>
    </row>
    <row r="38" spans="1:8" ht="24" customHeight="1">
      <c r="A38" s="206" t="s">
        <v>440</v>
      </c>
      <c r="B38" s="1088">
        <v>435340000</v>
      </c>
      <c r="C38" s="1569">
        <v>129639963</v>
      </c>
      <c r="D38" s="1569">
        <v>157069687</v>
      </c>
      <c r="E38" s="1569"/>
      <c r="F38" s="1577">
        <v>0.2977901479303533</v>
      </c>
      <c r="G38" s="1577">
        <v>0.36079773740065235</v>
      </c>
      <c r="H38" s="1577"/>
    </row>
    <row r="39" spans="1:8" ht="24" customHeight="1">
      <c r="A39" s="207" t="s">
        <v>441</v>
      </c>
      <c r="B39" s="1089">
        <v>435340000</v>
      </c>
      <c r="C39" s="1574">
        <v>148522814</v>
      </c>
      <c r="D39" s="1574">
        <v>182951414</v>
      </c>
      <c r="E39" s="1574"/>
      <c r="F39" s="1577">
        <v>0.341165098543667</v>
      </c>
      <c r="G39" s="1577">
        <v>0.42024949235080628</v>
      </c>
      <c r="H39" s="1577"/>
    </row>
    <row r="40" spans="1:8" ht="24" customHeight="1">
      <c r="A40" s="206" t="s">
        <v>442</v>
      </c>
      <c r="B40" s="1127"/>
      <c r="C40" s="1569">
        <v>-18882851</v>
      </c>
      <c r="D40" s="1569">
        <v>-25881726</v>
      </c>
      <c r="E40" s="1569"/>
      <c r="F40" s="1577"/>
      <c r="G40" s="1577"/>
      <c r="H40" s="1577"/>
    </row>
    <row r="41" spans="1:8" ht="15.75">
      <c r="A41" s="209" t="s">
        <v>443</v>
      </c>
      <c r="B41" s="1090"/>
      <c r="C41" s="1575"/>
      <c r="D41" s="1575"/>
      <c r="E41" s="1575"/>
      <c r="F41" s="1578"/>
      <c r="G41" s="1578"/>
      <c r="H41" s="1578"/>
    </row>
    <row r="42" spans="1:8" ht="18" customHeight="1">
      <c r="A42" s="1150" t="s">
        <v>444</v>
      </c>
      <c r="B42" s="1088"/>
      <c r="C42" s="1573"/>
      <c r="D42" s="1573"/>
      <c r="E42" s="1573"/>
      <c r="F42" s="1577"/>
      <c r="G42" s="1577"/>
      <c r="H42" s="1577"/>
    </row>
    <row r="43" spans="1:8" ht="39.75" customHeight="1">
      <c r="A43" s="1149" t="s">
        <v>722</v>
      </c>
      <c r="B43" s="1088"/>
      <c r="C43" s="1573"/>
      <c r="D43" s="1573"/>
      <c r="E43" s="1573"/>
      <c r="F43" s="1577"/>
      <c r="G43" s="1577"/>
      <c r="H43" s="1582"/>
    </row>
    <row r="44" spans="1:8" ht="15.75">
      <c r="A44" s="206" t="s">
        <v>723</v>
      </c>
      <c r="B44" s="1089">
        <v>-16953881</v>
      </c>
      <c r="C44" s="1573">
        <v>-39031</v>
      </c>
      <c r="D44" s="1573">
        <v>-85459</v>
      </c>
      <c r="E44" s="1573"/>
      <c r="F44" s="1577">
        <v>2.3021867382459508E-3</v>
      </c>
      <c r="G44" s="1577">
        <v>5.0406747575968006E-3</v>
      </c>
      <c r="H44" s="1579"/>
    </row>
    <row r="45" spans="1:8" ht="15.75">
      <c r="A45" s="780" t="s">
        <v>724</v>
      </c>
      <c r="B45" s="1126">
        <v>16953881</v>
      </c>
      <c r="C45" s="1576">
        <v>18882851</v>
      </c>
      <c r="D45" s="1576">
        <v>25881726</v>
      </c>
      <c r="E45" s="1572"/>
      <c r="F45" s="1580">
        <v>1.1137774884700442</v>
      </c>
      <c r="G45" s="1580">
        <v>1.5265959457896396</v>
      </c>
      <c r="H45" s="1581"/>
    </row>
    <row r="46" spans="1:8" ht="15">
      <c r="A46" s="212" t="s">
        <v>445</v>
      </c>
      <c r="B46" s="1021">
        <v>41508039</v>
      </c>
      <c r="C46" s="1570">
        <v>14556966</v>
      </c>
      <c r="D46" s="1570">
        <v>22596463</v>
      </c>
      <c r="E46" s="1570"/>
      <c r="F46" s="1565">
        <v>0.35070233021608177</v>
      </c>
      <c r="G46" s="1565">
        <v>0.54438763055031336</v>
      </c>
      <c r="H46" s="1565"/>
    </row>
    <row r="47" spans="1:8" ht="15">
      <c r="A47" s="213" t="s">
        <v>719</v>
      </c>
      <c r="B47" s="1021"/>
      <c r="C47" s="1571"/>
      <c r="D47" s="1571"/>
      <c r="E47" s="1571"/>
      <c r="F47" s="1565"/>
      <c r="G47" s="1565"/>
      <c r="H47" s="1565"/>
    </row>
    <row r="48" spans="1:8" ht="15">
      <c r="A48" s="212" t="s">
        <v>446</v>
      </c>
      <c r="B48" s="1021"/>
      <c r="C48" s="1570">
        <v>17653875</v>
      </c>
      <c r="D48" s="1570">
        <v>17653875</v>
      </c>
      <c r="E48" s="1570"/>
      <c r="F48" s="1566"/>
      <c r="G48" s="1565"/>
      <c r="H48" s="1565"/>
    </row>
    <row r="49" spans="1:8" ht="15">
      <c r="A49" s="212" t="s">
        <v>447</v>
      </c>
      <c r="B49" s="1021">
        <v>46210284</v>
      </c>
      <c r="C49" s="1570">
        <v>64191391</v>
      </c>
      <c r="D49" s="1570">
        <v>76761895</v>
      </c>
      <c r="E49" s="1570"/>
      <c r="F49" s="1566">
        <v>1.3891148342650308</v>
      </c>
      <c r="G49" s="1565">
        <v>1.6611431126456613</v>
      </c>
      <c r="H49" s="1565"/>
    </row>
    <row r="50" spans="1:8" ht="15">
      <c r="A50" s="212" t="s">
        <v>448</v>
      </c>
      <c r="B50" s="1021">
        <v>9175262</v>
      </c>
      <c r="C50" s="1570">
        <v>19304019</v>
      </c>
      <c r="D50" s="1570">
        <v>19303950</v>
      </c>
      <c r="E50" s="1570"/>
      <c r="F50" s="1566">
        <v>2.103920193232629</v>
      </c>
      <c r="G50" s="1565">
        <v>2.1039126730114082</v>
      </c>
      <c r="H50" s="1565"/>
    </row>
    <row r="51" spans="1:8" ht="15">
      <c r="A51" s="212" t="s">
        <v>449</v>
      </c>
      <c r="B51" s="1021">
        <v>-974663</v>
      </c>
      <c r="C51" s="1570">
        <v>8205</v>
      </c>
      <c r="D51" s="1570">
        <v>8983</v>
      </c>
      <c r="E51" s="1570"/>
      <c r="F51" s="1566">
        <v>-8.4182943232686581E-3</v>
      </c>
      <c r="G51" s="1565"/>
      <c r="H51" s="1565"/>
    </row>
    <row r="52" spans="1:8" ht="15">
      <c r="A52" s="212" t="s">
        <v>450</v>
      </c>
      <c r="B52" s="1021">
        <v>-4000000</v>
      </c>
      <c r="C52" s="1570">
        <v>-8344512</v>
      </c>
      <c r="D52" s="1570">
        <v>-6466200</v>
      </c>
      <c r="E52" s="1570"/>
      <c r="F52" s="1566">
        <v>2.086128</v>
      </c>
      <c r="G52" s="1565">
        <v>1.6165499999999999</v>
      </c>
      <c r="H52" s="1565"/>
    </row>
    <row r="53" spans="1:8" ht="15">
      <c r="A53" s="212" t="s">
        <v>451</v>
      </c>
      <c r="B53" s="1021">
        <v>21664</v>
      </c>
      <c r="C53" s="1570">
        <v>2164378</v>
      </c>
      <c r="D53" s="1570">
        <v>1457873</v>
      </c>
      <c r="E53" s="1570"/>
      <c r="F53" s="1583" t="s">
        <v>750</v>
      </c>
      <c r="G53" s="1562" t="s">
        <v>750</v>
      </c>
      <c r="H53" s="1565"/>
    </row>
    <row r="54" spans="1:8" ht="15">
      <c r="A54" s="212" t="s">
        <v>707</v>
      </c>
      <c r="B54" s="1021">
        <v>75492</v>
      </c>
      <c r="C54" s="1570">
        <v>31771</v>
      </c>
      <c r="D54" s="1570">
        <v>37266</v>
      </c>
      <c r="E54" s="1570"/>
      <c r="F54" s="1566">
        <v>0.42085254066656069</v>
      </c>
      <c r="G54" s="1565">
        <v>0.49364171037990778</v>
      </c>
      <c r="H54" s="1565"/>
    </row>
    <row r="55" spans="1:8" ht="15">
      <c r="A55" s="212" t="s">
        <v>708</v>
      </c>
      <c r="B55" s="1021"/>
      <c r="C55" s="1570">
        <v>83682710</v>
      </c>
      <c r="D55" s="1570">
        <v>90665121</v>
      </c>
      <c r="E55" s="1570"/>
      <c r="F55" s="1566"/>
      <c r="G55" s="1565"/>
      <c r="H55" s="1565"/>
    </row>
    <row r="56" spans="1:8" ht="15">
      <c r="A56" s="212" t="s">
        <v>709</v>
      </c>
      <c r="B56" s="1021">
        <v>9000000</v>
      </c>
      <c r="C56" s="1570">
        <v>-3230550</v>
      </c>
      <c r="D56" s="1570">
        <v>-4503940</v>
      </c>
      <c r="E56" s="1570"/>
      <c r="F56" s="1566">
        <v>-0.35894999999999999</v>
      </c>
      <c r="G56" s="1565"/>
      <c r="H56" s="1565"/>
    </row>
    <row r="57" spans="1:8" ht="15">
      <c r="A57" s="212" t="s">
        <v>452</v>
      </c>
      <c r="B57" s="1021">
        <v>-24554158</v>
      </c>
      <c r="C57" s="1570">
        <v>4325885</v>
      </c>
      <c r="D57" s="1570">
        <v>3285264</v>
      </c>
      <c r="E57" s="1570"/>
      <c r="F57" s="1566">
        <v>-0.17617728940247107</v>
      </c>
      <c r="G57" s="1565"/>
      <c r="H57" s="1565"/>
    </row>
    <row r="58" spans="1:8" ht="15">
      <c r="A58" s="214"/>
      <c r="B58" s="714"/>
      <c r="C58" s="1563"/>
      <c r="D58" s="1563"/>
      <c r="E58" s="1564"/>
      <c r="F58" s="1567"/>
      <c r="G58" s="1567"/>
      <c r="H58" s="1568"/>
    </row>
    <row r="60" spans="1:8" ht="18">
      <c r="A60" s="659" t="s">
        <v>721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1" manualBreakCount="1">
    <brk id="3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5" zoomScaleNormal="75" workbookViewId="0">
      <selection activeCell="M6" sqref="M6"/>
    </sheetView>
  </sheetViews>
  <sheetFormatPr defaultColWidth="12.5703125" defaultRowHeight="12.75"/>
  <cols>
    <col min="1" max="1" width="65.5703125" style="216" customWidth="1"/>
    <col min="2" max="5" width="14.7109375" style="216" customWidth="1"/>
    <col min="6" max="6" width="11.5703125" style="216" bestFit="1" customWidth="1"/>
    <col min="7" max="7" width="9.7109375" style="216" customWidth="1"/>
    <col min="8" max="8" width="11.28515625" style="216" customWidth="1"/>
    <col min="9" max="16384" width="12.5703125" style="216"/>
  </cols>
  <sheetData>
    <row r="1" spans="1:20" ht="17.25" customHeight="1">
      <c r="A1" s="176" t="s">
        <v>453</v>
      </c>
      <c r="B1" s="215" t="s">
        <v>4</v>
      </c>
    </row>
    <row r="2" spans="1:20" ht="17.25" customHeight="1">
      <c r="A2" s="215"/>
      <c r="B2" s="215"/>
    </row>
    <row r="3" spans="1:20" ht="17.25" customHeight="1">
      <c r="A3" s="217" t="s">
        <v>454</v>
      </c>
      <c r="B3" s="218"/>
      <c r="C3" s="218"/>
      <c r="D3" s="218"/>
      <c r="E3" s="218"/>
      <c r="F3" s="218"/>
      <c r="G3" s="218"/>
    </row>
    <row r="4" spans="1:20" ht="17.25" customHeight="1">
      <c r="A4" s="217" t="s">
        <v>730</v>
      </c>
      <c r="B4" s="218"/>
      <c r="C4" s="218"/>
      <c r="D4" s="218"/>
      <c r="E4" s="218"/>
      <c r="F4" s="218"/>
      <c r="G4" s="218"/>
    </row>
    <row r="5" spans="1:20" ht="15.2" customHeight="1">
      <c r="G5" s="216" t="s">
        <v>4</v>
      </c>
    </row>
    <row r="6" spans="1:20" ht="15">
      <c r="G6" s="219" t="s">
        <v>4</v>
      </c>
      <c r="H6" s="219" t="s">
        <v>2</v>
      </c>
    </row>
    <row r="7" spans="1:20" ht="15.75" customHeight="1">
      <c r="A7" s="220"/>
      <c r="B7" s="1607" t="s">
        <v>701</v>
      </c>
      <c r="C7" s="1608"/>
      <c r="D7" s="1607" t="s">
        <v>729</v>
      </c>
      <c r="E7" s="1609"/>
      <c r="F7" s="1610" t="s">
        <v>433</v>
      </c>
      <c r="G7" s="1611"/>
      <c r="H7" s="1612"/>
      <c r="J7" s="221"/>
      <c r="K7" s="222"/>
      <c r="L7" s="222"/>
      <c r="M7" s="222"/>
      <c r="N7" s="223"/>
      <c r="O7" s="223"/>
      <c r="P7" s="223"/>
      <c r="Q7" s="223"/>
      <c r="R7" s="223"/>
      <c r="S7" s="223"/>
      <c r="T7" s="223"/>
    </row>
    <row r="8" spans="1:20" ht="15.75" customHeight="1">
      <c r="A8" s="224" t="s">
        <v>3</v>
      </c>
      <c r="B8" s="225" t="s">
        <v>231</v>
      </c>
      <c r="C8" s="717" t="s">
        <v>710</v>
      </c>
      <c r="D8" s="225" t="s">
        <v>231</v>
      </c>
      <c r="E8" s="226" t="s">
        <v>710</v>
      </c>
      <c r="F8" s="718" t="s">
        <v>4</v>
      </c>
      <c r="G8" s="227"/>
      <c r="H8" s="228" t="s">
        <v>4</v>
      </c>
      <c r="J8" s="221"/>
      <c r="K8" s="222"/>
      <c r="L8" s="222"/>
      <c r="M8" s="222"/>
      <c r="N8" s="223"/>
      <c r="O8" s="223"/>
      <c r="P8" s="223"/>
      <c r="Q8" s="223"/>
      <c r="R8" s="223"/>
      <c r="S8" s="223"/>
      <c r="T8" s="223"/>
    </row>
    <row r="9" spans="1:20" ht="15.75" customHeight="1">
      <c r="A9" s="229"/>
      <c r="B9" s="230" t="s">
        <v>228</v>
      </c>
      <c r="C9" s="719" t="s">
        <v>752</v>
      </c>
      <c r="D9" s="230" t="s">
        <v>228</v>
      </c>
      <c r="E9" s="719" t="s">
        <v>752</v>
      </c>
      <c r="F9" s="720" t="s">
        <v>232</v>
      </c>
      <c r="G9" s="231" t="s">
        <v>455</v>
      </c>
      <c r="H9" s="232" t="s">
        <v>456</v>
      </c>
      <c r="J9" s="221"/>
      <c r="K9" s="222"/>
      <c r="L9" s="222"/>
      <c r="M9" s="222"/>
      <c r="N9" s="223"/>
      <c r="O9" s="223"/>
      <c r="P9" s="223"/>
      <c r="Q9" s="223"/>
      <c r="R9" s="223"/>
      <c r="S9" s="223"/>
      <c r="T9" s="223"/>
    </row>
    <row r="10" spans="1:20" s="237" customFormat="1" ht="9.9499999999999993" customHeight="1">
      <c r="A10" s="233" t="s">
        <v>439</v>
      </c>
      <c r="B10" s="234" t="s">
        <v>32</v>
      </c>
      <c r="C10" s="235">
        <v>3</v>
      </c>
      <c r="D10" s="235">
        <v>4</v>
      </c>
      <c r="E10" s="236">
        <v>5</v>
      </c>
      <c r="F10" s="236">
        <v>6</v>
      </c>
      <c r="G10" s="235">
        <v>7</v>
      </c>
      <c r="H10" s="236">
        <v>8</v>
      </c>
      <c r="J10" s="238"/>
      <c r="K10" s="239"/>
      <c r="L10" s="239"/>
      <c r="M10" s="239"/>
      <c r="N10" s="240"/>
      <c r="O10" s="240"/>
      <c r="P10" s="240"/>
      <c r="Q10" s="240"/>
      <c r="R10" s="240"/>
      <c r="S10" s="240"/>
      <c r="T10" s="240"/>
    </row>
    <row r="11" spans="1:20" ht="24" customHeight="1">
      <c r="A11" s="241" t="s">
        <v>457</v>
      </c>
      <c r="B11" s="721">
        <v>387734520</v>
      </c>
      <c r="C11" s="1588">
        <v>162865625</v>
      </c>
      <c r="D11" s="897">
        <v>435340000</v>
      </c>
      <c r="E11" s="898">
        <v>157069687</v>
      </c>
      <c r="F11" s="883">
        <v>0.42004417094459373</v>
      </c>
      <c r="G11" s="884">
        <v>0.36079773740065235</v>
      </c>
      <c r="H11" s="881">
        <v>0.96441276051960012</v>
      </c>
      <c r="J11" s="238"/>
      <c r="K11" s="222"/>
      <c r="L11" s="222"/>
      <c r="M11" s="222"/>
      <c r="N11" s="223"/>
      <c r="O11" s="223"/>
      <c r="P11" s="223"/>
      <c r="Q11" s="223"/>
      <c r="R11" s="223"/>
      <c r="S11" s="223"/>
      <c r="T11" s="223"/>
    </row>
    <row r="12" spans="1:20" ht="24" customHeight="1">
      <c r="A12" s="241" t="s">
        <v>458</v>
      </c>
      <c r="B12" s="899">
        <v>416234520</v>
      </c>
      <c r="C12" s="1587">
        <v>164800901</v>
      </c>
      <c r="D12" s="897">
        <v>435340000</v>
      </c>
      <c r="E12" s="897">
        <v>182951414</v>
      </c>
      <c r="F12" s="1585">
        <v>0.39593280490046812</v>
      </c>
      <c r="G12" s="1586">
        <v>0.42024949235080628</v>
      </c>
      <c r="H12" s="1584">
        <v>1.1101360058705019</v>
      </c>
      <c r="J12" s="242"/>
      <c r="K12" s="222"/>
      <c r="L12" s="222"/>
      <c r="M12" s="222"/>
      <c r="N12" s="223"/>
      <c r="O12" s="223"/>
      <c r="P12" s="223"/>
      <c r="Q12" s="223"/>
      <c r="R12" s="223"/>
      <c r="S12" s="223"/>
      <c r="T12" s="223"/>
    </row>
    <row r="13" spans="1:20" ht="24" customHeight="1">
      <c r="A13" s="241" t="s">
        <v>459</v>
      </c>
      <c r="B13" s="897">
        <v>-28500000</v>
      </c>
      <c r="C13" s="1587">
        <v>-1935276</v>
      </c>
      <c r="D13" s="897"/>
      <c r="E13" s="897">
        <v>-25881726</v>
      </c>
      <c r="F13" s="1585">
        <v>6.7904421052631572E-2</v>
      </c>
      <c r="G13" s="1586"/>
      <c r="H13" s="1583" t="s">
        <v>750</v>
      </c>
      <c r="J13" s="242"/>
      <c r="K13" s="222"/>
      <c r="L13" s="222"/>
      <c r="M13" s="222"/>
      <c r="N13" s="223"/>
      <c r="O13" s="223"/>
      <c r="P13" s="223"/>
      <c r="Q13" s="223"/>
      <c r="R13" s="223"/>
      <c r="S13" s="223"/>
      <c r="T13" s="223"/>
    </row>
    <row r="14" spans="1:20" ht="24" customHeight="1">
      <c r="A14" s="241" t="s">
        <v>460</v>
      </c>
      <c r="B14" s="897"/>
      <c r="C14" s="1587"/>
      <c r="D14" s="897"/>
      <c r="E14" s="897"/>
      <c r="F14" s="1585"/>
      <c r="G14" s="1586"/>
      <c r="H14" s="1584"/>
      <c r="J14" s="242"/>
      <c r="K14" s="222"/>
      <c r="L14" s="222"/>
      <c r="M14" s="222"/>
      <c r="N14" s="223"/>
      <c r="O14" s="223"/>
      <c r="P14" s="223"/>
      <c r="Q14" s="223"/>
      <c r="R14" s="223"/>
      <c r="S14" s="223"/>
      <c r="T14" s="223"/>
    </row>
    <row r="15" spans="1:20" ht="18" customHeight="1">
      <c r="A15" s="241" t="s">
        <v>461</v>
      </c>
      <c r="B15" s="897"/>
      <c r="C15" s="1587"/>
      <c r="D15" s="897"/>
      <c r="E15" s="897"/>
      <c r="F15" s="1585"/>
      <c r="G15" s="1586"/>
      <c r="H15" s="1584"/>
      <c r="J15" s="242"/>
      <c r="K15" s="243"/>
      <c r="L15" s="243"/>
      <c r="M15" s="243"/>
    </row>
    <row r="16" spans="1:20" ht="36.75" customHeight="1">
      <c r="A16" s="904" t="s">
        <v>725</v>
      </c>
      <c r="B16" s="897"/>
      <c r="C16" s="1587"/>
      <c r="D16" s="897"/>
      <c r="E16" s="897"/>
      <c r="F16" s="1585"/>
      <c r="G16" s="1586"/>
      <c r="H16" s="1584"/>
      <c r="J16" s="242"/>
      <c r="K16" s="243"/>
      <c r="L16" s="243"/>
      <c r="M16" s="243"/>
    </row>
    <row r="17" spans="1:10" ht="24" customHeight="1">
      <c r="A17" s="241" t="s">
        <v>726</v>
      </c>
      <c r="B17" s="897">
        <v>-15565291</v>
      </c>
      <c r="C17" s="1587">
        <v>897947</v>
      </c>
      <c r="D17" s="897">
        <v>-16953881</v>
      </c>
      <c r="E17" s="897">
        <v>-85459</v>
      </c>
      <c r="F17" s="1585"/>
      <c r="G17" s="1586">
        <v>5.0406747575968006E-3</v>
      </c>
      <c r="H17" s="1584"/>
    </row>
    <row r="18" spans="1:10" ht="24" customHeight="1">
      <c r="A18" s="241" t="s">
        <v>462</v>
      </c>
      <c r="B18" s="900">
        <v>44065291</v>
      </c>
      <c r="C18" s="1590">
        <v>1935276</v>
      </c>
      <c r="D18" s="900">
        <v>16953881</v>
      </c>
      <c r="E18" s="900">
        <v>25881726</v>
      </c>
      <c r="F18" s="1585">
        <v>4.391837557591529E-2</v>
      </c>
      <c r="G18" s="1586">
        <v>1.5265959457896396</v>
      </c>
      <c r="H18" s="1583" t="s">
        <v>750</v>
      </c>
    </row>
    <row r="19" spans="1:10" ht="24" customHeight="1">
      <c r="A19" s="241" t="s">
        <v>463</v>
      </c>
      <c r="B19" s="280">
        <v>56287820</v>
      </c>
      <c r="C19" s="1589">
        <v>3027374</v>
      </c>
      <c r="D19" s="899">
        <v>41508039</v>
      </c>
      <c r="E19" s="899">
        <v>22596463</v>
      </c>
      <c r="F19" s="1585">
        <v>5.3783820371796243E-2</v>
      </c>
      <c r="G19" s="1586">
        <v>0.54438763055031336</v>
      </c>
      <c r="H19" s="1584">
        <v>7.464047388925187</v>
      </c>
    </row>
    <row r="20" spans="1:10" ht="24" customHeight="1">
      <c r="A20" s="241" t="s">
        <v>464</v>
      </c>
      <c r="B20" s="280">
        <v>-12222529</v>
      </c>
      <c r="C20" s="1589">
        <v>-1092097</v>
      </c>
      <c r="D20" s="899">
        <v>-24554158</v>
      </c>
      <c r="E20" s="899">
        <v>3285264</v>
      </c>
      <c r="F20" s="1585">
        <v>8.9351148195271207E-2</v>
      </c>
      <c r="G20" s="1586"/>
      <c r="H20" s="1584">
        <v>-3.0082163031305829</v>
      </c>
    </row>
    <row r="21" spans="1:10" ht="8.1" customHeight="1">
      <c r="A21" s="244"/>
      <c r="B21" s="282"/>
      <c r="C21" s="901"/>
      <c r="D21" s="722"/>
      <c r="E21" s="901"/>
      <c r="F21" s="885"/>
      <c r="G21" s="886"/>
      <c r="H21" s="887"/>
    </row>
    <row r="22" spans="1:10" ht="8.1" customHeight="1">
      <c r="A22" s="723"/>
      <c r="B22" s="724"/>
      <c r="C22" s="724"/>
      <c r="D22" s="724"/>
      <c r="E22" s="725"/>
      <c r="F22" s="725"/>
      <c r="G22" s="725"/>
    </row>
    <row r="23" spans="1:10" s="76" customFormat="1" ht="15.75" customHeight="1">
      <c r="A23" s="1613" t="s">
        <v>727</v>
      </c>
      <c r="B23" s="1614"/>
      <c r="C23" s="1614"/>
      <c r="F23" s="75"/>
      <c r="G23" s="75"/>
      <c r="H23" s="75"/>
      <c r="I23" s="75"/>
      <c r="J23" s="75"/>
    </row>
    <row r="25" spans="1:10" ht="24.75" customHeight="1">
      <c r="A25" s="245" t="s">
        <v>4</v>
      </c>
      <c r="B25" s="281"/>
      <c r="C25" s="281"/>
    </row>
    <row r="26" spans="1:10">
      <c r="B26" s="281"/>
      <c r="C26" s="281"/>
    </row>
    <row r="27" spans="1:10">
      <c r="B27" s="281"/>
      <c r="C27" s="281"/>
    </row>
    <row r="28" spans="1:10">
      <c r="B28" s="281"/>
      <c r="C28" s="281"/>
    </row>
    <row r="29" spans="1:10" ht="15">
      <c r="B29" s="277"/>
      <c r="C29" s="278"/>
    </row>
    <row r="30" spans="1:10">
      <c r="B30" s="281"/>
      <c r="C30" s="281"/>
    </row>
    <row r="31" spans="1:10">
      <c r="B31" s="281"/>
      <c r="C31" s="281"/>
    </row>
    <row r="32" spans="1:10">
      <c r="B32" s="281"/>
      <c r="C32" s="281"/>
    </row>
    <row r="33" spans="2:3">
      <c r="B33" s="281"/>
      <c r="C33" s="281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0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showGridLines="0" showZeros="0" zoomScale="70" zoomScaleNormal="70" zoomScaleSheetLayoutView="70" workbookViewId="0">
      <selection activeCell="U4" sqref="U4"/>
    </sheetView>
  </sheetViews>
  <sheetFormatPr defaultColWidth="7.85546875" defaultRowHeight="15"/>
  <cols>
    <col min="1" max="1" width="104.28515625" style="1024" customWidth="1"/>
    <col min="2" max="2" width="18.7109375" style="1023" bestFit="1" customWidth="1"/>
    <col min="3" max="3" width="0.85546875" style="1024" customWidth="1"/>
    <col min="4" max="4" width="14.140625" style="1024" customWidth="1"/>
    <col min="5" max="5" width="1.28515625" style="1024" customWidth="1"/>
    <col min="6" max="6" width="17.42578125" style="1024" customWidth="1"/>
    <col min="7" max="7" width="0.28515625" style="1024" customWidth="1"/>
    <col min="8" max="8" width="16" style="1024" bestFit="1" customWidth="1"/>
    <col min="9" max="9" width="0.85546875" style="1024" customWidth="1"/>
    <col min="10" max="10" width="11.42578125" style="1024" bestFit="1" customWidth="1"/>
    <col min="11" max="12" width="11.5703125" style="1024" bestFit="1" customWidth="1"/>
    <col min="13" max="13" width="1.85546875" style="1025" bestFit="1" customWidth="1"/>
    <col min="14" max="14" width="20.7109375" style="1025" bestFit="1" customWidth="1"/>
    <col min="15" max="15" width="1.42578125" style="1025" bestFit="1" customWidth="1"/>
    <col min="16" max="16" width="12.42578125" style="1025" customWidth="1"/>
    <col min="17" max="17" width="3.5703125" style="1025" customWidth="1"/>
    <col min="18" max="18" width="12.5703125" style="1025" customWidth="1"/>
    <col min="19" max="19" width="7.85546875" style="1026" customWidth="1"/>
    <col min="20" max="16384" width="7.85546875" style="1024"/>
  </cols>
  <sheetData>
    <row r="1" spans="1:19" ht="15.75">
      <c r="A1" s="1022" t="s">
        <v>532</v>
      </c>
      <c r="D1" s="1022" t="s">
        <v>4</v>
      </c>
    </row>
    <row r="2" spans="1:19" ht="15.75">
      <c r="A2" s="1621" t="s">
        <v>533</v>
      </c>
      <c r="B2" s="1621"/>
      <c r="C2" s="1621"/>
      <c r="D2" s="1621"/>
      <c r="E2" s="1621"/>
      <c r="F2" s="1621"/>
      <c r="G2" s="1621"/>
      <c r="H2" s="1621"/>
      <c r="I2" s="1621"/>
      <c r="J2" s="1621"/>
      <c r="K2" s="1621"/>
      <c r="L2" s="1621"/>
    </row>
    <row r="3" spans="1:19" ht="15.75">
      <c r="A3" s="1087"/>
      <c r="B3" s="1027"/>
      <c r="C3" s="1028"/>
      <c r="D3" s="1027"/>
      <c r="E3" s="1028"/>
      <c r="F3" s="1028"/>
      <c r="G3" s="1028"/>
      <c r="H3" s="1028"/>
      <c r="I3" s="1028"/>
      <c r="J3" s="1028"/>
      <c r="K3" s="1028"/>
      <c r="L3" s="1028"/>
    </row>
    <row r="4" spans="1:19" ht="15.75">
      <c r="A4" s="1026"/>
      <c r="B4" s="1029" t="s">
        <v>4</v>
      </c>
      <c r="C4" s="1030"/>
      <c r="D4" s="1092"/>
      <c r="E4" s="1026"/>
      <c r="F4" s="1026"/>
      <c r="G4" s="1026"/>
      <c r="H4" s="1026"/>
      <c r="I4" s="1026"/>
      <c r="J4" s="1026"/>
      <c r="K4" s="1031"/>
      <c r="L4" s="1031" t="s">
        <v>2</v>
      </c>
    </row>
    <row r="5" spans="1:19" ht="15.75">
      <c r="A5" s="1032"/>
      <c r="B5" s="1033" t="s">
        <v>227</v>
      </c>
      <c r="C5" s="1034"/>
      <c r="D5" s="1615" t="s">
        <v>229</v>
      </c>
      <c r="E5" s="1616"/>
      <c r="F5" s="1616"/>
      <c r="G5" s="1616"/>
      <c r="H5" s="1616"/>
      <c r="I5" s="1617"/>
      <c r="J5" s="1618" t="s">
        <v>433</v>
      </c>
      <c r="K5" s="1619"/>
      <c r="L5" s="1620"/>
    </row>
    <row r="6" spans="1:19" ht="15.75">
      <c r="A6" s="1035" t="s">
        <v>3</v>
      </c>
      <c r="B6" s="1036" t="s">
        <v>228</v>
      </c>
      <c r="C6" s="1034"/>
      <c r="D6" s="1037"/>
      <c r="E6" s="1038"/>
      <c r="F6" s="1037"/>
      <c r="G6" s="1038"/>
      <c r="H6" s="1037"/>
      <c r="I6" s="1038"/>
      <c r="J6" s="1039"/>
      <c r="K6" s="1040"/>
      <c r="L6" s="1040"/>
    </row>
    <row r="7" spans="1:19" ht="20.100000000000001" customHeight="1">
      <c r="A7" s="1041"/>
      <c r="B7" s="1042" t="s">
        <v>743</v>
      </c>
      <c r="C7" s="1043" t="s">
        <v>4</v>
      </c>
      <c r="D7" s="1044" t="s">
        <v>434</v>
      </c>
      <c r="E7" s="1045"/>
      <c r="F7" s="1042" t="s">
        <v>534</v>
      </c>
      <c r="G7" s="1046"/>
      <c r="H7" s="1042" t="s">
        <v>436</v>
      </c>
      <c r="I7" s="1046"/>
      <c r="J7" s="1047" t="s">
        <v>232</v>
      </c>
      <c r="K7" s="1048" t="s">
        <v>437</v>
      </c>
      <c r="L7" s="1048" t="s">
        <v>438</v>
      </c>
    </row>
    <row r="8" spans="1:19" s="1054" customFormat="1">
      <c r="A8" s="1049">
        <v>1</v>
      </c>
      <c r="B8" s="1050">
        <v>2</v>
      </c>
      <c r="C8" s="1051"/>
      <c r="D8" s="1050">
        <v>3</v>
      </c>
      <c r="E8" s="1051"/>
      <c r="F8" s="1052">
        <v>4</v>
      </c>
      <c r="G8" s="1051"/>
      <c r="H8" s="1050">
        <v>5</v>
      </c>
      <c r="I8" s="1051"/>
      <c r="J8" s="1051">
        <v>6</v>
      </c>
      <c r="K8" s="1051">
        <v>7</v>
      </c>
      <c r="L8" s="1049">
        <v>8</v>
      </c>
      <c r="M8" s="1025"/>
      <c r="N8" s="1025"/>
      <c r="O8" s="1025"/>
      <c r="P8" s="1025"/>
      <c r="Q8" s="1025"/>
      <c r="R8" s="1025"/>
      <c r="S8" s="1053"/>
    </row>
    <row r="9" spans="1:19" s="1054" customFormat="1" ht="20.100000000000001" customHeight="1">
      <c r="A9" s="1055" t="s">
        <v>535</v>
      </c>
      <c r="B9" s="1120">
        <v>435340000</v>
      </c>
      <c r="C9" s="1104"/>
      <c r="D9" s="1120">
        <v>40271702.796490014</v>
      </c>
      <c r="E9" s="1056"/>
      <c r="F9" s="1120">
        <v>69933048.037470371</v>
      </c>
      <c r="G9" s="1056"/>
      <c r="H9" s="1120">
        <v>96198155.077410132</v>
      </c>
      <c r="I9" s="1056"/>
      <c r="J9" s="1057">
        <v>9.2506323325423842E-2</v>
      </c>
      <c r="K9" s="1057">
        <v>0.16064006991654883</v>
      </c>
      <c r="L9" s="1057">
        <v>0.2209724699715398</v>
      </c>
      <c r="M9" s="1058"/>
      <c r="N9" s="1058"/>
      <c r="O9" s="1058"/>
      <c r="P9" s="1114"/>
      <c r="Q9" s="1058"/>
      <c r="R9" s="1058"/>
      <c r="S9" s="1053"/>
    </row>
    <row r="10" spans="1:19" s="1054" customFormat="1" ht="15.75">
      <c r="A10" s="1059" t="s">
        <v>536</v>
      </c>
      <c r="B10" s="1121"/>
      <c r="C10" s="1106"/>
      <c r="D10" s="1121"/>
      <c r="E10" s="1107"/>
      <c r="F10" s="1121"/>
      <c r="G10" s="1107"/>
      <c r="H10" s="1121"/>
      <c r="I10" s="1107"/>
      <c r="J10" s="1057"/>
      <c r="K10" s="1057"/>
      <c r="L10" s="1057"/>
      <c r="M10" s="1058"/>
      <c r="N10" s="1058"/>
      <c r="O10" s="1058"/>
      <c r="P10" s="1058"/>
      <c r="Q10" s="1058"/>
      <c r="R10" s="1058"/>
      <c r="S10" s="1053"/>
    </row>
    <row r="11" spans="1:19" s="1054" customFormat="1" ht="20.100000000000001" customHeight="1">
      <c r="A11" s="1055" t="s">
        <v>537</v>
      </c>
      <c r="B11" s="1122">
        <v>390038733</v>
      </c>
      <c r="C11" s="1106"/>
      <c r="D11" s="1122">
        <v>37364857.538160004</v>
      </c>
      <c r="E11" s="1107"/>
      <c r="F11" s="1122">
        <v>64396018.776029989</v>
      </c>
      <c r="G11" s="1107"/>
      <c r="H11" s="1122">
        <v>86495085.891939998</v>
      </c>
      <c r="I11" s="1107"/>
      <c r="J11" s="1057">
        <v>9.5797812824297127E-2</v>
      </c>
      <c r="K11" s="1057">
        <v>0.16510159973273728</v>
      </c>
      <c r="L11" s="1057">
        <v>0.22176024731354052</v>
      </c>
      <c r="M11" s="1058"/>
      <c r="N11" s="1058"/>
      <c r="O11" s="1058"/>
      <c r="P11" s="1058"/>
      <c r="Q11" s="1058"/>
      <c r="R11" s="1058"/>
      <c r="S11" s="1053"/>
    </row>
    <row r="12" spans="1:19" s="1054" customFormat="1" ht="15.75">
      <c r="A12" s="1059" t="s">
        <v>538</v>
      </c>
      <c r="B12" s="1121"/>
      <c r="C12" s="1109"/>
      <c r="D12" s="1121"/>
      <c r="E12" s="1107"/>
      <c r="F12" s="1121"/>
      <c r="G12" s="1107"/>
      <c r="H12" s="1121"/>
      <c r="I12" s="1107"/>
      <c r="J12" s="1057"/>
      <c r="K12" s="1057"/>
      <c r="L12" s="1057"/>
      <c r="M12" s="1058"/>
      <c r="N12" s="1058"/>
      <c r="O12" s="1058"/>
      <c r="P12" s="1058"/>
      <c r="Q12" s="1058"/>
      <c r="R12" s="1058"/>
      <c r="S12" s="1053"/>
    </row>
    <row r="13" spans="1:19" s="1054" customFormat="1">
      <c r="A13" s="1060" t="s">
        <v>539</v>
      </c>
      <c r="B13" s="1121">
        <v>196500000</v>
      </c>
      <c r="C13" s="1109"/>
      <c r="D13" s="1121">
        <v>21834443.679230005</v>
      </c>
      <c r="E13" s="1110"/>
      <c r="F13" s="1121">
        <v>35178303.764969997</v>
      </c>
      <c r="G13" s="1110"/>
      <c r="H13" s="1121">
        <v>44705439.100899994</v>
      </c>
      <c r="I13" s="1110"/>
      <c r="J13" s="1061">
        <v>0.11111676172636134</v>
      </c>
      <c r="K13" s="1061">
        <v>0.17902444664106867</v>
      </c>
      <c r="L13" s="1061">
        <v>0.22750859593333331</v>
      </c>
      <c r="M13" s="1058"/>
      <c r="N13" s="1058"/>
      <c r="O13" s="1058"/>
      <c r="P13" s="1058"/>
      <c r="Q13" s="1058"/>
      <c r="R13" s="1058"/>
      <c r="S13" s="1053"/>
    </row>
    <row r="14" spans="1:19" s="1054" customFormat="1">
      <c r="A14" s="1060" t="s">
        <v>540</v>
      </c>
      <c r="B14" s="1121">
        <v>75083000</v>
      </c>
      <c r="C14" s="1109"/>
      <c r="D14" s="1121">
        <v>5246192.4479900012</v>
      </c>
      <c r="E14" s="1110"/>
      <c r="F14" s="1121">
        <v>10528725.73446</v>
      </c>
      <c r="G14" s="1110"/>
      <c r="H14" s="1121">
        <v>16507584.979979996</v>
      </c>
      <c r="I14" s="1110"/>
      <c r="J14" s="1061">
        <v>6.9871907728646973E-2</v>
      </c>
      <c r="K14" s="1061">
        <v>0.14022782433387052</v>
      </c>
      <c r="L14" s="1061">
        <v>0.2198578237414594</v>
      </c>
      <c r="M14" s="1058"/>
      <c r="N14" s="1058"/>
      <c r="O14" s="1058"/>
      <c r="P14" s="1058"/>
      <c r="Q14" s="1058"/>
      <c r="R14" s="1114"/>
      <c r="S14" s="1053"/>
    </row>
    <row r="15" spans="1:19" s="1054" customFormat="1">
      <c r="A15" s="1062" t="s">
        <v>541</v>
      </c>
      <c r="B15" s="1121"/>
      <c r="C15" s="1109"/>
      <c r="D15" s="1121"/>
      <c r="E15" s="1110"/>
      <c r="F15" s="1121"/>
      <c r="G15" s="1110"/>
      <c r="H15" s="1121"/>
      <c r="I15" s="1110"/>
      <c r="J15" s="1061"/>
      <c r="K15" s="1061"/>
      <c r="L15" s="1061"/>
      <c r="M15" s="1058"/>
      <c r="N15" s="1058"/>
      <c r="O15" s="1058"/>
      <c r="P15" s="1058"/>
      <c r="Q15" s="1058"/>
      <c r="R15" s="1114"/>
      <c r="S15" s="1053"/>
    </row>
    <row r="16" spans="1:19" s="1054" customFormat="1">
      <c r="A16" s="1060" t="s">
        <v>542</v>
      </c>
      <c r="B16" s="1121">
        <v>4327900</v>
      </c>
      <c r="C16" s="1109"/>
      <c r="D16" s="1121">
        <v>306726.10679000005</v>
      </c>
      <c r="E16" s="1110"/>
      <c r="F16" s="1121">
        <v>622988.26691000012</v>
      </c>
      <c r="G16" s="1110"/>
      <c r="H16" s="1121">
        <v>970989.08902000007</v>
      </c>
      <c r="I16" s="1110"/>
      <c r="J16" s="1061">
        <v>7.0871810067238167E-2</v>
      </c>
      <c r="K16" s="1061">
        <v>0.14394701053859843</v>
      </c>
      <c r="L16" s="1061">
        <v>0.2243557127059313</v>
      </c>
      <c r="M16" s="1058"/>
      <c r="N16" s="1058"/>
      <c r="O16" s="1058"/>
      <c r="P16" s="1058"/>
      <c r="Q16" s="1058"/>
      <c r="R16" s="1114"/>
      <c r="S16" s="1053"/>
    </row>
    <row r="17" spans="1:19" s="1054" customFormat="1">
      <c r="A17" s="1060" t="s">
        <v>543</v>
      </c>
      <c r="B17" s="1121">
        <v>70402365</v>
      </c>
      <c r="C17" s="1109"/>
      <c r="D17" s="1121">
        <v>4923219.0067300005</v>
      </c>
      <c r="E17" s="1110"/>
      <c r="F17" s="1121">
        <v>9874168.8844099995</v>
      </c>
      <c r="G17" s="1110"/>
      <c r="H17" s="1121">
        <v>15490455.818119995</v>
      </c>
      <c r="I17" s="1110"/>
      <c r="J17" s="1061">
        <v>6.9929738961610172E-2</v>
      </c>
      <c r="K17" s="1061">
        <v>0.14025336910784175</v>
      </c>
      <c r="L17" s="1061">
        <v>0.22002749223154641</v>
      </c>
      <c r="M17" s="1058"/>
      <c r="N17" s="1058"/>
      <c r="O17" s="1058"/>
      <c r="P17" s="1058"/>
      <c r="Q17" s="1058"/>
      <c r="R17" s="1114"/>
      <c r="S17" s="1053"/>
    </row>
    <row r="18" spans="1:19" s="1054" customFormat="1">
      <c r="A18" s="1060" t="s">
        <v>544</v>
      </c>
      <c r="B18" s="1121">
        <v>352735</v>
      </c>
      <c r="C18" s="1109"/>
      <c r="D18" s="1121">
        <v>16247.334469999998</v>
      </c>
      <c r="E18" s="1110"/>
      <c r="F18" s="1121">
        <v>31568.583139999999</v>
      </c>
      <c r="G18" s="1110"/>
      <c r="H18" s="1121">
        <v>46140.072840000001</v>
      </c>
      <c r="I18" s="1110"/>
      <c r="J18" s="1061">
        <v>4.6061021645144369E-2</v>
      </c>
      <c r="K18" s="1061">
        <v>8.9496599827065634E-2</v>
      </c>
      <c r="L18" s="1061">
        <v>0.13080661924674331</v>
      </c>
      <c r="M18" s="1058"/>
      <c r="N18" s="1058"/>
      <c r="O18" s="1058"/>
      <c r="P18" s="1058"/>
      <c r="Q18" s="1058"/>
      <c r="R18" s="1114"/>
      <c r="S18" s="1053"/>
    </row>
    <row r="19" spans="1:19" s="1054" customFormat="1">
      <c r="A19" s="1060" t="s">
        <v>545</v>
      </c>
      <c r="B19" s="1121">
        <v>2660000</v>
      </c>
      <c r="C19" s="1109"/>
      <c r="D19" s="1121">
        <v>226407.51800000001</v>
      </c>
      <c r="E19" s="1110"/>
      <c r="F19" s="1121">
        <v>443364.07199999999</v>
      </c>
      <c r="G19" s="1110"/>
      <c r="H19" s="1121">
        <v>665145.22325000004</v>
      </c>
      <c r="I19" s="1110"/>
      <c r="J19" s="1061">
        <v>8.5115608270676699E-2</v>
      </c>
      <c r="K19" s="1061">
        <v>0.16667822255639098</v>
      </c>
      <c r="L19" s="1061">
        <v>0.25005459520676693</v>
      </c>
      <c r="M19" s="1058"/>
      <c r="N19" s="1058"/>
      <c r="O19" s="1058"/>
      <c r="P19" s="1058"/>
      <c r="Q19" s="1058"/>
      <c r="R19" s="1114"/>
      <c r="S19" s="1053"/>
    </row>
    <row r="20" spans="1:19" s="1054" customFormat="1">
      <c r="A20" s="1060" t="s">
        <v>546</v>
      </c>
      <c r="B20" s="1121">
        <v>42000000</v>
      </c>
      <c r="C20" s="1109"/>
      <c r="D20" s="1121">
        <v>3151916.9608299998</v>
      </c>
      <c r="E20" s="1110"/>
      <c r="F20" s="1121">
        <v>6281134.8918300001</v>
      </c>
      <c r="G20" s="1110"/>
      <c r="H20" s="1121">
        <v>9623352.6534700021</v>
      </c>
      <c r="I20" s="1110"/>
      <c r="J20" s="1061">
        <v>7.5045641924523801E-2</v>
      </c>
      <c r="K20" s="1061">
        <v>0.14955083075785713</v>
      </c>
      <c r="L20" s="1061">
        <v>0.22912744413023814</v>
      </c>
      <c r="M20" s="1058"/>
      <c r="N20" s="1058"/>
      <c r="O20" s="1058"/>
      <c r="P20" s="1058"/>
      <c r="Q20" s="1058"/>
      <c r="R20" s="1114"/>
      <c r="S20" s="1053"/>
    </row>
    <row r="21" spans="1:19" s="1054" customFormat="1">
      <c r="A21" s="1062" t="s">
        <v>547</v>
      </c>
      <c r="B21" s="1121"/>
      <c r="C21" s="1109"/>
      <c r="D21" s="1121"/>
      <c r="E21" s="1110"/>
      <c r="F21" s="1121"/>
      <c r="G21" s="1110"/>
      <c r="H21" s="1121"/>
      <c r="I21" s="1110"/>
      <c r="J21" s="1061"/>
      <c r="K21" s="1061"/>
      <c r="L21" s="1061"/>
      <c r="M21" s="1058"/>
      <c r="N21" s="1058"/>
      <c r="O21" s="1058"/>
      <c r="P21" s="1058"/>
      <c r="Q21" s="1058"/>
      <c r="R21" s="1114"/>
      <c r="S21" s="1053"/>
    </row>
    <row r="22" spans="1:19" s="1054" customFormat="1">
      <c r="A22" s="1060" t="s">
        <v>548</v>
      </c>
      <c r="B22" s="1121">
        <v>21800</v>
      </c>
      <c r="C22" s="1109"/>
      <c r="D22" s="1121">
        <v>-200.18199999999999</v>
      </c>
      <c r="E22" s="1110"/>
      <c r="F22" s="1121">
        <v>-200.18199999999999</v>
      </c>
      <c r="G22" s="1110"/>
      <c r="H22" s="1121">
        <v>-200.18199999999999</v>
      </c>
      <c r="I22" s="1110"/>
      <c r="J22" s="1061"/>
      <c r="K22" s="1061"/>
      <c r="L22" s="1061"/>
      <c r="M22" s="1058"/>
      <c r="N22" s="1058"/>
      <c r="O22" s="1058"/>
      <c r="P22" s="1058"/>
      <c r="Q22" s="1058"/>
      <c r="R22" s="1114"/>
      <c r="S22" s="1053"/>
    </row>
    <row r="23" spans="1:19" s="1054" customFormat="1">
      <c r="A23" s="1060" t="s">
        <v>549</v>
      </c>
      <c r="B23" s="1121">
        <v>66555000</v>
      </c>
      <c r="C23" s="1109"/>
      <c r="D23" s="1121">
        <v>6279245.7047300013</v>
      </c>
      <c r="E23" s="1110"/>
      <c r="F23" s="1121">
        <v>10895871.483669998</v>
      </c>
      <c r="G23" s="1110"/>
      <c r="H23" s="1121">
        <v>13443019.651490001</v>
      </c>
      <c r="I23" s="1110"/>
      <c r="J23" s="1061">
        <v>9.4346716320787338E-2</v>
      </c>
      <c r="K23" s="1061">
        <v>0.16371229034137177</v>
      </c>
      <c r="L23" s="1061">
        <v>0.20198361733138007</v>
      </c>
      <c r="M23" s="1058"/>
      <c r="N23" s="1114"/>
      <c r="O23" s="1058"/>
      <c r="P23" s="1058"/>
      <c r="Q23" s="1058"/>
      <c r="R23" s="1114"/>
      <c r="S23" s="1053"/>
    </row>
    <row r="24" spans="1:19" s="1054" customFormat="1">
      <c r="A24" s="1062" t="s">
        <v>541</v>
      </c>
      <c r="B24" s="1121"/>
      <c r="C24" s="1109"/>
      <c r="D24" s="1121"/>
      <c r="E24" s="1110"/>
      <c r="F24" s="1121"/>
      <c r="G24" s="1110"/>
      <c r="H24" s="1121"/>
      <c r="I24" s="1110"/>
      <c r="J24" s="1061"/>
      <c r="K24" s="1061"/>
      <c r="L24" s="1061"/>
      <c r="M24" s="1058"/>
      <c r="N24" s="1058"/>
      <c r="O24" s="1058"/>
      <c r="P24" s="1058"/>
      <c r="Q24" s="1058"/>
      <c r="R24" s="1114"/>
      <c r="S24" s="1053"/>
    </row>
    <row r="25" spans="1:19" s="1054" customFormat="1">
      <c r="A25" s="1060" t="s">
        <v>550</v>
      </c>
      <c r="B25" s="1121">
        <v>54995000</v>
      </c>
      <c r="C25" s="1109"/>
      <c r="D25" s="1121">
        <v>5814218.2895400012</v>
      </c>
      <c r="E25" s="1110"/>
      <c r="F25" s="1121">
        <v>9451702.1621699985</v>
      </c>
      <c r="G25" s="1110"/>
      <c r="H25" s="1121">
        <v>11190591.210800001</v>
      </c>
      <c r="I25" s="1110"/>
      <c r="J25" s="1061">
        <v>0.10572267096172382</v>
      </c>
      <c r="K25" s="1061">
        <v>0.17186475428984452</v>
      </c>
      <c r="L25" s="1061">
        <v>0.20348379326847899</v>
      </c>
      <c r="M25" s="1058"/>
      <c r="N25" s="1058"/>
      <c r="O25" s="1058"/>
      <c r="P25" s="1058"/>
      <c r="Q25" s="1058"/>
      <c r="R25" s="1114"/>
      <c r="S25" s="1053"/>
    </row>
    <row r="26" spans="1:19" s="1054" customFormat="1">
      <c r="A26" s="1060" t="s">
        <v>551</v>
      </c>
      <c r="B26" s="1121">
        <v>11555500</v>
      </c>
      <c r="C26" s="1109"/>
      <c r="D26" s="1121">
        <v>465027.41518999997</v>
      </c>
      <c r="E26" s="1110"/>
      <c r="F26" s="1121">
        <v>1444169.1774999998</v>
      </c>
      <c r="G26" s="1110"/>
      <c r="H26" s="1121">
        <v>2252428.2966900002</v>
      </c>
      <c r="I26" s="1110"/>
      <c r="J26" s="1061">
        <v>4.0242950559473842E-2</v>
      </c>
      <c r="K26" s="1061">
        <v>0.12497677967201763</v>
      </c>
      <c r="L26" s="1061">
        <v>0.19492261664921468</v>
      </c>
      <c r="M26" s="1058"/>
      <c r="N26" s="1058"/>
      <c r="O26" s="1058"/>
      <c r="P26" s="1058"/>
      <c r="Q26" s="1058"/>
      <c r="R26" s="1114"/>
      <c r="S26" s="1053"/>
    </row>
    <row r="27" spans="1:19" s="1054" customFormat="1">
      <c r="A27" s="1060" t="s">
        <v>552</v>
      </c>
      <c r="B27" s="1121">
        <v>4500</v>
      </c>
      <c r="C27" s="1109"/>
      <c r="D27" s="1121"/>
      <c r="E27" s="1110"/>
      <c r="F27" s="1121">
        <v>0.14399999999999999</v>
      </c>
      <c r="G27" s="1110"/>
      <c r="H27" s="1121">
        <v>0.14399999999999999</v>
      </c>
      <c r="I27" s="1110"/>
      <c r="J27" s="1061"/>
      <c r="K27" s="1061">
        <v>3.1999999999999999E-5</v>
      </c>
      <c r="L27" s="1061">
        <v>3.1999999999999999E-5</v>
      </c>
      <c r="M27" s="1058"/>
      <c r="N27" s="1058"/>
      <c r="O27" s="1058"/>
      <c r="P27" s="1058"/>
      <c r="Q27" s="1058"/>
      <c r="R27" s="1114"/>
      <c r="S27" s="1053"/>
    </row>
    <row r="28" spans="1:19" s="1054" customFormat="1">
      <c r="A28" s="1060" t="s">
        <v>553</v>
      </c>
      <c r="B28" s="1121">
        <v>1700000</v>
      </c>
      <c r="C28" s="1109"/>
      <c r="D28" s="1121">
        <v>118245.568</v>
      </c>
      <c r="E28" s="1110"/>
      <c r="F28" s="1121">
        <v>256188.79999999999</v>
      </c>
      <c r="G28" s="1110"/>
      <c r="H28" s="1121">
        <v>385581.80200000003</v>
      </c>
      <c r="I28" s="1110"/>
      <c r="J28" s="1061">
        <v>6.9556216470588239E-2</v>
      </c>
      <c r="K28" s="1061">
        <v>0.15069929411764704</v>
      </c>
      <c r="L28" s="1061">
        <v>0.22681282470588238</v>
      </c>
      <c r="M28" s="1058"/>
      <c r="N28" s="1058"/>
      <c r="O28" s="1058"/>
      <c r="P28" s="1058"/>
      <c r="Q28" s="1058"/>
      <c r="R28" s="1114"/>
      <c r="S28" s="1053"/>
    </row>
    <row r="29" spans="1:19" s="1054" customFormat="1">
      <c r="A29" s="1060" t="s">
        <v>554</v>
      </c>
      <c r="B29" s="1121">
        <v>4878000</v>
      </c>
      <c r="C29" s="1109"/>
      <c r="D29" s="1121">
        <v>508405.59606000001</v>
      </c>
      <c r="E29" s="1110"/>
      <c r="F29" s="1121">
        <v>812391.61801999994</v>
      </c>
      <c r="G29" s="1110"/>
      <c r="H29" s="1121">
        <v>1163301.9627699999</v>
      </c>
      <c r="I29" s="1110"/>
      <c r="J29" s="1061">
        <v>0.10422418943419434</v>
      </c>
      <c r="K29" s="1061">
        <v>0.16654194711357112</v>
      </c>
      <c r="L29" s="1061">
        <v>0.23847928716072159</v>
      </c>
      <c r="M29" s="1058"/>
      <c r="N29" s="1058"/>
      <c r="O29" s="1058"/>
      <c r="P29" s="1058"/>
      <c r="Q29" s="1058"/>
      <c r="R29" s="1114"/>
      <c r="S29" s="1053"/>
    </row>
    <row r="30" spans="1:19" s="1054" customFormat="1">
      <c r="A30" s="1060" t="s">
        <v>735</v>
      </c>
      <c r="B30" s="1121">
        <v>662733</v>
      </c>
      <c r="C30" s="1109"/>
      <c r="D30" s="1121"/>
      <c r="E30" s="1110"/>
      <c r="F30" s="1121">
        <v>37.936999999999998</v>
      </c>
      <c r="G30" s="1110"/>
      <c r="H30" s="1121">
        <v>1659.732</v>
      </c>
      <c r="I30" s="1110"/>
      <c r="J30" s="1061"/>
      <c r="K30" s="1061">
        <v>5.7243263878515177E-5</v>
      </c>
      <c r="L30" s="1061">
        <v>2.504375065071454E-3</v>
      </c>
      <c r="M30" s="1058"/>
      <c r="N30" s="1058"/>
      <c r="O30" s="1058"/>
      <c r="P30" s="1058"/>
      <c r="Q30" s="1058"/>
      <c r="R30" s="1114"/>
      <c r="S30" s="1053"/>
    </row>
    <row r="31" spans="1:19" s="1054" customFormat="1">
      <c r="A31" s="1060" t="s">
        <v>734</v>
      </c>
      <c r="B31" s="1121">
        <v>0</v>
      </c>
      <c r="C31" s="1109"/>
      <c r="D31" s="1121">
        <v>6.0999999999999999E-2</v>
      </c>
      <c r="E31" s="1110"/>
      <c r="F31" s="1121">
        <v>0.46417999999999998</v>
      </c>
      <c r="G31" s="1110"/>
      <c r="H31" s="1121">
        <v>0.52317999999999998</v>
      </c>
      <c r="I31" s="1110"/>
      <c r="J31" s="1061"/>
      <c r="K31" s="1061"/>
      <c r="L31" s="1061"/>
      <c r="M31" s="1058"/>
      <c r="N31" s="1058"/>
      <c r="O31" s="1058"/>
      <c r="P31" s="1058"/>
      <c r="Q31" s="1058"/>
      <c r="R31" s="1114"/>
      <c r="S31" s="1053"/>
    </row>
    <row r="32" spans="1:19" s="1054" customFormat="1">
      <c r="A32" s="1060" t="s">
        <v>733</v>
      </c>
      <c r="B32" s="1121">
        <v>0</v>
      </c>
      <c r="C32" s="1109"/>
      <c r="D32" s="1121">
        <v>2.32E-3</v>
      </c>
      <c r="E32" s="1110"/>
      <c r="F32" s="1121">
        <v>9.9000000000000008E-3</v>
      </c>
      <c r="G32" s="1110"/>
      <c r="H32" s="1121">
        <v>9.9000000000000008E-3</v>
      </c>
      <c r="I32" s="1110"/>
      <c r="J32" s="1061"/>
      <c r="K32" s="1061"/>
      <c r="L32" s="1061"/>
      <c r="M32" s="1058"/>
      <c r="N32" s="1058"/>
      <c r="O32" s="1058"/>
      <c r="P32" s="1058"/>
      <c r="Q32" s="1058"/>
      <c r="R32" s="1114"/>
      <c r="S32" s="1053"/>
    </row>
    <row r="33" spans="1:19" s="1054" customFormat="1">
      <c r="A33" s="1063" t="s">
        <v>732</v>
      </c>
      <c r="B33" s="1121">
        <v>0</v>
      </c>
      <c r="C33" s="1109"/>
      <c r="D33" s="1121"/>
      <c r="E33" s="1110"/>
      <c r="F33" s="1121"/>
      <c r="G33" s="1110"/>
      <c r="H33" s="1121">
        <v>0.253</v>
      </c>
      <c r="I33" s="1110"/>
      <c r="J33" s="1061"/>
      <c r="K33" s="1061"/>
      <c r="L33" s="1061"/>
      <c r="M33" s="1058"/>
      <c r="N33" s="1058"/>
      <c r="O33" s="1058"/>
      <c r="P33" s="1058"/>
      <c r="Q33" s="1058"/>
      <c r="R33" s="1114"/>
      <c r="S33" s="1053"/>
    </row>
    <row r="34" spans="1:19" s="1054" customFormat="1" ht="20.100000000000001" customHeight="1">
      <c r="A34" s="1055" t="s">
        <v>555</v>
      </c>
      <c r="B34" s="1122">
        <v>42959551</v>
      </c>
      <c r="C34" s="1106"/>
      <c r="D34" s="1122">
        <v>2900729.1583700096</v>
      </c>
      <c r="E34" s="1107"/>
      <c r="F34" s="1122">
        <v>5501792.2564003812</v>
      </c>
      <c r="G34" s="1107"/>
      <c r="H34" s="1122">
        <v>9634619.600590134</v>
      </c>
      <c r="I34" s="1107"/>
      <c r="J34" s="1057">
        <v>6.7522334168949052E-2</v>
      </c>
      <c r="K34" s="1057">
        <v>0.12806912847856303</v>
      </c>
      <c r="L34" s="1057">
        <v>0.22427188777159551</v>
      </c>
      <c r="M34" s="1058"/>
      <c r="N34" s="1058"/>
      <c r="O34" s="1058"/>
      <c r="P34" s="1058"/>
      <c r="Q34" s="1058"/>
      <c r="R34" s="1114"/>
      <c r="S34" s="1053"/>
    </row>
    <row r="35" spans="1:19" s="1054" customFormat="1" ht="15.75">
      <c r="A35" s="1059" t="s">
        <v>538</v>
      </c>
      <c r="B35" s="1105"/>
      <c r="C35" s="1109"/>
      <c r="D35" s="1121"/>
      <c r="E35" s="1110"/>
      <c r="F35" s="1105"/>
      <c r="G35" s="1110"/>
      <c r="H35" s="1105"/>
      <c r="I35" s="1110"/>
      <c r="J35" s="1057"/>
      <c r="K35" s="1057"/>
      <c r="L35" s="1057"/>
      <c r="M35" s="1058"/>
      <c r="N35" s="1058"/>
      <c r="O35" s="1058"/>
      <c r="P35" s="1058"/>
      <c r="Q35" s="1058"/>
      <c r="R35" s="1114"/>
      <c r="S35" s="1053"/>
    </row>
    <row r="36" spans="1:19" s="1054" customFormat="1">
      <c r="A36" s="1060" t="s">
        <v>556</v>
      </c>
      <c r="B36" s="1108">
        <v>1545637</v>
      </c>
      <c r="C36" s="1109"/>
      <c r="D36" s="1121">
        <v>489.55804999999998</v>
      </c>
      <c r="E36" s="1111"/>
      <c r="F36" s="1108">
        <v>12323.207109999999</v>
      </c>
      <c r="G36" s="1111"/>
      <c r="H36" s="1108">
        <v>36977.258269999998</v>
      </c>
      <c r="I36" s="1111"/>
      <c r="J36" s="1061">
        <v>3.1673546246628414E-4</v>
      </c>
      <c r="K36" s="1061">
        <v>7.972898623674252E-3</v>
      </c>
      <c r="L36" s="1061">
        <v>2.3923636837109876E-2</v>
      </c>
      <c r="M36" s="1058"/>
      <c r="N36" s="1058"/>
      <c r="O36" s="1058"/>
      <c r="P36" s="1058"/>
      <c r="Q36" s="1058"/>
      <c r="R36" s="1114"/>
      <c r="S36" s="1053"/>
    </row>
    <row r="37" spans="1:19" s="1054" customFormat="1">
      <c r="A37" s="1062" t="s">
        <v>557</v>
      </c>
      <c r="B37" s="1108"/>
      <c r="C37" s="1109"/>
      <c r="D37" s="1121"/>
      <c r="E37" s="1110"/>
      <c r="F37" s="1108"/>
      <c r="G37" s="1110"/>
      <c r="H37" s="1108"/>
      <c r="I37" s="1110"/>
      <c r="J37" s="1061"/>
      <c r="K37" s="1061"/>
      <c r="L37" s="1061"/>
      <c r="M37" s="1058"/>
      <c r="N37" s="1058"/>
      <c r="O37" s="1058"/>
      <c r="P37" s="1114"/>
      <c r="Q37" s="1058"/>
      <c r="R37" s="1114"/>
      <c r="S37" s="1053"/>
    </row>
    <row r="38" spans="1:19" s="1054" customFormat="1">
      <c r="A38" s="1064" t="s">
        <v>558</v>
      </c>
      <c r="B38" s="1121">
        <v>1495637</v>
      </c>
      <c r="C38" s="1109"/>
      <c r="D38" s="1121"/>
      <c r="E38" s="1110"/>
      <c r="F38" s="1121"/>
      <c r="G38" s="1110"/>
      <c r="H38" s="1121">
        <v>222.35276000000002</v>
      </c>
      <c r="I38" s="1110"/>
      <c r="J38" s="1061"/>
      <c r="K38" s="1061"/>
      <c r="L38" s="1061">
        <v>1.4866759781952441E-4</v>
      </c>
      <c r="M38" s="1058"/>
      <c r="N38" s="1058"/>
      <c r="O38" s="1058"/>
      <c r="P38" s="1058"/>
      <c r="Q38" s="1058"/>
      <c r="R38" s="1058"/>
      <c r="S38" s="1053"/>
    </row>
    <row r="39" spans="1:19" s="1054" customFormat="1">
      <c r="A39" s="1064" t="s">
        <v>740</v>
      </c>
      <c r="B39" s="1121">
        <v>50000</v>
      </c>
      <c r="C39" s="1109"/>
      <c r="D39" s="1121">
        <v>489.55804999999998</v>
      </c>
      <c r="E39" s="1110"/>
      <c r="F39" s="1121">
        <v>12323.207109999999</v>
      </c>
      <c r="G39" s="1110"/>
      <c r="H39" s="1121">
        <v>36754.905509999997</v>
      </c>
      <c r="I39" s="1110"/>
      <c r="J39" s="1061">
        <v>9.7911609999999996E-3</v>
      </c>
      <c r="K39" s="1061">
        <v>0.24646414219999999</v>
      </c>
      <c r="L39" s="1061">
        <v>0.73509811019999993</v>
      </c>
      <c r="M39" s="1058"/>
      <c r="N39" s="1058"/>
      <c r="O39" s="1058"/>
      <c r="P39" s="1058"/>
      <c r="Q39" s="1058"/>
      <c r="R39" s="1058"/>
      <c r="S39" s="1053"/>
    </row>
    <row r="40" spans="1:19" s="1054" customFormat="1">
      <c r="A40" s="1060" t="s">
        <v>736</v>
      </c>
      <c r="B40" s="1121">
        <v>7162810</v>
      </c>
      <c r="C40" s="1109"/>
      <c r="D40" s="1121"/>
      <c r="E40" s="1110"/>
      <c r="F40" s="1121"/>
      <c r="G40" s="1110"/>
      <c r="H40" s="1121"/>
      <c r="I40" s="1110"/>
      <c r="J40" s="1061"/>
      <c r="K40" s="1061"/>
      <c r="L40" s="1061"/>
      <c r="M40" s="1058"/>
      <c r="N40" s="1058"/>
      <c r="O40" s="1058"/>
      <c r="P40" s="1058"/>
      <c r="Q40" s="1058"/>
      <c r="R40" s="1058"/>
      <c r="S40" s="1053"/>
    </row>
    <row r="41" spans="1:19" s="1058" customFormat="1">
      <c r="A41" s="1060" t="s">
        <v>737</v>
      </c>
      <c r="B41" s="1121">
        <v>4680000</v>
      </c>
      <c r="C41" s="1109"/>
      <c r="D41" s="1121">
        <v>342794.23418999999</v>
      </c>
      <c r="E41" s="1110"/>
      <c r="F41" s="1121">
        <v>738884.02963</v>
      </c>
      <c r="G41" s="1110"/>
      <c r="H41" s="1121">
        <v>1125216.7647599999</v>
      </c>
      <c r="I41" s="1110"/>
      <c r="J41" s="1061">
        <v>7.3246631237179491E-2</v>
      </c>
      <c r="K41" s="1061">
        <v>0.15788120291239316</v>
      </c>
      <c r="L41" s="1061">
        <v>0.24043093264102564</v>
      </c>
      <c r="S41" s="1053"/>
    </row>
    <row r="42" spans="1:19" s="1058" customFormat="1">
      <c r="A42" s="1060" t="s">
        <v>738</v>
      </c>
      <c r="B42" s="1121">
        <v>26632692</v>
      </c>
      <c r="C42" s="1109"/>
      <c r="D42" s="1121">
        <v>2312515.8787200097</v>
      </c>
      <c r="E42" s="1110"/>
      <c r="F42" s="1121">
        <v>4260797.6645603813</v>
      </c>
      <c r="G42" s="1110"/>
      <c r="H42" s="1121">
        <v>7737775.924520134</v>
      </c>
      <c r="I42" s="1110"/>
      <c r="J42" s="1061">
        <v>8.682997117677814E-2</v>
      </c>
      <c r="K42" s="1061">
        <v>0.15998373970458493</v>
      </c>
      <c r="L42" s="1061">
        <v>0.29053675552287894</v>
      </c>
      <c r="S42" s="1053"/>
    </row>
    <row r="43" spans="1:19" s="1058" customFormat="1">
      <c r="A43" s="1060" t="s">
        <v>739</v>
      </c>
      <c r="B43" s="1121">
        <v>2938412</v>
      </c>
      <c r="C43" s="1109"/>
      <c r="D43" s="1121">
        <v>244929.48741</v>
      </c>
      <c r="E43" s="1110"/>
      <c r="F43" s="1121">
        <v>489787.35509999999</v>
      </c>
      <c r="G43" s="1110"/>
      <c r="H43" s="1121">
        <v>734649.65304</v>
      </c>
      <c r="I43" s="1110"/>
      <c r="J43" s="1061">
        <v>8.3354372160881457E-2</v>
      </c>
      <c r="K43" s="1061">
        <v>0.16668437070771558</v>
      </c>
      <c r="L43" s="1061">
        <v>0.2500158769566691</v>
      </c>
      <c r="S43" s="1053"/>
    </row>
    <row r="44" spans="1:19" s="1058" customFormat="1" ht="20.100000000000001" customHeight="1">
      <c r="A44" s="1065" t="s">
        <v>559</v>
      </c>
      <c r="B44" s="1123">
        <v>2341716</v>
      </c>
      <c r="C44" s="1112"/>
      <c r="D44" s="1123">
        <v>6116.0999600000005</v>
      </c>
      <c r="E44" s="1113"/>
      <c r="F44" s="1123">
        <v>35237.005039999996</v>
      </c>
      <c r="G44" s="1113"/>
      <c r="H44" s="1123">
        <v>68449.584880000009</v>
      </c>
      <c r="I44" s="1112"/>
      <c r="J44" s="1066">
        <v>2.6118026097101442E-3</v>
      </c>
      <c r="K44" s="1164">
        <v>1.504751431855955E-2</v>
      </c>
      <c r="L44" s="1164">
        <v>2.9230523633096417E-2</v>
      </c>
      <c r="S44" s="1053"/>
    </row>
    <row r="45" spans="1:19">
      <c r="A45" s="1094"/>
    </row>
    <row r="46" spans="1:19">
      <c r="A46" s="1094"/>
    </row>
    <row r="48" spans="1:19" ht="15.75">
      <c r="A48" s="1026"/>
      <c r="B48" s="1029" t="s">
        <v>4</v>
      </c>
      <c r="C48" s="1030"/>
      <c r="D48" s="1092"/>
      <c r="E48" s="1026"/>
      <c r="F48" s="1026"/>
      <c r="G48" s="1026"/>
      <c r="H48" s="1026"/>
      <c r="I48" s="1026"/>
      <c r="J48" s="1026"/>
      <c r="K48" s="1031"/>
      <c r="L48" s="1031" t="s">
        <v>2</v>
      </c>
    </row>
    <row r="49" spans="1:16" ht="15.75">
      <c r="A49" s="1032"/>
      <c r="B49" s="1033" t="s">
        <v>227</v>
      </c>
      <c r="C49" s="1034"/>
      <c r="D49" s="1615" t="s">
        <v>229</v>
      </c>
      <c r="E49" s="1616"/>
      <c r="F49" s="1616"/>
      <c r="G49" s="1616"/>
      <c r="H49" s="1616"/>
      <c r="I49" s="1617"/>
      <c r="J49" s="1618" t="s">
        <v>433</v>
      </c>
      <c r="K49" s="1619"/>
      <c r="L49" s="1620"/>
    </row>
    <row r="50" spans="1:16" ht="15.75">
      <c r="A50" s="1035" t="s">
        <v>3</v>
      </c>
      <c r="B50" s="1036" t="s">
        <v>228</v>
      </c>
      <c r="C50" s="1034"/>
      <c r="D50" s="1037"/>
      <c r="E50" s="1038"/>
      <c r="F50" s="1037"/>
      <c r="G50" s="1038"/>
      <c r="H50" s="1037"/>
      <c r="I50" s="1038"/>
      <c r="J50" s="1039"/>
      <c r="K50" s="1040"/>
      <c r="L50" s="1040"/>
    </row>
    <row r="51" spans="1:16" ht="18.75">
      <c r="A51" s="1041"/>
      <c r="B51" s="1042" t="s">
        <v>743</v>
      </c>
      <c r="C51" s="1043" t="s">
        <v>4</v>
      </c>
      <c r="D51" s="1044" t="s">
        <v>751</v>
      </c>
      <c r="E51" s="1045"/>
      <c r="F51" s="1042" t="s">
        <v>752</v>
      </c>
      <c r="G51" s="1046"/>
      <c r="H51" s="1042" t="s">
        <v>753</v>
      </c>
      <c r="I51" s="1046"/>
      <c r="J51" s="1047" t="s">
        <v>232</v>
      </c>
      <c r="K51" s="1048" t="s">
        <v>437</v>
      </c>
      <c r="L51" s="1048" t="s">
        <v>438</v>
      </c>
    </row>
    <row r="52" spans="1:16">
      <c r="A52" s="1049">
        <v>1</v>
      </c>
      <c r="B52" s="1050">
        <v>2</v>
      </c>
      <c r="C52" s="1051"/>
      <c r="D52" s="1050">
        <v>3</v>
      </c>
      <c r="E52" s="1051"/>
      <c r="F52" s="1052">
        <v>4</v>
      </c>
      <c r="G52" s="1051"/>
      <c r="H52" s="1050">
        <v>5</v>
      </c>
      <c r="I52" s="1051"/>
      <c r="J52" s="1051">
        <v>6</v>
      </c>
      <c r="K52" s="1051">
        <v>7</v>
      </c>
      <c r="L52" s="1049">
        <v>8</v>
      </c>
      <c r="P52" s="902"/>
    </row>
    <row r="53" spans="1:16" ht="15.75">
      <c r="A53" s="1055" t="s">
        <v>535</v>
      </c>
      <c r="B53" s="1120">
        <v>435340000</v>
      </c>
      <c r="C53" s="1104"/>
      <c r="D53" s="1120">
        <v>129639962.90016042</v>
      </c>
      <c r="E53" s="1056"/>
      <c r="F53" s="1120">
        <v>157069687.24900994</v>
      </c>
      <c r="G53" s="1056"/>
      <c r="H53" s="1120"/>
      <c r="I53" s="1056"/>
      <c r="J53" s="1057">
        <v>0.29779014770101625</v>
      </c>
      <c r="K53" s="1057">
        <v>0.36079773797264192</v>
      </c>
      <c r="L53" s="1057"/>
      <c r="N53" s="902"/>
    </row>
    <row r="54" spans="1:16" ht="15.75">
      <c r="A54" s="1059" t="s">
        <v>536</v>
      </c>
      <c r="B54" s="1121"/>
      <c r="C54" s="1106"/>
      <c r="D54" s="1121"/>
      <c r="E54" s="1107"/>
      <c r="F54" s="1121"/>
      <c r="G54" s="1107"/>
      <c r="H54" s="1121"/>
      <c r="I54" s="1107"/>
      <c r="J54" s="1057"/>
      <c r="K54" s="1057"/>
      <c r="L54" s="1057"/>
      <c r="N54" s="902"/>
    </row>
    <row r="55" spans="1:16" ht="15.75">
      <c r="A55" s="1055" t="s">
        <v>537</v>
      </c>
      <c r="B55" s="1122">
        <v>390038733</v>
      </c>
      <c r="C55" s="1106"/>
      <c r="D55" s="1122">
        <v>111227402.15588002</v>
      </c>
      <c r="E55" s="1107"/>
      <c r="F55" s="1122">
        <v>136295044.49980998</v>
      </c>
      <c r="G55" s="1107"/>
      <c r="H55" s="1122"/>
      <c r="I55" s="1107"/>
      <c r="J55" s="1057">
        <v>0.28517014528369933</v>
      </c>
      <c r="K55" s="1057">
        <v>0.34943976833144408</v>
      </c>
      <c r="L55" s="1057"/>
      <c r="N55" s="902"/>
    </row>
    <row r="56" spans="1:16" ht="15.75">
      <c r="A56" s="1059" t="s">
        <v>538</v>
      </c>
      <c r="B56" s="1121"/>
      <c r="C56" s="1109"/>
      <c r="D56" s="1121"/>
      <c r="E56" s="1107"/>
      <c r="F56" s="1121"/>
      <c r="G56" s="1107"/>
      <c r="H56" s="1121"/>
      <c r="I56" s="1107"/>
      <c r="J56" s="1057"/>
      <c r="K56" s="1057"/>
      <c r="L56" s="1057"/>
      <c r="N56" s="902"/>
    </row>
    <row r="57" spans="1:16">
      <c r="A57" s="1060" t="s">
        <v>539</v>
      </c>
      <c r="B57" s="1121">
        <v>196500000</v>
      </c>
      <c r="C57" s="1109"/>
      <c r="D57" s="1121">
        <v>56091158.27314999</v>
      </c>
      <c r="E57" s="1110"/>
      <c r="F57" s="1121">
        <v>66715990.008130006</v>
      </c>
      <c r="G57" s="1110"/>
      <c r="H57" s="1121"/>
      <c r="I57" s="1110"/>
      <c r="J57" s="1061">
        <v>0.28545118714071244</v>
      </c>
      <c r="K57" s="1061">
        <v>0.33952157764951657</v>
      </c>
      <c r="L57" s="1061"/>
      <c r="N57" s="902"/>
    </row>
    <row r="58" spans="1:16">
      <c r="A58" s="1060" t="s">
        <v>540</v>
      </c>
      <c r="B58" s="1121">
        <v>75083000</v>
      </c>
      <c r="C58" s="1109"/>
      <c r="D58" s="1121">
        <v>21664123.819010008</v>
      </c>
      <c r="E58" s="1110"/>
      <c r="F58" s="1121">
        <v>26264729.53895</v>
      </c>
      <c r="G58" s="1110"/>
      <c r="H58" s="1121"/>
      <c r="I58" s="1110"/>
      <c r="J58" s="1061">
        <v>0.28853567144373571</v>
      </c>
      <c r="K58" s="1061">
        <v>0.34980927159210473</v>
      </c>
      <c r="L58" s="1061"/>
      <c r="N58" s="902"/>
    </row>
    <row r="59" spans="1:16">
      <c r="A59" s="1062" t="s">
        <v>541</v>
      </c>
      <c r="B59" s="1121"/>
      <c r="C59" s="1109"/>
      <c r="D59" s="1121"/>
      <c r="E59" s="1110"/>
      <c r="F59" s="1121"/>
      <c r="G59" s="1110"/>
      <c r="H59" s="1121"/>
      <c r="I59" s="1110"/>
      <c r="J59" s="1061"/>
      <c r="K59" s="1061"/>
      <c r="L59" s="1061"/>
      <c r="N59" s="902"/>
    </row>
    <row r="60" spans="1:16">
      <c r="A60" s="1060" t="s">
        <v>542</v>
      </c>
      <c r="B60" s="1121">
        <v>4327900</v>
      </c>
      <c r="C60" s="1109"/>
      <c r="D60" s="1121">
        <v>1140632.6545299997</v>
      </c>
      <c r="E60" s="1110"/>
      <c r="F60" s="1121">
        <v>1330562.6638500001</v>
      </c>
      <c r="G60" s="1110"/>
      <c r="H60" s="1121"/>
      <c r="I60" s="1110"/>
      <c r="J60" s="1061">
        <v>0.26355337566256143</v>
      </c>
      <c r="K60" s="1061">
        <v>0.30743840288592622</v>
      </c>
      <c r="L60" s="1061"/>
      <c r="N60" s="902"/>
    </row>
    <row r="61" spans="1:16">
      <c r="A61" s="1060" t="s">
        <v>543</v>
      </c>
      <c r="B61" s="1121">
        <v>70402365</v>
      </c>
      <c r="C61" s="1109"/>
      <c r="D61" s="1121">
        <v>20465453.650210012</v>
      </c>
      <c r="E61" s="1110"/>
      <c r="F61" s="1121">
        <v>24864531.43736</v>
      </c>
      <c r="G61" s="1110"/>
      <c r="H61" s="1121"/>
      <c r="I61" s="1110"/>
      <c r="J61" s="1061">
        <v>0.29069270116437157</v>
      </c>
      <c r="K61" s="1061">
        <v>0.35317750245123158</v>
      </c>
      <c r="L61" s="1061"/>
      <c r="N61" s="902"/>
    </row>
    <row r="62" spans="1:16">
      <c r="A62" s="1060" t="s">
        <v>544</v>
      </c>
      <c r="B62" s="1121">
        <v>352735</v>
      </c>
      <c r="C62" s="1109"/>
      <c r="D62" s="1121">
        <v>58037.514269999992</v>
      </c>
      <c r="E62" s="1110"/>
      <c r="F62" s="1121">
        <v>69635.437739999994</v>
      </c>
      <c r="G62" s="1110"/>
      <c r="H62" s="1121"/>
      <c r="I62" s="1110"/>
      <c r="J62" s="1061">
        <v>0.16453574005981825</v>
      </c>
      <c r="K62" s="1061">
        <v>0.19741573061930343</v>
      </c>
      <c r="L62" s="1061"/>
      <c r="N62" s="902"/>
    </row>
    <row r="63" spans="1:16">
      <c r="A63" s="1060" t="s">
        <v>545</v>
      </c>
      <c r="B63" s="1121">
        <v>2660000</v>
      </c>
      <c r="C63" s="1109"/>
      <c r="D63" s="1121">
        <v>804110.85124999995</v>
      </c>
      <c r="E63" s="1110"/>
      <c r="F63" s="1121">
        <v>918182.66524999996</v>
      </c>
      <c r="G63" s="1110"/>
      <c r="H63" s="1121"/>
      <c r="I63" s="1110"/>
      <c r="J63" s="1061">
        <v>0.30229731249999997</v>
      </c>
      <c r="K63" s="1061">
        <v>0.34518145310150372</v>
      </c>
      <c r="L63" s="1061"/>
      <c r="N63" s="902"/>
    </row>
    <row r="64" spans="1:16">
      <c r="A64" s="1060" t="s">
        <v>546</v>
      </c>
      <c r="B64" s="1121">
        <v>42000000</v>
      </c>
      <c r="C64" s="1109"/>
      <c r="D64" s="1121">
        <v>12870001.616179999</v>
      </c>
      <c r="E64" s="1110"/>
      <c r="F64" s="1121">
        <v>16624535.73769</v>
      </c>
      <c r="G64" s="1110"/>
      <c r="H64" s="1121"/>
      <c r="I64" s="1110"/>
      <c r="J64" s="1061">
        <v>0.30642860990904758</v>
      </c>
      <c r="K64" s="1061">
        <v>0.39582227946880955</v>
      </c>
      <c r="L64" s="1061"/>
      <c r="N64" s="902"/>
    </row>
    <row r="65" spans="1:14">
      <c r="A65" s="1062" t="s">
        <v>547</v>
      </c>
      <c r="B65" s="1121"/>
      <c r="C65" s="1109"/>
      <c r="D65" s="1121"/>
      <c r="E65" s="1110"/>
      <c r="F65" s="1121"/>
      <c r="G65" s="1110"/>
      <c r="H65" s="1121"/>
      <c r="I65" s="1110"/>
      <c r="J65" s="1061"/>
      <c r="K65" s="1061"/>
      <c r="L65" s="1061"/>
      <c r="N65" s="902"/>
    </row>
    <row r="66" spans="1:14">
      <c r="A66" s="1060" t="s">
        <v>548</v>
      </c>
      <c r="B66" s="1121">
        <v>21800</v>
      </c>
      <c r="C66" s="1109"/>
      <c r="D66" s="1121">
        <v>-200.18199999999999</v>
      </c>
      <c r="E66" s="1110"/>
      <c r="F66" s="1121">
        <v>-200.18199999999999</v>
      </c>
      <c r="G66" s="1110"/>
      <c r="H66" s="1121"/>
      <c r="I66" s="1110"/>
      <c r="J66" s="1061"/>
      <c r="K66" s="1061"/>
      <c r="L66" s="1061"/>
      <c r="N66" s="902"/>
    </row>
    <row r="67" spans="1:14">
      <c r="A67" s="1060" t="s">
        <v>549</v>
      </c>
      <c r="B67" s="1121">
        <v>66555000</v>
      </c>
      <c r="C67" s="1109"/>
      <c r="D67" s="1121">
        <v>17782129.311049998</v>
      </c>
      <c r="E67" s="1110"/>
      <c r="F67" s="1121">
        <v>23239300.890989996</v>
      </c>
      <c r="G67" s="1110"/>
      <c r="H67" s="1121"/>
      <c r="I67" s="1110"/>
      <c r="J67" s="1061">
        <v>0.26717946527007735</v>
      </c>
      <c r="K67" s="1061">
        <v>0.34917438045210725</v>
      </c>
      <c r="L67" s="1061"/>
      <c r="N67" s="902"/>
    </row>
    <row r="68" spans="1:14">
      <c r="A68" s="1062" t="s">
        <v>541</v>
      </c>
      <c r="B68" s="1121"/>
      <c r="C68" s="1109"/>
      <c r="D68" s="1121"/>
      <c r="E68" s="1110"/>
      <c r="F68" s="1121"/>
      <c r="G68" s="1110"/>
      <c r="H68" s="1121"/>
      <c r="I68" s="1110"/>
      <c r="J68" s="1061"/>
      <c r="K68" s="1061"/>
      <c r="L68" s="1061"/>
      <c r="N68" s="902"/>
    </row>
    <row r="69" spans="1:14">
      <c r="A69" s="1060" t="s">
        <v>550</v>
      </c>
      <c r="B69" s="1121">
        <v>54995000</v>
      </c>
      <c r="C69" s="1109"/>
      <c r="D69" s="1121">
        <v>14174652.636940001</v>
      </c>
      <c r="E69" s="1110"/>
      <c r="F69" s="1121">
        <v>18464276.835879996</v>
      </c>
      <c r="G69" s="1110"/>
      <c r="H69" s="1121"/>
      <c r="I69" s="1110"/>
      <c r="J69" s="1061">
        <v>0.25774438834330393</v>
      </c>
      <c r="K69" s="1061">
        <v>0.33574464652932079</v>
      </c>
      <c r="L69" s="1061"/>
      <c r="N69" s="902"/>
    </row>
    <row r="70" spans="1:14">
      <c r="A70" s="1060" t="s">
        <v>551</v>
      </c>
      <c r="B70" s="1121">
        <v>11555500</v>
      </c>
      <c r="C70" s="1109"/>
      <c r="D70" s="1121">
        <v>3607476.5301099997</v>
      </c>
      <c r="E70" s="1110"/>
      <c r="F70" s="1121">
        <v>4775023.9111099998</v>
      </c>
      <c r="G70" s="1110"/>
      <c r="H70" s="1121"/>
      <c r="I70" s="1110"/>
      <c r="J70" s="1061">
        <v>0.31218696985072042</v>
      </c>
      <c r="K70" s="1061">
        <v>0.41322520973648907</v>
      </c>
      <c r="L70" s="1061"/>
      <c r="N70" s="902"/>
    </row>
    <row r="71" spans="1:14">
      <c r="A71" s="1060" t="s">
        <v>552</v>
      </c>
      <c r="B71" s="1121">
        <v>4500</v>
      </c>
      <c r="C71" s="1109"/>
      <c r="D71" s="1121">
        <v>0.14399999999999999</v>
      </c>
      <c r="E71" s="1110"/>
      <c r="F71" s="1121">
        <v>0.14399999999999999</v>
      </c>
      <c r="G71" s="1110"/>
      <c r="H71" s="1121"/>
      <c r="I71" s="1110"/>
      <c r="J71" s="1061">
        <v>3.1999999999999999E-5</v>
      </c>
      <c r="K71" s="1061">
        <v>3.1999999999999999E-5</v>
      </c>
      <c r="L71" s="1061"/>
      <c r="N71" s="902"/>
    </row>
    <row r="72" spans="1:14">
      <c r="A72" s="1060" t="s">
        <v>553</v>
      </c>
      <c r="B72" s="1121">
        <v>1700000</v>
      </c>
      <c r="C72" s="1109"/>
      <c r="D72" s="1121">
        <v>496794.23800000001</v>
      </c>
      <c r="E72" s="1110"/>
      <c r="F72" s="1121">
        <v>600749.527</v>
      </c>
      <c r="G72" s="1110"/>
      <c r="H72" s="1121"/>
      <c r="I72" s="1110"/>
      <c r="J72" s="1061">
        <v>0.29223190470588234</v>
      </c>
      <c r="K72" s="1061">
        <v>0.35338207470588234</v>
      </c>
      <c r="L72" s="1061"/>
      <c r="N72" s="902"/>
    </row>
    <row r="73" spans="1:14">
      <c r="A73" s="1060" t="s">
        <v>554</v>
      </c>
      <c r="B73" s="1121">
        <v>4878000</v>
      </c>
      <c r="C73" s="1109"/>
      <c r="D73" s="1121">
        <v>1519082.4626199999</v>
      </c>
      <c r="E73" s="1110"/>
      <c r="F73" s="1121">
        <v>1931579.0709000002</v>
      </c>
      <c r="G73" s="1110"/>
      <c r="H73" s="1121"/>
      <c r="I73" s="1110"/>
      <c r="J73" s="1061">
        <v>0.31141501898728985</v>
      </c>
      <c r="K73" s="1061">
        <v>0.39597766931119316</v>
      </c>
      <c r="L73" s="1061"/>
      <c r="N73" s="902"/>
    </row>
    <row r="74" spans="1:14">
      <c r="A74" s="1060" t="s">
        <v>735</v>
      </c>
      <c r="B74" s="1121">
        <v>662733</v>
      </c>
      <c r="C74" s="1109"/>
      <c r="D74" s="1121"/>
      <c r="E74" s="1110"/>
      <c r="F74" s="1121"/>
      <c r="G74" s="1110"/>
      <c r="H74" s="1121"/>
      <c r="I74" s="1110"/>
      <c r="J74" s="1061"/>
      <c r="K74" s="1061"/>
      <c r="L74" s="1061"/>
      <c r="N74" s="902"/>
    </row>
    <row r="75" spans="1:14">
      <c r="A75" s="1060" t="s">
        <v>734</v>
      </c>
      <c r="B75" s="1121">
        <v>0</v>
      </c>
      <c r="C75" s="1109"/>
      <c r="D75" s="1121">
        <v>1.32172</v>
      </c>
      <c r="E75" s="1110"/>
      <c r="F75" s="1121">
        <v>-23.212</v>
      </c>
      <c r="G75" s="1110"/>
      <c r="H75" s="1121"/>
      <c r="I75" s="1110"/>
      <c r="J75" s="1061"/>
      <c r="K75" s="1061"/>
      <c r="L75" s="1061"/>
      <c r="N75" s="902"/>
    </row>
    <row r="76" spans="1:14">
      <c r="A76" s="1060" t="s">
        <v>733</v>
      </c>
      <c r="B76" s="1121">
        <v>0</v>
      </c>
      <c r="C76" s="1109"/>
      <c r="D76" s="1121">
        <v>9.9000000000000008E-3</v>
      </c>
      <c r="E76" s="1110"/>
      <c r="F76" s="1121">
        <v>1.9899999999999998E-2</v>
      </c>
      <c r="G76" s="1110"/>
      <c r="H76" s="1121"/>
      <c r="I76" s="1110"/>
      <c r="J76" s="1061"/>
      <c r="K76" s="1061"/>
      <c r="L76" s="1061"/>
      <c r="N76" s="902"/>
    </row>
    <row r="77" spans="1:14">
      <c r="A77" s="1063" t="s">
        <v>732</v>
      </c>
      <c r="B77" s="1121">
        <v>0</v>
      </c>
      <c r="C77" s="1109"/>
      <c r="D77" s="1121">
        <v>0.253</v>
      </c>
      <c r="E77" s="1110"/>
      <c r="F77" s="1121">
        <v>0.253</v>
      </c>
      <c r="G77" s="1110"/>
      <c r="H77" s="1121"/>
      <c r="I77" s="1110"/>
      <c r="J77" s="1061"/>
      <c r="K77" s="1061"/>
      <c r="L77" s="1061"/>
      <c r="N77" s="902"/>
    </row>
    <row r="78" spans="1:14" ht="15.75">
      <c r="A78" s="1055" t="s">
        <v>555</v>
      </c>
      <c r="B78" s="1122">
        <v>42959551</v>
      </c>
      <c r="C78" s="1106"/>
      <c r="D78" s="1122">
        <v>18327792.394650396</v>
      </c>
      <c r="E78" s="1107"/>
      <c r="F78" s="1122">
        <v>20634805.977689955</v>
      </c>
      <c r="G78" s="1107"/>
      <c r="H78" s="1122"/>
      <c r="I78" s="1107"/>
      <c r="J78" s="1057">
        <v>0.42662904914090921</v>
      </c>
      <c r="K78" s="1057">
        <v>0.48033104390895415</v>
      </c>
      <c r="L78" s="1057"/>
      <c r="N78" s="902"/>
    </row>
    <row r="79" spans="1:14" ht="15.75">
      <c r="A79" s="1059" t="s">
        <v>538</v>
      </c>
      <c r="B79" s="1105"/>
      <c r="C79" s="1109"/>
      <c r="D79" s="1105"/>
      <c r="E79" s="1110"/>
      <c r="F79" s="1105"/>
      <c r="G79" s="1110"/>
      <c r="H79" s="1105"/>
      <c r="I79" s="1110"/>
      <c r="J79" s="1057"/>
      <c r="K79" s="1057"/>
      <c r="L79" s="1057"/>
      <c r="N79" s="902"/>
    </row>
    <row r="80" spans="1:14">
      <c r="A80" s="1060" t="s">
        <v>556</v>
      </c>
      <c r="B80" s="1108">
        <v>1545637</v>
      </c>
      <c r="C80" s="1109"/>
      <c r="D80" s="1108">
        <v>105905.25874</v>
      </c>
      <c r="E80" s="1111"/>
      <c r="F80" s="1108">
        <v>112880.07127</v>
      </c>
      <c r="G80" s="1111"/>
      <c r="H80" s="1108"/>
      <c r="I80" s="1111"/>
      <c r="J80" s="1061">
        <v>6.8518842871903296E-2</v>
      </c>
      <c r="K80" s="1061">
        <v>7.3031424111871024E-2</v>
      </c>
      <c r="L80" s="1061"/>
      <c r="N80" s="902"/>
    </row>
    <row r="81" spans="1:14">
      <c r="A81" s="1062" t="s">
        <v>557</v>
      </c>
      <c r="B81" s="1108"/>
      <c r="C81" s="1109"/>
      <c r="D81" s="1108"/>
      <c r="E81" s="1110"/>
      <c r="F81" s="1108"/>
      <c r="G81" s="1110"/>
      <c r="H81" s="1108"/>
      <c r="I81" s="1110"/>
      <c r="J81" s="1061"/>
      <c r="K81" s="1061"/>
      <c r="L81" s="1061"/>
      <c r="N81" s="902"/>
    </row>
    <row r="82" spans="1:14">
      <c r="A82" s="1064" t="s">
        <v>558</v>
      </c>
      <c r="B82" s="1121">
        <v>1495637</v>
      </c>
      <c r="C82" s="1109"/>
      <c r="D82" s="1121">
        <v>222.35276000000002</v>
      </c>
      <c r="E82" s="1110"/>
      <c r="F82" s="1121">
        <v>222.35276000000002</v>
      </c>
      <c r="G82" s="1110"/>
      <c r="H82" s="1121"/>
      <c r="I82" s="1110"/>
      <c r="J82" s="1061">
        <v>1.4866759781952441E-4</v>
      </c>
      <c r="K82" s="1061">
        <v>1.4866759781952441E-4</v>
      </c>
      <c r="L82" s="1061"/>
      <c r="N82" s="902"/>
    </row>
    <row r="83" spans="1:14">
      <c r="A83" s="1064" t="s">
        <v>740</v>
      </c>
      <c r="B83" s="1121">
        <v>50000</v>
      </c>
      <c r="C83" s="1109"/>
      <c r="D83" s="1121">
        <v>105682.90598000001</v>
      </c>
      <c r="E83" s="1110"/>
      <c r="F83" s="1121">
        <v>112657.71851000001</v>
      </c>
      <c r="G83" s="1110"/>
      <c r="H83" s="1121"/>
      <c r="I83" s="1110"/>
      <c r="J83" s="1061">
        <v>2.1136581196000002</v>
      </c>
      <c r="K83" s="1061">
        <v>2.2531543702000003</v>
      </c>
      <c r="L83" s="1061"/>
      <c r="N83" s="902"/>
    </row>
    <row r="84" spans="1:14">
      <c r="A84" s="1060" t="s">
        <v>736</v>
      </c>
      <c r="B84" s="1121">
        <v>7162810</v>
      </c>
      <c r="C84" s="1109"/>
      <c r="D84" s="1121"/>
      <c r="E84" s="1110"/>
      <c r="F84" s="1121"/>
      <c r="G84" s="1110"/>
      <c r="H84" s="1121"/>
      <c r="I84" s="1110"/>
      <c r="J84" s="1061"/>
      <c r="K84" s="1061"/>
      <c r="L84" s="1061"/>
      <c r="N84" s="902"/>
    </row>
    <row r="85" spans="1:14">
      <c r="A85" s="1060" t="s">
        <v>737</v>
      </c>
      <c r="B85" s="1121">
        <v>4680000</v>
      </c>
      <c r="C85" s="1109"/>
      <c r="D85" s="1121">
        <v>1453839.08127</v>
      </c>
      <c r="E85" s="1110"/>
      <c r="F85" s="1121">
        <v>1790891.12329</v>
      </c>
      <c r="G85" s="1110"/>
      <c r="H85" s="1121"/>
      <c r="I85" s="1110"/>
      <c r="J85" s="1061">
        <v>0.3106493763397436</v>
      </c>
      <c r="K85" s="1061">
        <v>0.38266904343803421</v>
      </c>
      <c r="L85" s="1061"/>
      <c r="N85" s="902"/>
    </row>
    <row r="86" spans="1:14">
      <c r="A86" s="1060" t="s">
        <v>738</v>
      </c>
      <c r="B86" s="1121">
        <v>26632692</v>
      </c>
      <c r="C86" s="1109"/>
      <c r="D86" s="1121">
        <v>15789367.492870396</v>
      </c>
      <c r="E86" s="1110"/>
      <c r="F86" s="1121">
        <v>17508323.310589958</v>
      </c>
      <c r="G86" s="1110"/>
      <c r="H86" s="1121"/>
      <c r="I86" s="1110"/>
      <c r="J86" s="1061">
        <v>0.59285660994654221</v>
      </c>
      <c r="K86" s="1061">
        <v>0.65739968421479733</v>
      </c>
      <c r="L86" s="1061"/>
      <c r="N86" s="902"/>
    </row>
    <row r="87" spans="1:14">
      <c r="A87" s="1060" t="s">
        <v>739</v>
      </c>
      <c r="B87" s="1121">
        <v>2938412</v>
      </c>
      <c r="C87" s="1109"/>
      <c r="D87" s="1121">
        <v>978680.56177000003</v>
      </c>
      <c r="E87" s="1110"/>
      <c r="F87" s="1121">
        <v>1222711.47254</v>
      </c>
      <c r="G87" s="1110"/>
      <c r="H87" s="1121"/>
      <c r="I87" s="1110"/>
      <c r="J87" s="1061">
        <v>0.33306444493488319</v>
      </c>
      <c r="K87" s="1061">
        <v>0.41611301360734981</v>
      </c>
      <c r="L87" s="1061"/>
      <c r="N87" s="902"/>
    </row>
    <row r="88" spans="1:14" ht="15.75">
      <c r="A88" s="1065" t="s">
        <v>559</v>
      </c>
      <c r="B88" s="1123">
        <v>2341716</v>
      </c>
      <c r="C88" s="1112"/>
      <c r="D88" s="1123">
        <v>84768.349629999997</v>
      </c>
      <c r="E88" s="1113"/>
      <c r="F88" s="1123">
        <v>139836.77151000002</v>
      </c>
      <c r="G88" s="1113"/>
      <c r="H88" s="1123"/>
      <c r="I88" s="1112"/>
      <c r="J88" s="1066">
        <v>3.6199244327663985E-2</v>
      </c>
      <c r="K88" s="1164">
        <v>5.9715512688131279E-2</v>
      </c>
      <c r="L88" s="1164"/>
      <c r="N88" s="902"/>
    </row>
  </sheetData>
  <mergeCells count="5">
    <mergeCell ref="D49:I49"/>
    <mergeCell ref="J49:L49"/>
    <mergeCell ref="A2:L2"/>
    <mergeCell ref="D5:I5"/>
    <mergeCell ref="J5:L5"/>
  </mergeCells>
  <conditionalFormatting sqref="K9:K44">
    <cfRule type="containsErrors" dxfId="14" priority="3">
      <formula>ISERROR(K9)</formula>
    </cfRule>
  </conditionalFormatting>
  <conditionalFormatting sqref="K53:K88">
    <cfRule type="containsErrors" dxfId="13" priority="1">
      <formula>ISERROR(K53)</formula>
    </cfRule>
  </conditionalFormatting>
  <printOptions horizontalCentered="1" gridLinesSet="0"/>
  <pageMargins left="0.15748031496062992" right="0.15748031496062992" top="0.78740157480314965" bottom="0" header="0.47244094488188981" footer="0"/>
  <pageSetup paperSize="9" scale="69" firstPageNumber="12" fitToHeight="100" orientation="landscape" useFirstPageNumber="1" r:id="rId1"/>
  <headerFooter alignWithMargins="0">
    <oddHeader>&amp;C&amp;"Arial,Normalny"&amp;12- &amp;P -</oddHeader>
  </headerFooter>
  <rowBreaks count="1" manualBreakCount="1">
    <brk id="46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67" transitionEvaluation="1"/>
  <dimension ref="A1:E192"/>
  <sheetViews>
    <sheetView showGridLines="0" topLeftCell="A67" zoomScale="70" zoomScaleNormal="70" workbookViewId="0">
      <selection activeCell="A91" sqref="A91"/>
    </sheetView>
  </sheetViews>
  <sheetFormatPr defaultColWidth="96.42578125" defaultRowHeight="15"/>
  <cols>
    <col min="1" max="1" width="99" style="76" customWidth="1"/>
    <col min="2" max="3" width="21.140625" style="76" customWidth="1"/>
    <col min="4" max="4" width="2" style="76" customWidth="1"/>
    <col min="5" max="5" width="18.5703125" style="76" customWidth="1"/>
    <col min="6" max="16384" width="96.42578125" style="76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622" t="s">
        <v>226</v>
      </c>
      <c r="B2" s="1622"/>
      <c r="C2" s="1622"/>
      <c r="D2" s="1622"/>
      <c r="E2" s="1622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76" t="s">
        <v>4</v>
      </c>
      <c r="E4" s="80" t="s">
        <v>2</v>
      </c>
    </row>
    <row r="5" spans="1:5" ht="15.95" customHeight="1">
      <c r="A5" s="81"/>
      <c r="B5" s="82" t="s">
        <v>227</v>
      </c>
      <c r="C5" s="1623" t="s">
        <v>229</v>
      </c>
      <c r="D5" s="1624"/>
      <c r="E5" s="284"/>
    </row>
    <row r="6" spans="1:5" ht="15.95" customHeight="1">
      <c r="A6" s="83" t="s">
        <v>3</v>
      </c>
      <c r="B6" s="84" t="s">
        <v>228</v>
      </c>
      <c r="C6" s="1625"/>
      <c r="D6" s="1626"/>
      <c r="E6" s="285" t="s">
        <v>230</v>
      </c>
    </row>
    <row r="7" spans="1:5" ht="15.95" customHeight="1">
      <c r="A7" s="85"/>
      <c r="B7" s="86" t="s">
        <v>762</v>
      </c>
      <c r="C7" s="1625"/>
      <c r="D7" s="1626"/>
      <c r="E7" s="283" t="s">
        <v>232</v>
      </c>
    </row>
    <row r="8" spans="1:5" s="89" customFormat="1" ht="9.9499999999999993" customHeight="1">
      <c r="A8" s="87">
        <v>1</v>
      </c>
      <c r="B8" s="88">
        <v>2</v>
      </c>
      <c r="C8" s="1627">
        <v>3</v>
      </c>
      <c r="D8" s="1628"/>
      <c r="E8" s="314">
        <v>4</v>
      </c>
    </row>
    <row r="9" spans="1:5" ht="31.5" customHeight="1">
      <c r="A9" s="726" t="s">
        <v>233</v>
      </c>
      <c r="B9" s="789">
        <v>435340000000</v>
      </c>
      <c r="C9" s="907">
        <v>157069687249.00989</v>
      </c>
      <c r="D9" s="787"/>
      <c r="E9" s="313">
        <v>0.36079773797264181</v>
      </c>
    </row>
    <row r="10" spans="1:5" ht="19.5" customHeight="1">
      <c r="A10" s="727" t="s">
        <v>234</v>
      </c>
      <c r="B10" s="790">
        <v>470000</v>
      </c>
      <c r="C10" s="906">
        <v>314121.30000000005</v>
      </c>
      <c r="D10" s="788"/>
      <c r="E10" s="1125">
        <v>0.66834319148936183</v>
      </c>
    </row>
    <row r="11" spans="1:5" ht="19.5" customHeight="1">
      <c r="A11" s="727" t="s">
        <v>235</v>
      </c>
      <c r="B11" s="790">
        <v>3979000</v>
      </c>
      <c r="C11" s="906">
        <v>1490254.6700000004</v>
      </c>
      <c r="D11" s="788"/>
      <c r="E11" s="1125">
        <v>0.3745299497361147</v>
      </c>
    </row>
    <row r="12" spans="1:5" ht="19.5" customHeight="1">
      <c r="A12" s="727" t="s">
        <v>236</v>
      </c>
      <c r="B12" s="790">
        <v>400000</v>
      </c>
      <c r="C12" s="906">
        <v>1268578.0599999996</v>
      </c>
      <c r="D12" s="788"/>
      <c r="E12" s="1125">
        <v>3.1714451499999989</v>
      </c>
    </row>
    <row r="13" spans="1:5" ht="20.100000000000001" customHeight="1">
      <c r="A13" s="727" t="s">
        <v>237</v>
      </c>
      <c r="B13" s="790">
        <v>270000</v>
      </c>
      <c r="C13" s="906">
        <v>189301.96</v>
      </c>
      <c r="D13" s="788"/>
      <c r="E13" s="1125">
        <v>0.70111837037037039</v>
      </c>
    </row>
    <row r="14" spans="1:5" ht="20.100000000000001" customHeight="1">
      <c r="A14" s="727" t="s">
        <v>238</v>
      </c>
      <c r="B14" s="790">
        <v>49750000</v>
      </c>
      <c r="C14" s="906">
        <v>16586891.970000001</v>
      </c>
      <c r="D14" s="788"/>
      <c r="E14" s="1125">
        <v>0.33340486371859296</v>
      </c>
    </row>
    <row r="15" spans="1:5" ht="20.100000000000001" customHeight="1">
      <c r="A15" s="727" t="s">
        <v>239</v>
      </c>
      <c r="B15" s="790">
        <v>30000</v>
      </c>
      <c r="C15" s="906">
        <v>31390.54</v>
      </c>
      <c r="D15" s="788"/>
      <c r="E15" s="1125">
        <v>1.0463513333333334</v>
      </c>
    </row>
    <row r="16" spans="1:5" ht="20.100000000000001" customHeight="1">
      <c r="A16" s="727" t="s">
        <v>240</v>
      </c>
      <c r="B16" s="790">
        <v>724000</v>
      </c>
      <c r="C16" s="906">
        <v>1247801.1099999999</v>
      </c>
      <c r="D16" s="788"/>
      <c r="E16" s="1125">
        <v>1.7234821961325966</v>
      </c>
    </row>
    <row r="17" spans="1:5" ht="20.100000000000001" customHeight="1">
      <c r="A17" s="727" t="s">
        <v>241</v>
      </c>
      <c r="B17" s="790">
        <v>45000</v>
      </c>
      <c r="C17" s="906">
        <v>11463.24</v>
      </c>
      <c r="D17" s="788"/>
      <c r="E17" s="1125">
        <v>0.25473866666666667</v>
      </c>
    </row>
    <row r="18" spans="1:5" ht="20.100000000000001" customHeight="1">
      <c r="A18" s="727" t="s">
        <v>242</v>
      </c>
      <c r="B18" s="790">
        <v>40871000</v>
      </c>
      <c r="C18" s="906">
        <v>16511727.52</v>
      </c>
      <c r="D18" s="788"/>
      <c r="E18" s="1125">
        <v>0.40399617136845195</v>
      </c>
    </row>
    <row r="19" spans="1:5" ht="19.5" customHeight="1">
      <c r="A19" s="728" t="s">
        <v>702</v>
      </c>
      <c r="B19" s="790">
        <v>0</v>
      </c>
      <c r="C19" s="906">
        <v>60.76</v>
      </c>
      <c r="D19" s="788"/>
      <c r="E19" s="1125">
        <v>0</v>
      </c>
    </row>
    <row r="20" spans="1:5" ht="20.100000000000001" customHeight="1">
      <c r="A20" s="727" t="s">
        <v>243</v>
      </c>
      <c r="B20" s="790">
        <v>10000</v>
      </c>
      <c r="C20" s="906">
        <v>49955.32</v>
      </c>
      <c r="D20" s="788"/>
      <c r="E20" s="1125">
        <v>4.9955319999999999</v>
      </c>
    </row>
    <row r="21" spans="1:5" ht="20.100000000000001" customHeight="1">
      <c r="A21" s="727" t="s">
        <v>244</v>
      </c>
      <c r="B21" s="790">
        <v>1904000</v>
      </c>
      <c r="C21" s="906">
        <v>960657.28</v>
      </c>
      <c r="D21" s="788"/>
      <c r="E21" s="1125">
        <v>0.50454689075630255</v>
      </c>
    </row>
    <row r="22" spans="1:5" ht="20.100000000000001" customHeight="1">
      <c r="A22" s="727" t="s">
        <v>245</v>
      </c>
      <c r="B22" s="790">
        <v>1948000</v>
      </c>
      <c r="C22" s="906">
        <v>1174244.8899999997</v>
      </c>
      <c r="D22" s="788"/>
      <c r="E22" s="1125">
        <v>0.60279511806981501</v>
      </c>
    </row>
    <row r="23" spans="1:5" ht="20.100000000000001" customHeight="1">
      <c r="A23" s="727" t="s">
        <v>246</v>
      </c>
      <c r="B23" s="790">
        <v>2000</v>
      </c>
      <c r="C23" s="906">
        <v>496.68</v>
      </c>
      <c r="D23" s="788"/>
      <c r="E23" s="1125">
        <v>0.24834000000000001</v>
      </c>
    </row>
    <row r="24" spans="1:5" ht="20.100000000000001" customHeight="1">
      <c r="A24" s="727" t="s">
        <v>247</v>
      </c>
      <c r="B24" s="790">
        <v>2421977000</v>
      </c>
      <c r="C24" s="906">
        <v>1030037000.04</v>
      </c>
      <c r="D24" s="788"/>
      <c r="E24" s="1125">
        <v>0.42528768854534948</v>
      </c>
    </row>
    <row r="25" spans="1:5" ht="20.100000000000001" customHeight="1">
      <c r="A25" s="727" t="s">
        <v>248</v>
      </c>
      <c r="B25" s="790">
        <v>980725000</v>
      </c>
      <c r="C25" s="906">
        <v>523529.22000000003</v>
      </c>
      <c r="D25" s="788"/>
      <c r="E25" s="1125">
        <v>5.3381857299446842E-4</v>
      </c>
    </row>
    <row r="26" spans="1:5" ht="20.100000000000001" customHeight="1">
      <c r="A26" s="727" t="s">
        <v>249</v>
      </c>
      <c r="B26" s="790">
        <v>37000</v>
      </c>
      <c r="C26" s="906">
        <v>32023.26</v>
      </c>
      <c r="D26" s="788"/>
      <c r="E26" s="1125">
        <v>0.86549351351351345</v>
      </c>
    </row>
    <row r="27" spans="1:5" ht="20.100000000000001" customHeight="1">
      <c r="A27" s="729" t="s">
        <v>250</v>
      </c>
      <c r="B27" s="790">
        <v>7171000</v>
      </c>
      <c r="C27" s="906">
        <v>17831451.41</v>
      </c>
      <c r="D27" s="788"/>
      <c r="E27" s="1125">
        <v>2.4866059698786782</v>
      </c>
    </row>
    <row r="28" spans="1:5" ht="20.100000000000001" customHeight="1">
      <c r="A28" s="727" t="s">
        <v>251</v>
      </c>
      <c r="B28" s="790">
        <v>616813000</v>
      </c>
      <c r="C28" s="906">
        <v>157606347.25</v>
      </c>
      <c r="D28" s="788"/>
      <c r="E28" s="1125">
        <v>0.25551722685805911</v>
      </c>
    </row>
    <row r="29" spans="1:5" ht="20.100000000000001" customHeight="1">
      <c r="A29" s="727" t="s">
        <v>252</v>
      </c>
      <c r="B29" s="790">
        <v>56112000</v>
      </c>
      <c r="C29" s="906">
        <v>12154705.289999999</v>
      </c>
      <c r="D29" s="788"/>
      <c r="E29" s="1125">
        <v>0.21661507859281434</v>
      </c>
    </row>
    <row r="30" spans="1:5" ht="20.100000000000001" customHeight="1">
      <c r="A30" s="727" t="s">
        <v>253</v>
      </c>
      <c r="B30" s="790">
        <v>289190000</v>
      </c>
      <c r="C30" s="906">
        <v>4405433.7300000004</v>
      </c>
      <c r="D30" s="788"/>
      <c r="E30" s="1125">
        <v>1.5233700093364225E-2</v>
      </c>
    </row>
    <row r="31" spans="1:5" ht="20.100000000000001" customHeight="1">
      <c r="A31" s="727" t="s">
        <v>254</v>
      </c>
      <c r="B31" s="790">
        <v>0</v>
      </c>
      <c r="C31" s="906">
        <v>944779.67</v>
      </c>
      <c r="D31" s="788"/>
      <c r="E31" s="1125">
        <v>0</v>
      </c>
    </row>
    <row r="32" spans="1:5" ht="20.100000000000001" customHeight="1">
      <c r="A32" s="727" t="s">
        <v>255</v>
      </c>
      <c r="B32" s="790">
        <v>0</v>
      </c>
      <c r="C32" s="906">
        <v>32829.879999999997</v>
      </c>
      <c r="D32" s="788"/>
      <c r="E32" s="1125">
        <v>0</v>
      </c>
    </row>
    <row r="33" spans="1:5" ht="20.100000000000001" customHeight="1">
      <c r="A33" s="727" t="s">
        <v>256</v>
      </c>
      <c r="B33" s="790">
        <v>7744000</v>
      </c>
      <c r="C33" s="906">
        <v>3041480.5800000005</v>
      </c>
      <c r="D33" s="788"/>
      <c r="E33" s="1125">
        <v>0.39275317407024801</v>
      </c>
    </row>
    <row r="34" spans="1:5" ht="20.100000000000001" customHeight="1">
      <c r="A34" s="727" t="s">
        <v>257</v>
      </c>
      <c r="B34" s="790">
        <v>1040000</v>
      </c>
      <c r="C34" s="906">
        <v>1415215.6300000001</v>
      </c>
      <c r="D34" s="788"/>
      <c r="E34" s="1125">
        <v>1.3607842596153847</v>
      </c>
    </row>
    <row r="35" spans="1:5" ht="20.100000000000001" customHeight="1">
      <c r="A35" s="727" t="s">
        <v>258</v>
      </c>
      <c r="B35" s="790">
        <v>2000</v>
      </c>
      <c r="C35" s="906">
        <v>4186.8900000000003</v>
      </c>
      <c r="D35" s="788"/>
      <c r="E35" s="1125">
        <v>2.093445</v>
      </c>
    </row>
    <row r="36" spans="1:5" ht="20.100000000000001" customHeight="1">
      <c r="A36" s="727" t="s">
        <v>259</v>
      </c>
      <c r="B36" s="790">
        <v>1161000</v>
      </c>
      <c r="C36" s="906">
        <v>5615907.3599999994</v>
      </c>
      <c r="D36" s="788"/>
      <c r="E36" s="1125">
        <v>4.837129509043927</v>
      </c>
    </row>
    <row r="37" spans="1:5" ht="20.100000000000001" customHeight="1">
      <c r="A37" s="727" t="s">
        <v>717</v>
      </c>
      <c r="B37" s="790">
        <v>31085000</v>
      </c>
      <c r="C37" s="906">
        <v>57182505.020000011</v>
      </c>
      <c r="D37" s="788"/>
      <c r="E37" s="1125">
        <v>1.8395530004825482</v>
      </c>
    </row>
    <row r="38" spans="1:5" ht="20.100000000000001" customHeight="1">
      <c r="A38" s="727" t="s">
        <v>260</v>
      </c>
      <c r="B38" s="790">
        <v>139563000</v>
      </c>
      <c r="C38" s="906">
        <v>324435200.24000001</v>
      </c>
      <c r="D38" s="788"/>
      <c r="E38" s="1125">
        <v>2.3246505179739616</v>
      </c>
    </row>
    <row r="39" spans="1:5" ht="20.100000000000001" customHeight="1">
      <c r="A39" s="727" t="s">
        <v>261</v>
      </c>
      <c r="B39" s="790">
        <v>5951000</v>
      </c>
      <c r="C39" s="906">
        <v>3711792.25</v>
      </c>
      <c r="D39" s="788"/>
      <c r="E39" s="1125">
        <v>0.6237258023861536</v>
      </c>
    </row>
    <row r="40" spans="1:5" ht="20.100000000000001" customHeight="1">
      <c r="A40" s="727" t="s">
        <v>262</v>
      </c>
      <c r="B40" s="790">
        <v>34135000</v>
      </c>
      <c r="C40" s="906">
        <v>8151134.04</v>
      </c>
      <c r="D40" s="788"/>
      <c r="E40" s="1125">
        <v>0.23879109535667203</v>
      </c>
    </row>
    <row r="41" spans="1:5" s="90" customFormat="1" ht="20.100000000000001" customHeight="1">
      <c r="A41" s="727" t="s">
        <v>263</v>
      </c>
      <c r="B41" s="790">
        <v>39339000</v>
      </c>
      <c r="C41" s="906">
        <v>16505038.079999996</v>
      </c>
      <c r="D41" s="788"/>
      <c r="E41" s="1125">
        <v>0.41955916723861808</v>
      </c>
    </row>
    <row r="42" spans="1:5" ht="20.100000000000001" customHeight="1">
      <c r="A42" s="727" t="s">
        <v>264</v>
      </c>
      <c r="B42" s="790">
        <v>36706000</v>
      </c>
      <c r="C42" s="906">
        <v>26000003.170000002</v>
      </c>
      <c r="D42" s="788"/>
      <c r="E42" s="1125">
        <v>0.70833114940336739</v>
      </c>
    </row>
    <row r="43" spans="1:5" ht="20.100000000000001" customHeight="1">
      <c r="A43" s="727" t="s">
        <v>265</v>
      </c>
      <c r="B43" s="790">
        <v>320000</v>
      </c>
      <c r="C43" s="906">
        <v>25988851.870000012</v>
      </c>
      <c r="D43" s="788"/>
      <c r="E43" s="1125" t="s">
        <v>750</v>
      </c>
    </row>
    <row r="44" spans="1:5" ht="20.100000000000001" customHeight="1">
      <c r="A44" s="727" t="s">
        <v>266</v>
      </c>
      <c r="B44" s="790">
        <v>3594000</v>
      </c>
      <c r="C44" s="906">
        <v>153718.26999999999</v>
      </c>
      <c r="D44" s="788"/>
      <c r="E44" s="1125">
        <v>4.2770804117974397E-2</v>
      </c>
    </row>
    <row r="45" spans="1:5" ht="20.100000000000001" customHeight="1">
      <c r="A45" s="727" t="s">
        <v>267</v>
      </c>
      <c r="B45" s="790">
        <v>63497000</v>
      </c>
      <c r="C45" s="906">
        <v>31178185.230000012</v>
      </c>
      <c r="D45" s="788"/>
      <c r="E45" s="1125">
        <v>0.4910182407042854</v>
      </c>
    </row>
    <row r="46" spans="1:5" ht="20.100000000000001" customHeight="1">
      <c r="A46" s="727" t="s">
        <v>268</v>
      </c>
      <c r="B46" s="790">
        <v>85253000</v>
      </c>
      <c r="C46" s="906">
        <v>52088743.759999998</v>
      </c>
      <c r="D46" s="788"/>
      <c r="E46" s="1125">
        <v>0.61099015588894234</v>
      </c>
    </row>
    <row r="47" spans="1:5" ht="20.100000000000001" customHeight="1">
      <c r="A47" s="727" t="s">
        <v>269</v>
      </c>
      <c r="B47" s="790">
        <v>0</v>
      </c>
      <c r="C47" s="906">
        <v>806335.78</v>
      </c>
      <c r="D47" s="788"/>
      <c r="E47" s="1125">
        <v>0</v>
      </c>
    </row>
    <row r="48" spans="1:5" ht="20.100000000000001" customHeight="1">
      <c r="A48" s="727" t="s">
        <v>270</v>
      </c>
      <c r="B48" s="790">
        <v>1784732420.55</v>
      </c>
      <c r="C48" s="906">
        <v>2472996442.23</v>
      </c>
      <c r="D48" s="788"/>
      <c r="E48" s="1125">
        <v>1.3856398941124732</v>
      </c>
    </row>
    <row r="49" spans="1:5" ht="20.100000000000001" customHeight="1">
      <c r="A49" s="727" t="s">
        <v>271</v>
      </c>
      <c r="B49" s="790">
        <v>95831000</v>
      </c>
      <c r="C49" s="906">
        <v>31617746.550000008</v>
      </c>
      <c r="D49" s="788"/>
      <c r="E49" s="1125">
        <v>0.32993234496144264</v>
      </c>
    </row>
    <row r="50" spans="1:5" ht="20.100000000000001" customHeight="1">
      <c r="A50" s="727" t="s">
        <v>272</v>
      </c>
      <c r="B50" s="790">
        <v>11000</v>
      </c>
      <c r="C50" s="906">
        <v>25468.440000000002</v>
      </c>
      <c r="D50" s="788"/>
      <c r="E50" s="1125">
        <v>2.3153127272727274</v>
      </c>
    </row>
    <row r="51" spans="1:5" ht="20.100000000000001" customHeight="1">
      <c r="A51" s="727" t="s">
        <v>273</v>
      </c>
      <c r="B51" s="790">
        <v>179000</v>
      </c>
      <c r="C51" s="906">
        <v>152593.74000000002</v>
      </c>
      <c r="D51" s="788"/>
      <c r="E51" s="1125">
        <v>0.85247899441340791</v>
      </c>
    </row>
    <row r="52" spans="1:5" ht="20.100000000000001" customHeight="1">
      <c r="A52" s="727" t="s">
        <v>274</v>
      </c>
      <c r="B52" s="790">
        <v>206596000</v>
      </c>
      <c r="C52" s="906">
        <v>66320873.649999991</v>
      </c>
      <c r="D52" s="788"/>
      <c r="E52" s="1125">
        <v>0.32101722032372354</v>
      </c>
    </row>
    <row r="53" spans="1:5" ht="20.100000000000001" customHeight="1">
      <c r="A53" s="727" t="s">
        <v>275</v>
      </c>
      <c r="B53" s="790">
        <v>181036000</v>
      </c>
      <c r="C53" s="906">
        <v>92959268.780000046</v>
      </c>
      <c r="D53" s="788"/>
      <c r="E53" s="1125">
        <v>0.51348499072007803</v>
      </c>
    </row>
    <row r="54" spans="1:5" ht="20.100000000000001" customHeight="1">
      <c r="A54" s="727" t="s">
        <v>276</v>
      </c>
      <c r="B54" s="790">
        <v>434602000</v>
      </c>
      <c r="C54" s="906">
        <v>625072.53</v>
      </c>
      <c r="D54" s="788"/>
      <c r="E54" s="1125">
        <v>1.4382642739794111E-3</v>
      </c>
    </row>
    <row r="55" spans="1:5" ht="20.100000000000001" customHeight="1">
      <c r="A55" s="727" t="s">
        <v>277</v>
      </c>
      <c r="B55" s="790">
        <v>7638000</v>
      </c>
      <c r="C55" s="906">
        <v>22677779.490000002</v>
      </c>
      <c r="D55" s="788"/>
      <c r="E55" s="1125">
        <v>2.9690729890023571</v>
      </c>
    </row>
    <row r="56" spans="1:5" ht="20.100000000000001" customHeight="1">
      <c r="A56" s="727" t="s">
        <v>278</v>
      </c>
      <c r="B56" s="790">
        <v>21860000</v>
      </c>
      <c r="C56" s="906">
        <v>10582595.869999999</v>
      </c>
      <c r="D56" s="788"/>
      <c r="E56" s="1125">
        <v>0.48410777081427259</v>
      </c>
    </row>
    <row r="57" spans="1:5" ht="20.100000000000001" customHeight="1">
      <c r="A57" s="727" t="s">
        <v>279</v>
      </c>
      <c r="B57" s="790">
        <v>121000000</v>
      </c>
      <c r="C57" s="906">
        <v>145793356.76999995</v>
      </c>
      <c r="D57" s="788"/>
      <c r="E57" s="1125">
        <v>1.2049037749586773</v>
      </c>
    </row>
    <row r="58" spans="1:5" s="939" customFormat="1" ht="20.100000000000001" customHeight="1">
      <c r="A58" s="727" t="s">
        <v>748</v>
      </c>
      <c r="B58" s="790">
        <v>11104824579.450001</v>
      </c>
      <c r="C58" s="906">
        <v>1599937674.5700002</v>
      </c>
      <c r="D58" s="788"/>
      <c r="E58" s="1125">
        <v>0.14407590710894794</v>
      </c>
    </row>
    <row r="59" spans="1:5" ht="20.100000000000001" customHeight="1">
      <c r="A59" s="727" t="s">
        <v>280</v>
      </c>
      <c r="B59" s="790">
        <v>0</v>
      </c>
      <c r="C59" s="906">
        <v>3977.1</v>
      </c>
      <c r="D59" s="788"/>
      <c r="E59" s="1125">
        <v>0</v>
      </c>
    </row>
    <row r="60" spans="1:5" ht="20.100000000000001" customHeight="1">
      <c r="A60" s="727" t="s">
        <v>281</v>
      </c>
      <c r="B60" s="790">
        <v>26509000</v>
      </c>
      <c r="C60" s="906">
        <v>5708021.4400000004</v>
      </c>
      <c r="D60" s="788"/>
      <c r="E60" s="1125">
        <v>0.21532390659775927</v>
      </c>
    </row>
    <row r="61" spans="1:5" ht="20.100000000000001" customHeight="1">
      <c r="A61" s="727" t="s">
        <v>282</v>
      </c>
      <c r="B61" s="790">
        <v>1000</v>
      </c>
      <c r="C61" s="906">
        <v>43140.32</v>
      </c>
      <c r="D61" s="788"/>
      <c r="E61" s="1125" t="s">
        <v>750</v>
      </c>
    </row>
    <row r="62" spans="1:5" s="939" customFormat="1" ht="20.100000000000001" customHeight="1">
      <c r="A62" s="727" t="s">
        <v>756</v>
      </c>
      <c r="B62" s="790">
        <v>0</v>
      </c>
      <c r="C62" s="906">
        <v>0.64</v>
      </c>
      <c r="D62" s="788"/>
      <c r="E62" s="1125">
        <v>0</v>
      </c>
    </row>
    <row r="63" spans="1:5" ht="20.100000000000001" customHeight="1">
      <c r="A63" s="727" t="s">
        <v>283</v>
      </c>
      <c r="B63" s="790">
        <v>408000</v>
      </c>
      <c r="C63" s="906">
        <v>173887.12</v>
      </c>
      <c r="D63" s="788"/>
      <c r="E63" s="1125">
        <v>0.42619392156862745</v>
      </c>
    </row>
    <row r="64" spans="1:5" ht="20.100000000000001" customHeight="1">
      <c r="A64" s="727" t="s">
        <v>284</v>
      </c>
      <c r="B64" s="790">
        <v>10246000</v>
      </c>
      <c r="C64" s="906">
        <v>3986045.58</v>
      </c>
      <c r="D64" s="788"/>
      <c r="E64" s="1125">
        <v>0.38903431387858678</v>
      </c>
    </row>
    <row r="65" spans="1:5" ht="20.100000000000001" customHeight="1">
      <c r="A65" s="727" t="s">
        <v>285</v>
      </c>
      <c r="B65" s="790">
        <v>2265000</v>
      </c>
      <c r="C65" s="906">
        <v>725419.14000000013</v>
      </c>
      <c r="D65" s="788"/>
      <c r="E65" s="1125">
        <v>0.32027335099337756</v>
      </c>
    </row>
    <row r="66" spans="1:5" ht="20.100000000000001" customHeight="1">
      <c r="A66" s="727" t="s">
        <v>286</v>
      </c>
      <c r="B66" s="790">
        <v>109000</v>
      </c>
      <c r="C66" s="906">
        <v>315240.76</v>
      </c>
      <c r="D66" s="788"/>
      <c r="E66" s="1125">
        <v>2.8921170642201837</v>
      </c>
    </row>
    <row r="67" spans="1:5" ht="20.100000000000001" customHeight="1">
      <c r="A67" s="727" t="s">
        <v>287</v>
      </c>
      <c r="B67" s="790">
        <v>650000</v>
      </c>
      <c r="C67" s="906">
        <v>207676.58</v>
      </c>
      <c r="D67" s="788"/>
      <c r="E67" s="1125">
        <v>0.31950243076923074</v>
      </c>
    </row>
    <row r="68" spans="1:5" ht="20.100000000000001" customHeight="1">
      <c r="A68" s="727" t="s">
        <v>288</v>
      </c>
      <c r="B68" s="790">
        <v>76000000</v>
      </c>
      <c r="C68" s="906">
        <v>35813351.549999997</v>
      </c>
      <c r="D68" s="788"/>
      <c r="E68" s="1125">
        <v>0.47122830986842101</v>
      </c>
    </row>
    <row r="69" spans="1:5" ht="20.100000000000001" customHeight="1">
      <c r="A69" s="727" t="s">
        <v>289</v>
      </c>
      <c r="B69" s="790">
        <v>1690000</v>
      </c>
      <c r="C69" s="906">
        <v>3062323.61</v>
      </c>
      <c r="D69" s="890"/>
      <c r="E69" s="1125">
        <v>1.8120258047337277</v>
      </c>
    </row>
    <row r="70" spans="1:5" ht="19.5" customHeight="1">
      <c r="A70" s="727" t="s">
        <v>290</v>
      </c>
      <c r="B70" s="790">
        <v>0</v>
      </c>
      <c r="C70" s="906">
        <v>5497.43</v>
      </c>
      <c r="D70" s="788"/>
      <c r="E70" s="1125">
        <v>0</v>
      </c>
    </row>
    <row r="71" spans="1:5" ht="20.100000000000001" customHeight="1">
      <c r="A71" s="727" t="s">
        <v>291</v>
      </c>
      <c r="B71" s="790">
        <v>65552000</v>
      </c>
      <c r="C71" s="906">
        <v>22926761.299999997</v>
      </c>
      <c r="D71" s="788"/>
      <c r="E71" s="1125">
        <v>0.34974922656822061</v>
      </c>
    </row>
    <row r="72" spans="1:5" ht="20.100000000000001" customHeight="1">
      <c r="A72" s="727" t="s">
        <v>292</v>
      </c>
      <c r="B72" s="790">
        <v>10847000</v>
      </c>
      <c r="C72" s="906">
        <v>3719016.3</v>
      </c>
      <c r="D72" s="788"/>
      <c r="E72" s="1125">
        <v>0.34286127961648383</v>
      </c>
    </row>
    <row r="73" spans="1:5" ht="20.100000000000001" customHeight="1">
      <c r="A73" s="727" t="s">
        <v>293</v>
      </c>
      <c r="B73" s="790">
        <v>28000</v>
      </c>
      <c r="C73" s="906">
        <v>33124.160000000003</v>
      </c>
      <c r="D73" s="788"/>
      <c r="E73" s="1125">
        <v>1.1830057142857144</v>
      </c>
    </row>
    <row r="74" spans="1:5" ht="20.100000000000001" customHeight="1">
      <c r="A74" s="727" t="s">
        <v>294</v>
      </c>
      <c r="B74" s="790">
        <v>0</v>
      </c>
      <c r="C74" s="906">
        <v>2993.8</v>
      </c>
      <c r="D74" s="788"/>
      <c r="E74" s="1125">
        <v>0</v>
      </c>
    </row>
    <row r="75" spans="1:5" ht="20.100000000000001" customHeight="1">
      <c r="A75" s="727" t="s">
        <v>295</v>
      </c>
      <c r="B75" s="790">
        <v>350000</v>
      </c>
      <c r="C75" s="906">
        <v>94659.05</v>
      </c>
      <c r="D75" s="788"/>
      <c r="E75" s="1125">
        <v>0.2704544285714286</v>
      </c>
    </row>
    <row r="76" spans="1:5" ht="20.100000000000001" customHeight="1">
      <c r="A76" s="727" t="s">
        <v>296</v>
      </c>
      <c r="B76" s="790">
        <v>880000</v>
      </c>
      <c r="C76" s="906">
        <v>321500.44999999995</v>
      </c>
      <c r="D76" s="788"/>
      <c r="E76" s="1125">
        <v>0.36534142045454543</v>
      </c>
    </row>
    <row r="77" spans="1:5" ht="20.100000000000001" customHeight="1">
      <c r="A77" s="727" t="s">
        <v>297</v>
      </c>
      <c r="B77" s="790">
        <v>3528000</v>
      </c>
      <c r="C77" s="906">
        <v>1583775.18</v>
      </c>
      <c r="D77" s="788"/>
      <c r="E77" s="1125">
        <v>0.44891586734693878</v>
      </c>
    </row>
    <row r="78" spans="1:5" ht="20.100000000000001" customHeight="1">
      <c r="A78" s="727" t="s">
        <v>298</v>
      </c>
      <c r="B78" s="790">
        <v>1000</v>
      </c>
      <c r="C78" s="906">
        <v>19527.989999999998</v>
      </c>
      <c r="D78" s="788"/>
      <c r="E78" s="1125" t="s">
        <v>750</v>
      </c>
    </row>
    <row r="79" spans="1:5" ht="20.100000000000001" customHeight="1">
      <c r="A79" s="727" t="s">
        <v>299</v>
      </c>
      <c r="B79" s="790">
        <v>99511000</v>
      </c>
      <c r="C79" s="906">
        <v>160405650.19999999</v>
      </c>
      <c r="D79" s="788"/>
      <c r="E79" s="1125">
        <v>1.6119388831385473</v>
      </c>
    </row>
    <row r="80" spans="1:5" ht="20.100000000000001" customHeight="1">
      <c r="A80" s="727" t="s">
        <v>347</v>
      </c>
      <c r="B80" s="790">
        <v>5810000</v>
      </c>
      <c r="C80" s="906">
        <v>4311465.34</v>
      </c>
      <c r="D80" s="788"/>
      <c r="E80" s="1125">
        <v>0.74207665060240957</v>
      </c>
    </row>
    <row r="81" spans="1:5" ht="20.100000000000001" customHeight="1">
      <c r="A81" s="727" t="s">
        <v>300</v>
      </c>
      <c r="B81" s="790">
        <v>597000</v>
      </c>
      <c r="C81" s="906">
        <v>335180.26000000007</v>
      </c>
      <c r="D81" s="788"/>
      <c r="E81" s="1125">
        <v>0.56144097152428818</v>
      </c>
    </row>
    <row r="82" spans="1:5" ht="20.100000000000001" customHeight="1">
      <c r="A82" s="727" t="s">
        <v>301</v>
      </c>
      <c r="B82" s="790">
        <v>2676651000</v>
      </c>
      <c r="C82" s="906">
        <v>90699581.589999989</v>
      </c>
      <c r="D82" s="788"/>
      <c r="E82" s="1125">
        <v>3.3885471654690878E-2</v>
      </c>
    </row>
    <row r="83" spans="1:5" ht="20.100000000000001" customHeight="1">
      <c r="A83" s="727" t="s">
        <v>302</v>
      </c>
      <c r="B83" s="790">
        <v>406405145000</v>
      </c>
      <c r="C83" s="906">
        <v>140370439382.3999</v>
      </c>
      <c r="D83" s="788"/>
      <c r="E83" s="1125">
        <v>0.34539533052023713</v>
      </c>
    </row>
    <row r="84" spans="1:5" ht="20.100000000000001" customHeight="1">
      <c r="A84" s="727" t="s">
        <v>303</v>
      </c>
      <c r="B84" s="790">
        <v>1546165000</v>
      </c>
      <c r="C84" s="906">
        <v>7552724183.8199987</v>
      </c>
      <c r="D84" s="788"/>
      <c r="E84" s="1125">
        <v>4.8848112483596502</v>
      </c>
    </row>
    <row r="85" spans="1:5" ht="20.100000000000001" customHeight="1">
      <c r="A85" s="727" t="s">
        <v>304</v>
      </c>
      <c r="B85" s="790">
        <v>2310000</v>
      </c>
      <c r="C85" s="906">
        <v>1088931.8500000001</v>
      </c>
      <c r="D85" s="788"/>
      <c r="E85" s="1125">
        <v>0.47139906926406933</v>
      </c>
    </row>
    <row r="86" spans="1:5" ht="19.5" customHeight="1">
      <c r="A86" s="727" t="s">
        <v>305</v>
      </c>
      <c r="B86" s="790">
        <v>2938412000</v>
      </c>
      <c r="C86" s="906">
        <v>1238689562.52</v>
      </c>
      <c r="D86" s="788"/>
      <c r="E86" s="1125">
        <v>0.42155067516740335</v>
      </c>
    </row>
    <row r="87" spans="1:5" ht="20.100000000000001" customHeight="1">
      <c r="A87" s="727" t="s">
        <v>307</v>
      </c>
      <c r="B87" s="790">
        <v>2575900000</v>
      </c>
      <c r="C87" s="906">
        <v>1303056312.8999991</v>
      </c>
      <c r="D87" s="788"/>
      <c r="E87" s="1125">
        <v>0.50586447956054159</v>
      </c>
    </row>
    <row r="88" spans="1:5" ht="20.100000000000001" customHeight="1">
      <c r="A88" s="727" t="s">
        <v>308</v>
      </c>
      <c r="B88" s="790">
        <v>0</v>
      </c>
      <c r="C88" s="906">
        <v>79003.299999999959</v>
      </c>
      <c r="D88" s="788"/>
      <c r="E88" s="1125">
        <v>0</v>
      </c>
    </row>
    <row r="89" spans="1:5" ht="20.100000000000001" customHeight="1">
      <c r="A89" s="727" t="s">
        <v>309</v>
      </c>
      <c r="B89" s="790">
        <v>10307000</v>
      </c>
      <c r="C89" s="906">
        <v>5739839.4899999993</v>
      </c>
      <c r="D89" s="788"/>
      <c r="E89" s="1125">
        <v>0.55688750266808962</v>
      </c>
    </row>
    <row r="90" spans="1:5" ht="6" customHeight="1">
      <c r="A90" s="730"/>
      <c r="B90" s="903"/>
      <c r="C90" s="908"/>
      <c r="D90" s="652"/>
      <c r="E90" s="731"/>
    </row>
    <row r="91" spans="1:5" ht="18">
      <c r="A91" s="659" t="s">
        <v>721</v>
      </c>
      <c r="C91" s="91"/>
      <c r="D91" s="91"/>
    </row>
    <row r="92" spans="1:5" ht="18">
      <c r="A92" s="659" t="s">
        <v>761</v>
      </c>
    </row>
    <row r="93" spans="1:5">
      <c r="A93" s="891"/>
      <c r="C93" s="279"/>
      <c r="D93" s="279"/>
      <c r="E93" s="279"/>
    </row>
    <row r="94" spans="1:5">
      <c r="C94" s="277"/>
      <c r="D94" s="277"/>
      <c r="E94" s="278"/>
    </row>
    <row r="95" spans="1:5">
      <c r="C95" s="279"/>
      <c r="D95" s="279"/>
      <c r="E95" s="279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5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F31"/>
  <sheetViews>
    <sheetView showGridLines="0" zoomScale="75" zoomScaleNormal="75" zoomScaleSheetLayoutView="85" workbookViewId="0">
      <selection activeCell="G20" sqref="G20"/>
    </sheetView>
  </sheetViews>
  <sheetFormatPr defaultColWidth="16.28515625" defaultRowHeight="15"/>
  <cols>
    <col min="1" max="1" width="52" style="93" customWidth="1"/>
    <col min="2" max="4" width="26.5703125" style="93" customWidth="1"/>
    <col min="5" max="5" width="19.7109375" style="93" customWidth="1"/>
    <col min="6" max="6" width="44.5703125" style="93" customWidth="1"/>
    <col min="7" max="16384" width="16.28515625" style="93"/>
  </cols>
  <sheetData>
    <row r="1" spans="1:6" ht="15" customHeight="1">
      <c r="A1" s="92" t="s">
        <v>310</v>
      </c>
    </row>
    <row r="2" spans="1:6" ht="15.75">
      <c r="A2" s="94" t="s">
        <v>311</v>
      </c>
      <c r="B2" s="95"/>
      <c r="C2" s="95"/>
      <c r="D2" s="95"/>
    </row>
    <row r="3" spans="1:6" ht="15.75">
      <c r="A3" s="94"/>
      <c r="B3" s="95"/>
      <c r="C3" s="95"/>
      <c r="D3" s="95"/>
    </row>
    <row r="4" spans="1:6" ht="15.75" customHeight="1">
      <c r="A4" s="94"/>
      <c r="B4" s="95"/>
      <c r="C4" s="95"/>
      <c r="D4" s="97" t="s">
        <v>2</v>
      </c>
    </row>
    <row r="5" spans="1:6" ht="15.95" customHeight="1">
      <c r="A5" s="98"/>
      <c r="B5" s="99" t="s">
        <v>227</v>
      </c>
      <c r="C5" s="100"/>
      <c r="D5" s="316"/>
    </row>
    <row r="6" spans="1:6" ht="15.95" customHeight="1">
      <c r="A6" s="101" t="s">
        <v>3</v>
      </c>
      <c r="B6" s="102" t="s">
        <v>228</v>
      </c>
      <c r="C6" s="103" t="s">
        <v>229</v>
      </c>
      <c r="D6" s="317" t="s">
        <v>230</v>
      </c>
    </row>
    <row r="7" spans="1:6" ht="15.95" customHeight="1">
      <c r="A7" s="104"/>
      <c r="B7" s="105" t="s">
        <v>762</v>
      </c>
      <c r="C7" s="106"/>
      <c r="D7" s="318" t="s">
        <v>232</v>
      </c>
      <c r="E7" s="328"/>
    </row>
    <row r="8" spans="1:6" s="111" customFormat="1" ht="13.5" customHeight="1">
      <c r="A8" s="107">
        <v>1</v>
      </c>
      <c r="B8" s="108">
        <v>2</v>
      </c>
      <c r="C8" s="109">
        <v>3</v>
      </c>
      <c r="D8" s="315">
        <v>4</v>
      </c>
      <c r="E8" s="329"/>
    </row>
    <row r="9" spans="1:6" ht="19.5" customHeight="1">
      <c r="A9" s="112" t="s">
        <v>312</v>
      </c>
      <c r="B9" s="791">
        <v>2575900000</v>
      </c>
      <c r="C9" s="792">
        <v>1303056312.8999999</v>
      </c>
      <c r="D9" s="732">
        <v>0.50586447956054192</v>
      </c>
      <c r="E9" s="110"/>
      <c r="F9" s="96"/>
    </row>
    <row r="10" spans="1:6" ht="22.5" customHeight="1">
      <c r="A10" s="113" t="s">
        <v>313</v>
      </c>
      <c r="B10" s="793">
        <v>196069000</v>
      </c>
      <c r="C10" s="794">
        <v>109295256.31999999</v>
      </c>
      <c r="D10" s="708">
        <v>0.55743261974100955</v>
      </c>
      <c r="E10" s="110"/>
      <c r="F10" s="114"/>
    </row>
    <row r="11" spans="1:6" ht="24" customHeight="1">
      <c r="A11" s="113" t="s">
        <v>314</v>
      </c>
      <c r="B11" s="793">
        <v>101341000</v>
      </c>
      <c r="C11" s="794">
        <v>61520223.330000028</v>
      </c>
      <c r="D11" s="708">
        <v>0.60706153807442231</v>
      </c>
      <c r="E11" s="110"/>
      <c r="F11" s="115"/>
    </row>
    <row r="12" spans="1:6" ht="24" customHeight="1">
      <c r="A12" s="113" t="s">
        <v>315</v>
      </c>
      <c r="B12" s="793">
        <v>95309000</v>
      </c>
      <c r="C12" s="794">
        <v>50147702.930000007</v>
      </c>
      <c r="D12" s="708">
        <v>0.52615915527389867</v>
      </c>
      <c r="E12" s="110"/>
      <c r="F12" s="115"/>
    </row>
    <row r="13" spans="1:6" ht="24" customHeight="1">
      <c r="A13" s="113" t="s">
        <v>316</v>
      </c>
      <c r="B13" s="793">
        <v>51567000</v>
      </c>
      <c r="C13" s="794">
        <v>25207218.550000012</v>
      </c>
      <c r="D13" s="708">
        <v>0.48882460779180509</v>
      </c>
      <c r="E13" s="110"/>
      <c r="F13" s="115"/>
    </row>
    <row r="14" spans="1:6" ht="24" customHeight="1">
      <c r="A14" s="113" t="s">
        <v>317</v>
      </c>
      <c r="B14" s="793">
        <v>155853000</v>
      </c>
      <c r="C14" s="794">
        <v>72705573.399999976</v>
      </c>
      <c r="D14" s="708">
        <v>0.46650095538744829</v>
      </c>
      <c r="E14" s="110"/>
      <c r="F14" s="115"/>
    </row>
    <row r="15" spans="1:6" ht="24" customHeight="1">
      <c r="A15" s="113" t="s">
        <v>318</v>
      </c>
      <c r="B15" s="793">
        <v>189843000</v>
      </c>
      <c r="C15" s="794">
        <v>103659335.98000002</v>
      </c>
      <c r="D15" s="708">
        <v>0.5460266429628694</v>
      </c>
      <c r="E15" s="110"/>
      <c r="F15" s="115"/>
    </row>
    <row r="16" spans="1:6" ht="24" customHeight="1">
      <c r="A16" s="113" t="s">
        <v>319</v>
      </c>
      <c r="B16" s="793">
        <v>578855000</v>
      </c>
      <c r="C16" s="794">
        <v>266959681.16999981</v>
      </c>
      <c r="D16" s="708">
        <v>0.46118575665753914</v>
      </c>
      <c r="E16" s="110"/>
      <c r="F16" s="116"/>
    </row>
    <row r="17" spans="1:6" ht="24" customHeight="1">
      <c r="A17" s="113" t="s">
        <v>320</v>
      </c>
      <c r="B17" s="793">
        <v>46168000</v>
      </c>
      <c r="C17" s="794">
        <v>24773391.100000001</v>
      </c>
      <c r="D17" s="708">
        <v>0.5365922522093225</v>
      </c>
      <c r="E17" s="110"/>
      <c r="F17" s="115"/>
    </row>
    <row r="18" spans="1:6" ht="24" customHeight="1">
      <c r="A18" s="113" t="s">
        <v>321</v>
      </c>
      <c r="B18" s="793">
        <v>81505000</v>
      </c>
      <c r="C18" s="794">
        <v>42452684.11999999</v>
      </c>
      <c r="D18" s="708">
        <v>0.52085987509968701</v>
      </c>
      <c r="E18" s="110"/>
      <c r="F18" s="116"/>
    </row>
    <row r="19" spans="1:6" ht="24" customHeight="1">
      <c r="A19" s="113" t="s">
        <v>322</v>
      </c>
      <c r="B19" s="793">
        <v>63474000</v>
      </c>
      <c r="C19" s="794">
        <v>34500946.239999995</v>
      </c>
      <c r="D19" s="708">
        <v>0.54354454170211419</v>
      </c>
      <c r="E19" s="110"/>
      <c r="F19" s="115" t="s">
        <v>4</v>
      </c>
    </row>
    <row r="20" spans="1:6" ht="24" customHeight="1">
      <c r="A20" s="113" t="s">
        <v>323</v>
      </c>
      <c r="B20" s="793">
        <v>176016000</v>
      </c>
      <c r="C20" s="794">
        <v>88561185.679999873</v>
      </c>
      <c r="D20" s="708">
        <v>0.50314281474411349</v>
      </c>
      <c r="E20" s="110"/>
      <c r="F20" s="115"/>
    </row>
    <row r="21" spans="1:6" ht="24" customHeight="1">
      <c r="A21" s="113" t="s">
        <v>324</v>
      </c>
      <c r="B21" s="793">
        <v>309911000</v>
      </c>
      <c r="C21" s="794">
        <v>154821341.92000002</v>
      </c>
      <c r="D21" s="708">
        <v>0.49956710771802232</v>
      </c>
      <c r="E21" s="110"/>
      <c r="F21" s="115"/>
    </row>
    <row r="22" spans="1:6" ht="24" customHeight="1">
      <c r="A22" s="113" t="s">
        <v>325</v>
      </c>
      <c r="B22" s="793">
        <v>63249000</v>
      </c>
      <c r="C22" s="794">
        <v>31601512.899999991</v>
      </c>
      <c r="D22" s="708">
        <v>0.49963656184287486</v>
      </c>
      <c r="E22" s="110"/>
      <c r="F22" s="115"/>
    </row>
    <row r="23" spans="1:6" ht="24" customHeight="1">
      <c r="A23" s="113" t="s">
        <v>326</v>
      </c>
      <c r="B23" s="793">
        <v>80757000</v>
      </c>
      <c r="C23" s="794">
        <v>37154080.5</v>
      </c>
      <c r="D23" s="708">
        <v>0.46007256956053344</v>
      </c>
      <c r="E23" s="110"/>
      <c r="F23" s="115"/>
    </row>
    <row r="24" spans="1:6" ht="24" customHeight="1">
      <c r="A24" s="113" t="s">
        <v>327</v>
      </c>
      <c r="B24" s="793">
        <v>278599000</v>
      </c>
      <c r="C24" s="794">
        <v>135105295.56999993</v>
      </c>
      <c r="D24" s="708">
        <v>0.48494537155553297</v>
      </c>
      <c r="E24" s="110"/>
      <c r="F24" s="115"/>
    </row>
    <row r="25" spans="1:6" ht="24" customHeight="1">
      <c r="A25" s="117" t="s">
        <v>328</v>
      </c>
      <c r="B25" s="795">
        <v>107384000</v>
      </c>
      <c r="C25" s="796">
        <v>64590883.190000005</v>
      </c>
      <c r="D25" s="709">
        <v>0.60149447953140134</v>
      </c>
      <c r="E25" s="110"/>
      <c r="F25" s="115"/>
    </row>
    <row r="26" spans="1:6" ht="23.25" customHeight="1">
      <c r="A26" s="659" t="s">
        <v>761</v>
      </c>
    </row>
    <row r="31" spans="1:6">
      <c r="D31" s="93" t="s">
        <v>4</v>
      </c>
    </row>
  </sheetData>
  <phoneticPr fontId="54" type="noConversion"/>
  <conditionalFormatting sqref="E9:E25">
    <cfRule type="cellIs" dxfId="12" priority="1" operator="equal">
      <formula>#REF!</formula>
    </cfRule>
  </conditionalFormatting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18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7"/>
  <sheetViews>
    <sheetView showGridLines="0" showZeros="0" topLeftCell="B34" zoomScale="70" zoomScaleNormal="70" zoomScaleSheetLayoutView="70" workbookViewId="0">
      <selection activeCell="H43" sqref="H43"/>
    </sheetView>
  </sheetViews>
  <sheetFormatPr defaultColWidth="7.85546875" defaultRowHeight="15"/>
  <cols>
    <col min="1" max="1" width="6.7109375" style="596" hidden="1" customWidth="1"/>
    <col min="2" max="2" width="2.28515625" style="596" customWidth="1"/>
    <col min="3" max="3" width="4.5703125" style="596" customWidth="1"/>
    <col min="4" max="4" width="66.28515625" style="596" customWidth="1"/>
    <col min="5" max="5" width="16" style="598" customWidth="1"/>
    <col min="6" max="6" width="19.140625" style="596" bestFit="1" customWidth="1"/>
    <col min="7" max="7" width="16" style="596" customWidth="1"/>
    <col min="8" max="8" width="16.42578125" style="596" customWidth="1"/>
    <col min="9" max="9" width="16" style="596" customWidth="1"/>
    <col min="10" max="10" width="11.5703125" style="596" bestFit="1" customWidth="1"/>
    <col min="11" max="12" width="9.28515625" style="596" customWidth="1"/>
    <col min="13" max="13" width="7.85546875" style="596" customWidth="1"/>
    <col min="14" max="14" width="14.140625" style="596" bestFit="1" customWidth="1"/>
    <col min="15" max="15" width="16.28515625" style="596" bestFit="1" customWidth="1"/>
    <col min="16" max="16" width="16.42578125" style="596" customWidth="1"/>
    <col min="17" max="17" width="22" style="1555" bestFit="1" customWidth="1"/>
    <col min="18" max="18" width="7.85546875" style="596"/>
    <col min="19" max="19" width="16" style="596" customWidth="1"/>
    <col min="20" max="20" width="7.85546875" style="596"/>
    <col min="21" max="21" width="12.7109375" style="596" bestFit="1" customWidth="1"/>
    <col min="22" max="22" width="14.85546875" style="596" bestFit="1" customWidth="1"/>
    <col min="23" max="16384" width="7.85546875" style="596"/>
  </cols>
  <sheetData>
    <row r="1" spans="1:17" ht="19.5" customHeight="1">
      <c r="B1" s="597" t="s">
        <v>644</v>
      </c>
      <c r="C1" s="597"/>
      <c r="D1" s="597"/>
      <c r="I1" s="599"/>
    </row>
    <row r="2" spans="1:17" ht="15.75" customHeight="1">
      <c r="B2" s="1629" t="s">
        <v>645</v>
      </c>
      <c r="C2" s="1629"/>
      <c r="D2" s="1629"/>
      <c r="E2" s="1629"/>
      <c r="F2" s="1629"/>
      <c r="G2" s="1629"/>
      <c r="H2" s="1629"/>
      <c r="I2" s="1629"/>
      <c r="J2" s="1629"/>
      <c r="K2" s="1629"/>
      <c r="L2" s="1629"/>
    </row>
    <row r="3" spans="1:17" ht="15" customHeight="1"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</row>
    <row r="4" spans="1:17" ht="15" customHeight="1">
      <c r="B4" s="716"/>
      <c r="C4" s="716"/>
      <c r="D4" s="716"/>
      <c r="E4" s="716"/>
      <c r="F4" s="716"/>
      <c r="G4" s="716"/>
      <c r="H4" s="716"/>
      <c r="I4" s="716"/>
      <c r="J4" s="716"/>
      <c r="K4" s="716"/>
      <c r="L4" s="716"/>
    </row>
    <row r="5" spans="1:17" ht="15.75">
      <c r="B5" s="600"/>
      <c r="C5" s="601"/>
      <c r="D5" s="602"/>
      <c r="E5" s="99" t="s">
        <v>227</v>
      </c>
      <c r="F5" s="922" t="s">
        <v>516</v>
      </c>
      <c r="G5" s="603" t="s">
        <v>229</v>
      </c>
      <c r="H5" s="604"/>
      <c r="I5" s="604"/>
      <c r="J5" s="604" t="s">
        <v>433</v>
      </c>
      <c r="K5" s="604"/>
      <c r="L5" s="605"/>
    </row>
    <row r="6" spans="1:17" ht="15.75">
      <c r="B6" s="606" t="s">
        <v>3</v>
      </c>
      <c r="C6" s="607"/>
      <c r="D6" s="608"/>
      <c r="E6" s="102" t="s">
        <v>228</v>
      </c>
      <c r="F6" s="923" t="s">
        <v>519</v>
      </c>
      <c r="G6" s="610"/>
      <c r="H6" s="610"/>
      <c r="I6" s="610"/>
      <c r="J6" s="610"/>
      <c r="K6" s="783"/>
      <c r="L6" s="783"/>
    </row>
    <row r="7" spans="1:17" ht="15.75">
      <c r="B7" s="611"/>
      <c r="C7" s="598"/>
      <c r="D7" s="612"/>
      <c r="E7" s="105" t="s">
        <v>743</v>
      </c>
      <c r="F7" s="609"/>
      <c r="G7" s="613" t="s">
        <v>434</v>
      </c>
      <c r="H7" s="614" t="s">
        <v>534</v>
      </c>
      <c r="I7" s="614" t="s">
        <v>436</v>
      </c>
      <c r="J7" s="1095" t="s">
        <v>531</v>
      </c>
      <c r="K7" s="1096" t="s">
        <v>456</v>
      </c>
      <c r="L7" s="1096" t="s">
        <v>760</v>
      </c>
    </row>
    <row r="8" spans="1:17" s="615" customFormat="1" ht="15" customHeight="1">
      <c r="B8" s="616"/>
      <c r="C8" s="617"/>
      <c r="D8" s="618"/>
      <c r="E8" s="1630" t="s">
        <v>646</v>
      </c>
      <c r="F8" s="1631"/>
      <c r="G8" s="1631"/>
      <c r="H8" s="1631"/>
      <c r="I8" s="1632"/>
      <c r="J8" s="784"/>
      <c r="K8" s="784"/>
      <c r="L8" s="784"/>
      <c r="M8" s="596"/>
      <c r="Q8" s="1556"/>
    </row>
    <row r="9" spans="1:17" s="615" customFormat="1" ht="9.9499999999999993" customHeight="1">
      <c r="B9" s="1633">
        <v>1</v>
      </c>
      <c r="C9" s="1634"/>
      <c r="D9" s="1634"/>
      <c r="E9" s="619">
        <v>2</v>
      </c>
      <c r="F9" s="620">
        <v>3</v>
      </c>
      <c r="G9" s="620">
        <v>4</v>
      </c>
      <c r="H9" s="621">
        <v>5</v>
      </c>
      <c r="I9" s="621">
        <v>6</v>
      </c>
      <c r="J9" s="710">
        <v>7</v>
      </c>
      <c r="K9" s="894">
        <v>8</v>
      </c>
      <c r="L9" s="710">
        <v>9</v>
      </c>
      <c r="Q9" s="1556"/>
    </row>
    <row r="10" spans="1:17" ht="21.75" customHeight="1">
      <c r="A10" s="622" t="s">
        <v>647</v>
      </c>
      <c r="B10" s="623" t="s">
        <v>648</v>
      </c>
      <c r="C10" s="624"/>
      <c r="D10" s="625"/>
      <c r="E10" s="1124">
        <v>435340000000</v>
      </c>
      <c r="F10" s="1124">
        <v>435340000000.00006</v>
      </c>
      <c r="G10" s="921">
        <v>36844986274.309998</v>
      </c>
      <c r="H10" s="1124">
        <v>73245088550.819931</v>
      </c>
      <c r="I10" s="1124">
        <v>105552645769.01984</v>
      </c>
      <c r="J10" s="892">
        <v>8.4634966403983075E-2</v>
      </c>
      <c r="K10" s="653">
        <v>0.16824800971842679</v>
      </c>
      <c r="L10" s="653">
        <v>0.242460251226673</v>
      </c>
    </row>
    <row r="11" spans="1:17" ht="15.75">
      <c r="A11" s="622"/>
      <c r="B11" s="627" t="s">
        <v>536</v>
      </c>
      <c r="C11" s="628"/>
      <c r="D11" s="625"/>
      <c r="E11" s="1072"/>
      <c r="F11" s="1072"/>
      <c r="G11" s="671"/>
      <c r="H11" s="1072"/>
      <c r="I11" s="1072"/>
      <c r="J11" s="893"/>
      <c r="K11" s="626"/>
      <c r="L11" s="1067"/>
    </row>
    <row r="12" spans="1:17" ht="21.75" customHeight="1">
      <c r="A12" s="622" t="s">
        <v>649</v>
      </c>
      <c r="B12" s="629" t="s">
        <v>622</v>
      </c>
      <c r="C12" s="630" t="s">
        <v>650</v>
      </c>
      <c r="D12" s="631"/>
      <c r="E12" s="1072">
        <v>235893971000</v>
      </c>
      <c r="F12" s="1072">
        <v>236601247418.48013</v>
      </c>
      <c r="G12" s="671">
        <v>21501511481.480003</v>
      </c>
      <c r="H12" s="1072">
        <v>43030328352.849945</v>
      </c>
      <c r="I12" s="1072">
        <v>61934671549.809975</v>
      </c>
      <c r="J12" s="1118">
        <v>9.0876577009122703E-2</v>
      </c>
      <c r="K12" s="1067">
        <v>0.18186856080577449</v>
      </c>
      <c r="L12" s="1067">
        <v>0.2617681530658425</v>
      </c>
      <c r="P12" s="669"/>
    </row>
    <row r="13" spans="1:17" ht="12" customHeight="1">
      <c r="A13" s="622"/>
      <c r="B13" s="632"/>
      <c r="C13" s="633" t="s">
        <v>564</v>
      </c>
      <c r="D13" s="634"/>
      <c r="E13" s="1071"/>
      <c r="F13" s="1071"/>
      <c r="G13" s="670"/>
      <c r="H13" s="1071"/>
      <c r="I13" s="1071"/>
      <c r="J13" s="1119"/>
      <c r="K13" s="1068"/>
      <c r="L13" s="1068"/>
    </row>
    <row r="14" spans="1:17" ht="15.95" customHeight="1">
      <c r="A14" s="622" t="s">
        <v>651</v>
      </c>
      <c r="B14" s="632"/>
      <c r="C14" s="635" t="s">
        <v>652</v>
      </c>
      <c r="D14" s="634" t="s">
        <v>653</v>
      </c>
      <c r="E14" s="1071">
        <v>66697426000</v>
      </c>
      <c r="F14" s="1071">
        <v>66697426000</v>
      </c>
      <c r="G14" s="670">
        <v>8936489137</v>
      </c>
      <c r="H14" s="1071">
        <v>17872978274</v>
      </c>
      <c r="I14" s="1071">
        <v>22998941907</v>
      </c>
      <c r="J14" s="1119">
        <v>0.13398551747709125</v>
      </c>
      <c r="K14" s="1068">
        <v>0.26797103495418251</v>
      </c>
      <c r="L14" s="1068">
        <v>0.34482502978450774</v>
      </c>
    </row>
    <row r="15" spans="1:17" ht="15.95" customHeight="1">
      <c r="A15" s="622" t="s">
        <v>654</v>
      </c>
      <c r="B15" s="632"/>
      <c r="C15" s="635" t="s">
        <v>655</v>
      </c>
      <c r="D15" s="634" t="s">
        <v>656</v>
      </c>
      <c r="E15" s="1071">
        <v>52612361000</v>
      </c>
      <c r="F15" s="1071">
        <v>52612361000</v>
      </c>
      <c r="G15" s="670">
        <v>4663105146.3999996</v>
      </c>
      <c r="H15" s="1071">
        <v>8681512133.6100006</v>
      </c>
      <c r="I15" s="1071">
        <v>12877294007.349998</v>
      </c>
      <c r="J15" s="1119">
        <v>8.8631360725286587E-2</v>
      </c>
      <c r="K15" s="1068">
        <v>0.16500898208331691</v>
      </c>
      <c r="L15" s="1068">
        <v>0.24475795730493827</v>
      </c>
      <c r="P15" s="669"/>
    </row>
    <row r="16" spans="1:17" ht="12" customHeight="1">
      <c r="A16" s="622"/>
      <c r="B16" s="632"/>
      <c r="C16" s="635"/>
      <c r="D16" s="634" t="s">
        <v>564</v>
      </c>
      <c r="E16" s="1071"/>
      <c r="F16" s="1071"/>
      <c r="G16" s="670"/>
      <c r="H16" s="1071"/>
      <c r="I16" s="1071"/>
      <c r="J16" s="1119" t="e">
        <v>#DIV/0!</v>
      </c>
      <c r="K16" s="1068" t="e">
        <v>#DIV/0!</v>
      </c>
      <c r="L16" s="1068" t="e">
        <v>#DIV/0!</v>
      </c>
    </row>
    <row r="17" spans="1:13" ht="15.95" customHeight="1">
      <c r="A17" s="622" t="s">
        <v>657</v>
      </c>
      <c r="B17" s="636"/>
      <c r="C17" s="635"/>
      <c r="D17" s="634" t="s">
        <v>658</v>
      </c>
      <c r="E17" s="1071">
        <v>33522023000</v>
      </c>
      <c r="F17" s="1071">
        <v>33522023000</v>
      </c>
      <c r="G17" s="670">
        <v>3039351135.75</v>
      </c>
      <c r="H17" s="1071">
        <v>5653579408.0600004</v>
      </c>
      <c r="I17" s="1071">
        <v>8105629277.5299997</v>
      </c>
      <c r="J17" s="1119">
        <v>9.0667294624492079E-2</v>
      </c>
      <c r="K17" s="1068">
        <v>0.16865269163677862</v>
      </c>
      <c r="L17" s="1068">
        <v>0.24180012278883048</v>
      </c>
    </row>
    <row r="18" spans="1:13" ht="15.95" customHeight="1">
      <c r="A18" s="622" t="s">
        <v>659</v>
      </c>
      <c r="B18" s="632"/>
      <c r="C18" s="635"/>
      <c r="D18" s="637" t="s">
        <v>660</v>
      </c>
      <c r="E18" s="1071">
        <v>17627638000</v>
      </c>
      <c r="F18" s="1071">
        <v>17627638000</v>
      </c>
      <c r="G18" s="670">
        <v>1512670677.6500001</v>
      </c>
      <c r="H18" s="1071">
        <v>2805766059.5500002</v>
      </c>
      <c r="I18" s="1071">
        <v>4438415063.8199997</v>
      </c>
      <c r="J18" s="1119">
        <v>8.5812442804305375E-2</v>
      </c>
      <c r="K18" s="1068">
        <v>0.15916857718260383</v>
      </c>
      <c r="L18" s="1068">
        <v>0.25178728221103697</v>
      </c>
    </row>
    <row r="19" spans="1:13" ht="45">
      <c r="A19" s="638" t="s">
        <v>661</v>
      </c>
      <c r="B19" s="632"/>
      <c r="C19" s="639" t="s">
        <v>662</v>
      </c>
      <c r="D19" s="640" t="s">
        <v>663</v>
      </c>
      <c r="E19" s="1071">
        <v>58931034000</v>
      </c>
      <c r="F19" s="1071">
        <v>60558462685.269989</v>
      </c>
      <c r="G19" s="670">
        <v>5169972369.5300007</v>
      </c>
      <c r="H19" s="1071">
        <v>10354156547</v>
      </c>
      <c r="I19" s="1071">
        <v>15559786673.960003</v>
      </c>
      <c r="J19" s="1119">
        <v>8.5371592016775633E-2</v>
      </c>
      <c r="K19" s="1068">
        <v>0.17097786317350663</v>
      </c>
      <c r="L19" s="1068">
        <v>0.25693827062331798</v>
      </c>
    </row>
    <row r="20" spans="1:13" ht="30">
      <c r="A20" s="638" t="s">
        <v>664</v>
      </c>
      <c r="B20" s="632"/>
      <c r="C20" s="639" t="s">
        <v>665</v>
      </c>
      <c r="D20" s="640" t="s">
        <v>666</v>
      </c>
      <c r="E20" s="1071">
        <v>3184860000</v>
      </c>
      <c r="F20" s="1071">
        <v>4933695559.1800013</v>
      </c>
      <c r="G20" s="670">
        <v>251747666.15000001</v>
      </c>
      <c r="H20" s="1071">
        <v>543679669.25</v>
      </c>
      <c r="I20" s="1071">
        <v>861069328.26999986</v>
      </c>
      <c r="J20" s="1119">
        <v>5.1026185772970842E-2</v>
      </c>
      <c r="K20" s="1068">
        <v>0.1101972472213834</v>
      </c>
      <c r="L20" s="1068">
        <v>0.1745282654637719</v>
      </c>
    </row>
    <row r="21" spans="1:13" ht="30">
      <c r="A21" s="638" t="s">
        <v>667</v>
      </c>
      <c r="B21" s="632"/>
      <c r="C21" s="639" t="s">
        <v>668</v>
      </c>
      <c r="D21" s="640" t="s">
        <v>742</v>
      </c>
      <c r="E21" s="1071">
        <v>20276325000</v>
      </c>
      <c r="F21" s="1071">
        <v>20287162400</v>
      </c>
      <c r="G21" s="670">
        <v>1739327787</v>
      </c>
      <c r="H21" s="1071">
        <v>3389429087</v>
      </c>
      <c r="I21" s="1071">
        <v>5171947313.5</v>
      </c>
      <c r="J21" s="1119">
        <v>8.5735390327431896E-2</v>
      </c>
      <c r="K21" s="1068">
        <v>0.16707260582682573</v>
      </c>
      <c r="L21" s="1068">
        <v>0.25493695034944858</v>
      </c>
    </row>
    <row r="22" spans="1:13" ht="21.75" customHeight="1">
      <c r="A22" s="622" t="s">
        <v>669</v>
      </c>
      <c r="B22" s="623" t="s">
        <v>637</v>
      </c>
      <c r="C22" s="624" t="s">
        <v>670</v>
      </c>
      <c r="D22" s="641"/>
      <c r="E22" s="1072">
        <v>26270074000</v>
      </c>
      <c r="F22" s="1072">
        <v>26132803909.950001</v>
      </c>
      <c r="G22" s="671">
        <v>2058382849.2299993</v>
      </c>
      <c r="H22" s="1072">
        <v>4071288181.3199973</v>
      </c>
      <c r="I22" s="1072">
        <v>6278029959.2799959</v>
      </c>
      <c r="J22" s="1118">
        <v>7.8766245532737311E-2</v>
      </c>
      <c r="K22" s="1067">
        <v>0.15579224469555922</v>
      </c>
      <c r="L22" s="1067">
        <v>0.24023560506225095</v>
      </c>
    </row>
    <row r="23" spans="1:13" ht="21.75" customHeight="1">
      <c r="A23" s="622" t="s">
        <v>671</v>
      </c>
      <c r="B23" s="642" t="s">
        <v>672</v>
      </c>
      <c r="C23" s="624" t="s">
        <v>673</v>
      </c>
      <c r="D23" s="641"/>
      <c r="E23" s="1072">
        <v>87714670000</v>
      </c>
      <c r="F23" s="1072">
        <v>88756738194.569901</v>
      </c>
      <c r="G23" s="671">
        <v>4973834718.5199995</v>
      </c>
      <c r="H23" s="1072">
        <v>12571047469.149992</v>
      </c>
      <c r="I23" s="1072">
        <v>19695850402.149853</v>
      </c>
      <c r="J23" s="1118">
        <v>5.6038953432656635E-2</v>
      </c>
      <c r="K23" s="1067">
        <v>0.1416348518981411</v>
      </c>
      <c r="L23" s="1067">
        <v>0.22190822694467649</v>
      </c>
    </row>
    <row r="24" spans="1:13" ht="12" customHeight="1">
      <c r="A24" s="622"/>
      <c r="B24" s="642"/>
      <c r="C24" s="633" t="s">
        <v>564</v>
      </c>
      <c r="D24" s="641"/>
      <c r="E24" s="1071"/>
      <c r="F24" s="1071"/>
      <c r="G24" s="670"/>
      <c r="H24" s="1071"/>
      <c r="I24" s="1071"/>
      <c r="J24" s="1118"/>
      <c r="K24" s="1067"/>
      <c r="L24" s="1067"/>
    </row>
    <row r="25" spans="1:13" ht="15.75" customHeight="1">
      <c r="A25" s="622" t="s">
        <v>674</v>
      </c>
      <c r="B25" s="642"/>
      <c r="C25" s="635" t="s">
        <v>675</v>
      </c>
      <c r="D25" s="634" t="s">
        <v>676</v>
      </c>
      <c r="E25" s="1071">
        <v>58263333000</v>
      </c>
      <c r="F25" s="1071">
        <v>58142138448.909988</v>
      </c>
      <c r="G25" s="670">
        <v>3370674954.9500003</v>
      </c>
      <c r="H25" s="1071">
        <v>9442654095.4899998</v>
      </c>
      <c r="I25" s="1071">
        <v>14820888452.360006</v>
      </c>
      <c r="J25" s="1119">
        <v>5.7973013117015679E-2</v>
      </c>
      <c r="K25" s="1068">
        <v>0.1624063776702562</v>
      </c>
      <c r="L25" s="1068">
        <v>0.25490786626954309</v>
      </c>
    </row>
    <row r="26" spans="1:13" ht="15.75" customHeight="1">
      <c r="A26" s="622" t="s">
        <v>677</v>
      </c>
      <c r="B26" s="642"/>
      <c r="C26" s="635" t="s">
        <v>678</v>
      </c>
      <c r="D26" s="634" t="s">
        <v>679</v>
      </c>
      <c r="E26" s="1071">
        <v>20452490000</v>
      </c>
      <c r="F26" s="1071">
        <v>23290003393.679996</v>
      </c>
      <c r="G26" s="670">
        <v>822644963.30000019</v>
      </c>
      <c r="H26" s="1071">
        <v>1759430314.6399994</v>
      </c>
      <c r="I26" s="1071">
        <v>3455329019.8100004</v>
      </c>
      <c r="J26" s="1119">
        <v>3.5321805213786882E-2</v>
      </c>
      <c r="K26" s="1068">
        <v>7.5544442175454585E-2</v>
      </c>
      <c r="L26" s="1068">
        <v>0.14836103547961021</v>
      </c>
    </row>
    <row r="27" spans="1:13" ht="21.75" customHeight="1">
      <c r="A27" s="622" t="s">
        <v>680</v>
      </c>
      <c r="B27" s="642" t="s">
        <v>681</v>
      </c>
      <c r="C27" s="624" t="s">
        <v>682</v>
      </c>
      <c r="D27" s="641"/>
      <c r="E27" s="1072">
        <v>24058053000</v>
      </c>
      <c r="F27" s="1072">
        <v>24399728918.040001</v>
      </c>
      <c r="G27" s="671">
        <v>564391225.76999998</v>
      </c>
      <c r="H27" s="1072">
        <v>2052471895.4999995</v>
      </c>
      <c r="I27" s="1072">
        <v>2823955261.3599992</v>
      </c>
      <c r="J27" s="1118">
        <v>2.3131044925368653E-2</v>
      </c>
      <c r="K27" s="1067">
        <v>8.4118635186249929E-2</v>
      </c>
      <c r="L27" s="1067">
        <v>0.11573715719735315</v>
      </c>
    </row>
    <row r="28" spans="1:13" ht="12" customHeight="1">
      <c r="A28" s="622"/>
      <c r="B28" s="642"/>
      <c r="C28" s="633" t="s">
        <v>564</v>
      </c>
      <c r="D28" s="641"/>
      <c r="E28" s="1071"/>
      <c r="F28" s="1071"/>
      <c r="G28" s="670"/>
      <c r="H28" s="1071"/>
      <c r="I28" s="1071"/>
      <c r="J28" s="1119"/>
      <c r="K28" s="1068"/>
      <c r="L28" s="1068"/>
    </row>
    <row r="29" spans="1:13" ht="30" customHeight="1">
      <c r="A29" s="638" t="s">
        <v>683</v>
      </c>
      <c r="B29" s="642"/>
      <c r="C29" s="639" t="s">
        <v>684</v>
      </c>
      <c r="D29" s="643" t="s">
        <v>685</v>
      </c>
      <c r="E29" s="1071">
        <v>16909039000</v>
      </c>
      <c r="F29" s="1071">
        <v>17939909519.380001</v>
      </c>
      <c r="G29" s="670">
        <v>525106924.29999995</v>
      </c>
      <c r="H29" s="1071">
        <v>1934778741.96</v>
      </c>
      <c r="I29" s="1071">
        <v>2498528093.7700005</v>
      </c>
      <c r="J29" s="1119">
        <v>2.9270321777974471E-2</v>
      </c>
      <c r="K29" s="1068">
        <v>0.10784774247996684</v>
      </c>
      <c r="L29" s="1068">
        <v>0.13927205658818445</v>
      </c>
    </row>
    <row r="30" spans="1:13" ht="47.25" customHeight="1">
      <c r="A30" s="638" t="s">
        <v>686</v>
      </c>
      <c r="B30" s="642"/>
      <c r="C30" s="639" t="s">
        <v>687</v>
      </c>
      <c r="D30" s="643" t="s">
        <v>688</v>
      </c>
      <c r="E30" s="1071">
        <v>40009000</v>
      </c>
      <c r="F30" s="1071">
        <v>148706721.36000001</v>
      </c>
      <c r="G30" s="670">
        <v>6055.61</v>
      </c>
      <c r="H30" s="1071">
        <v>2238140.84</v>
      </c>
      <c r="I30" s="1071">
        <v>64612480.699999996</v>
      </c>
      <c r="J30" s="1119">
        <v>4.0721831162830495E-5</v>
      </c>
      <c r="K30" s="1068">
        <v>1.5050703959653217E-2</v>
      </c>
      <c r="L30" s="1068">
        <v>0.43449603426856154</v>
      </c>
      <c r="M30" s="644"/>
    </row>
    <row r="31" spans="1:13" ht="30">
      <c r="A31" s="638" t="s">
        <v>689</v>
      </c>
      <c r="B31" s="642"/>
      <c r="C31" s="639" t="s">
        <v>690</v>
      </c>
      <c r="D31" s="643" t="s">
        <v>691</v>
      </c>
      <c r="E31" s="1071">
        <v>20150000</v>
      </c>
      <c r="F31" s="1071">
        <v>167384327.42000002</v>
      </c>
      <c r="G31" s="670"/>
      <c r="H31" s="1071">
        <v>6639917.3899999997</v>
      </c>
      <c r="I31" s="1071">
        <v>10777890.030000001</v>
      </c>
      <c r="J31" s="1119">
        <v>0</v>
      </c>
      <c r="K31" s="1068">
        <v>3.9668692358151E-2</v>
      </c>
      <c r="L31" s="1068">
        <v>6.4390078785310445E-2</v>
      </c>
    </row>
    <row r="32" spans="1:13" ht="21.75" customHeight="1">
      <c r="A32" s="638" t="s">
        <v>692</v>
      </c>
      <c r="B32" s="645" t="s">
        <v>693</v>
      </c>
      <c r="C32" s="646" t="s">
        <v>694</v>
      </c>
      <c r="D32" s="647"/>
      <c r="E32" s="1070">
        <v>27599900000</v>
      </c>
      <c r="F32" s="1070">
        <v>27599905000</v>
      </c>
      <c r="G32" s="658">
        <v>3637611105.4899998</v>
      </c>
      <c r="H32" s="1070">
        <v>4542075831.9799995</v>
      </c>
      <c r="I32" s="1070">
        <v>5822827122.6300001</v>
      </c>
      <c r="J32" s="1118">
        <v>0.1317979574744913</v>
      </c>
      <c r="K32" s="1067">
        <v>0.16456853137646668</v>
      </c>
      <c r="L32" s="1067">
        <v>0.21097272337096812</v>
      </c>
    </row>
    <row r="33" spans="1:22" ht="21.75" customHeight="1">
      <c r="A33" s="638" t="s">
        <v>695</v>
      </c>
      <c r="B33" s="645" t="s">
        <v>696</v>
      </c>
      <c r="C33" s="646" t="s">
        <v>697</v>
      </c>
      <c r="D33" s="647"/>
      <c r="E33" s="1072">
        <v>23327650000</v>
      </c>
      <c r="F33" s="1072">
        <v>21357435575.959999</v>
      </c>
      <c r="G33" s="671">
        <v>3547050169.4799995</v>
      </c>
      <c r="H33" s="1072">
        <v>5739182921.4699993</v>
      </c>
      <c r="I33" s="1072">
        <v>7022972606.3800001</v>
      </c>
      <c r="J33" s="1118">
        <v>0.16608034035100033</v>
      </c>
      <c r="K33" s="1067">
        <v>0.26872060089133748</v>
      </c>
      <c r="L33" s="1067">
        <v>0.32883033084201746</v>
      </c>
    </row>
    <row r="34" spans="1:22" ht="21.75" customHeight="1">
      <c r="A34" s="638" t="s">
        <v>698</v>
      </c>
      <c r="B34" s="648" t="s">
        <v>699</v>
      </c>
      <c r="C34" s="649" t="s">
        <v>700</v>
      </c>
      <c r="D34" s="650"/>
      <c r="E34" s="1073">
        <v>10475682000</v>
      </c>
      <c r="F34" s="1073">
        <v>10492140983</v>
      </c>
      <c r="G34" s="672">
        <v>562204724.34000003</v>
      </c>
      <c r="H34" s="1073">
        <v>1238693898.5499969</v>
      </c>
      <c r="I34" s="1073">
        <v>1974338867.4100039</v>
      </c>
      <c r="J34" s="1163">
        <v>5.3583413075645674E-2</v>
      </c>
      <c r="K34" s="1069">
        <v>0.11805921218147979</v>
      </c>
      <c r="L34" s="1069">
        <v>0.18817311648870777</v>
      </c>
    </row>
    <row r="35" spans="1:22" s="781" customFormat="1" ht="14.25">
      <c r="E35" s="782"/>
      <c r="Q35" s="1557"/>
    </row>
    <row r="36" spans="1:22" s="781" customFormat="1" ht="14.25">
      <c r="E36" s="782"/>
      <c r="Q36" s="1557"/>
    </row>
    <row r="37" spans="1:22" s="781" customFormat="1" ht="14.25">
      <c r="E37" s="782"/>
      <c r="Q37" s="1557"/>
    </row>
    <row r="38" spans="1:22" ht="15.75">
      <c r="B38" s="600"/>
      <c r="C38" s="601"/>
      <c r="D38" s="602"/>
      <c r="E38" s="99" t="s">
        <v>227</v>
      </c>
      <c r="F38" s="922" t="s">
        <v>516</v>
      </c>
      <c r="G38" s="603" t="s">
        <v>229</v>
      </c>
      <c r="H38" s="604"/>
      <c r="I38" s="604"/>
      <c r="J38" s="604" t="s">
        <v>433</v>
      </c>
      <c r="K38" s="604"/>
      <c r="L38" s="605"/>
    </row>
    <row r="39" spans="1:22" ht="15.75">
      <c r="B39" s="606" t="s">
        <v>3</v>
      </c>
      <c r="C39" s="607"/>
      <c r="D39" s="608"/>
      <c r="E39" s="102" t="s">
        <v>228</v>
      </c>
      <c r="F39" s="923" t="s">
        <v>519</v>
      </c>
      <c r="G39" s="610"/>
      <c r="H39" s="610"/>
      <c r="I39" s="610"/>
      <c r="J39" s="610"/>
      <c r="K39" s="783"/>
      <c r="L39" s="783"/>
    </row>
    <row r="40" spans="1:22" ht="15.75">
      <c r="B40" s="611"/>
      <c r="C40" s="598"/>
      <c r="D40" s="612"/>
      <c r="E40" s="105" t="s">
        <v>743</v>
      </c>
      <c r="F40" s="609"/>
      <c r="G40" s="613" t="s">
        <v>751</v>
      </c>
      <c r="H40" s="614" t="s">
        <v>752</v>
      </c>
      <c r="I40" s="614" t="s">
        <v>753</v>
      </c>
      <c r="J40" s="1095" t="s">
        <v>531</v>
      </c>
      <c r="K40" s="1096" t="s">
        <v>456</v>
      </c>
      <c r="L40" s="1096" t="s">
        <v>760</v>
      </c>
    </row>
    <row r="41" spans="1:22">
      <c r="B41" s="616"/>
      <c r="C41" s="617"/>
      <c r="D41" s="618"/>
      <c r="E41" s="1630" t="s">
        <v>646</v>
      </c>
      <c r="F41" s="1631"/>
      <c r="G41" s="1631"/>
      <c r="H41" s="1631"/>
      <c r="I41" s="1632"/>
      <c r="J41" s="784"/>
      <c r="K41" s="784"/>
      <c r="L41" s="784"/>
    </row>
    <row r="42" spans="1:22">
      <c r="B42" s="1633">
        <v>1</v>
      </c>
      <c r="C42" s="1634"/>
      <c r="D42" s="1634"/>
      <c r="E42" s="1148">
        <v>2</v>
      </c>
      <c r="F42" s="620">
        <v>3</v>
      </c>
      <c r="G42" s="620">
        <v>4</v>
      </c>
      <c r="H42" s="621">
        <v>5</v>
      </c>
      <c r="I42" s="621">
        <v>6</v>
      </c>
      <c r="J42" s="710">
        <v>7</v>
      </c>
      <c r="K42" s="894">
        <v>8</v>
      </c>
      <c r="L42" s="710">
        <v>9</v>
      </c>
    </row>
    <row r="43" spans="1:22" ht="15.75">
      <c r="B43" s="623" t="s">
        <v>648</v>
      </c>
      <c r="C43" s="624"/>
      <c r="D43" s="625"/>
      <c r="E43" s="1124">
        <v>435340000000</v>
      </c>
      <c r="F43" s="1124">
        <v>435340000000.00006</v>
      </c>
      <c r="G43" s="1124">
        <v>148522813926.77008</v>
      </c>
      <c r="H43" s="1124">
        <v>182951413608.42972</v>
      </c>
      <c r="I43" s="1124"/>
      <c r="J43" s="892">
        <v>0.34116509837545378</v>
      </c>
      <c r="K43" s="653">
        <v>0.42024949145134766</v>
      </c>
      <c r="L43" s="653"/>
      <c r="N43" s="669"/>
      <c r="S43" s="669"/>
      <c r="T43" s="669"/>
      <c r="U43" s="669"/>
      <c r="V43" s="669"/>
    </row>
    <row r="44" spans="1:22" ht="15.75">
      <c r="B44" s="627" t="s">
        <v>536</v>
      </c>
      <c r="C44" s="628"/>
      <c r="D44" s="625"/>
      <c r="E44" s="1072"/>
      <c r="F44" s="1072"/>
      <c r="G44" s="1072"/>
      <c r="H44" s="1072"/>
      <c r="I44" s="1072"/>
      <c r="J44" s="1118"/>
      <c r="K44" s="1067"/>
      <c r="L44" s="1067"/>
      <c r="N44" s="669"/>
      <c r="S44" s="669"/>
      <c r="T44" s="669"/>
      <c r="U44" s="669"/>
      <c r="V44" s="669"/>
    </row>
    <row r="45" spans="1:22" ht="15.75">
      <c r="B45" s="629" t="s">
        <v>622</v>
      </c>
      <c r="C45" s="630" t="s">
        <v>650</v>
      </c>
      <c r="D45" s="631"/>
      <c r="E45" s="1072">
        <v>235893971000</v>
      </c>
      <c r="F45" s="1072">
        <v>236601247418.48013</v>
      </c>
      <c r="G45" s="1072">
        <v>86267084104.850067</v>
      </c>
      <c r="H45" s="1072">
        <v>106977261213.58994</v>
      </c>
      <c r="I45" s="1072"/>
      <c r="J45" s="1118">
        <v>0.36460959122615361</v>
      </c>
      <c r="K45" s="1067">
        <v>0.45214157736192179</v>
      </c>
      <c r="L45" s="1067"/>
      <c r="N45" s="669"/>
      <c r="S45" s="669"/>
      <c r="T45" s="669"/>
      <c r="U45" s="669"/>
      <c r="V45" s="669"/>
    </row>
    <row r="46" spans="1:22">
      <c r="B46" s="632"/>
      <c r="C46" s="633" t="s">
        <v>564</v>
      </c>
      <c r="D46" s="634"/>
      <c r="E46" s="1071"/>
      <c r="F46" s="1071"/>
      <c r="G46" s="1071"/>
      <c r="H46" s="1071"/>
      <c r="I46" s="1071"/>
      <c r="J46" s="1119"/>
      <c r="K46" s="1068"/>
      <c r="L46" s="1068"/>
      <c r="N46" s="669"/>
      <c r="S46" s="669"/>
      <c r="T46" s="669"/>
      <c r="U46" s="669"/>
      <c r="V46" s="669"/>
    </row>
    <row r="47" spans="1:22">
      <c r="B47" s="632"/>
      <c r="C47" s="635" t="s">
        <v>652</v>
      </c>
      <c r="D47" s="634" t="s">
        <v>653</v>
      </c>
      <c r="E47" s="1071">
        <v>66697426000</v>
      </c>
      <c r="F47" s="1071">
        <v>66697426000</v>
      </c>
      <c r="G47" s="1071">
        <v>28174603040</v>
      </c>
      <c r="H47" s="1071">
        <v>33673209464</v>
      </c>
      <c r="I47" s="1071"/>
      <c r="J47" s="1119">
        <v>0.4224241433245115</v>
      </c>
      <c r="K47" s="1068">
        <v>0.50486520220435493</v>
      </c>
      <c r="L47" s="1068"/>
      <c r="N47" s="669"/>
      <c r="S47" s="669"/>
      <c r="T47" s="669"/>
      <c r="U47" s="669"/>
      <c r="V47" s="669"/>
    </row>
    <row r="48" spans="1:22">
      <c r="B48" s="632"/>
      <c r="C48" s="635" t="s">
        <v>655</v>
      </c>
      <c r="D48" s="634" t="s">
        <v>656</v>
      </c>
      <c r="E48" s="1071">
        <v>52612361000</v>
      </c>
      <c r="F48" s="1071">
        <v>52612361000</v>
      </c>
      <c r="G48" s="1071">
        <v>20320127043.73</v>
      </c>
      <c r="H48" s="1071">
        <v>26467509424.040001</v>
      </c>
      <c r="I48" s="1071"/>
      <c r="J48" s="1119">
        <v>0.38622343984391805</v>
      </c>
      <c r="K48" s="1068">
        <v>0.50306636921388115</v>
      </c>
      <c r="L48" s="1068"/>
      <c r="N48" s="669"/>
      <c r="S48" s="669"/>
      <c r="T48" s="669"/>
      <c r="U48" s="669"/>
      <c r="V48" s="669"/>
    </row>
    <row r="49" spans="2:22">
      <c r="B49" s="632"/>
      <c r="C49" s="635"/>
      <c r="D49" s="634" t="s">
        <v>564</v>
      </c>
      <c r="E49" s="1071"/>
      <c r="F49" s="1071"/>
      <c r="G49" s="1071"/>
      <c r="H49" s="1071"/>
      <c r="I49" s="1071"/>
      <c r="J49" s="1119"/>
      <c r="K49" s="1068"/>
      <c r="L49" s="1068"/>
      <c r="N49" s="669"/>
      <c r="S49" s="669"/>
      <c r="T49" s="669"/>
      <c r="U49" s="669"/>
      <c r="V49" s="669"/>
    </row>
    <row r="50" spans="2:22">
      <c r="B50" s="636"/>
      <c r="C50" s="635"/>
      <c r="D50" s="634" t="s">
        <v>658</v>
      </c>
      <c r="E50" s="1071">
        <v>33522023000</v>
      </c>
      <c r="F50" s="1071">
        <v>33522023000</v>
      </c>
      <c r="G50" s="1071">
        <v>13955731893.68</v>
      </c>
      <c r="H50" s="1071">
        <v>18154781478.279999</v>
      </c>
      <c r="I50" s="1071"/>
      <c r="J50" s="1119">
        <v>0.4163153248143765</v>
      </c>
      <c r="K50" s="1068">
        <v>0.54157774064769293</v>
      </c>
      <c r="L50" s="1068"/>
      <c r="N50" s="669"/>
      <c r="S50" s="669"/>
      <c r="T50" s="669"/>
      <c r="U50" s="669"/>
      <c r="V50" s="669"/>
    </row>
    <row r="51" spans="2:22">
      <c r="B51" s="632"/>
      <c r="C51" s="635"/>
      <c r="D51" s="637" t="s">
        <v>660</v>
      </c>
      <c r="E51" s="1071">
        <v>17627638000</v>
      </c>
      <c r="F51" s="1071">
        <v>17627638000</v>
      </c>
      <c r="G51" s="1071">
        <v>5913758484.0500002</v>
      </c>
      <c r="H51" s="1071">
        <v>7723488279.7600002</v>
      </c>
      <c r="I51" s="1071"/>
      <c r="J51" s="1119">
        <v>0.33548218337873742</v>
      </c>
      <c r="K51" s="1068">
        <v>0.43814652194241793</v>
      </c>
      <c r="L51" s="1068"/>
      <c r="N51" s="669"/>
      <c r="S51" s="669"/>
      <c r="T51" s="669"/>
      <c r="U51" s="669"/>
      <c r="V51" s="669"/>
    </row>
    <row r="52" spans="2:22" ht="45">
      <c r="B52" s="632"/>
      <c r="C52" s="639" t="s">
        <v>662</v>
      </c>
      <c r="D52" s="640" t="s">
        <v>663</v>
      </c>
      <c r="E52" s="1071">
        <v>58931034000</v>
      </c>
      <c r="F52" s="1071">
        <v>60558462685.269989</v>
      </c>
      <c r="G52" s="1071">
        <v>21344365486.799999</v>
      </c>
      <c r="H52" s="1071">
        <v>26290040437.5</v>
      </c>
      <c r="I52" s="1071"/>
      <c r="J52" s="1119">
        <v>0.35245883961304258</v>
      </c>
      <c r="K52" s="1068">
        <v>0.43412661536889857</v>
      </c>
      <c r="L52" s="1068"/>
      <c r="N52" s="669"/>
      <c r="S52" s="669"/>
      <c r="T52" s="669"/>
      <c r="U52" s="669"/>
      <c r="V52" s="669"/>
    </row>
    <row r="53" spans="2:22" ht="30">
      <c r="B53" s="632"/>
      <c r="C53" s="639" t="s">
        <v>665</v>
      </c>
      <c r="D53" s="640" t="s">
        <v>666</v>
      </c>
      <c r="E53" s="1071">
        <v>3184860000</v>
      </c>
      <c r="F53" s="1071">
        <v>4933695559.1800013</v>
      </c>
      <c r="G53" s="1071">
        <v>1220370887.47</v>
      </c>
      <c r="H53" s="1071">
        <v>1941140476.3500001</v>
      </c>
      <c r="I53" s="1071"/>
      <c r="J53" s="1119">
        <v>0.24735431540750161</v>
      </c>
      <c r="K53" s="1068">
        <v>0.39344553247477332</v>
      </c>
      <c r="L53" s="1068"/>
      <c r="N53" s="669"/>
      <c r="S53" s="669"/>
      <c r="T53" s="669"/>
      <c r="U53" s="669"/>
      <c r="V53" s="669"/>
    </row>
    <row r="54" spans="2:22" ht="30">
      <c r="B54" s="632"/>
      <c r="C54" s="639" t="s">
        <v>668</v>
      </c>
      <c r="D54" s="640" t="s">
        <v>742</v>
      </c>
      <c r="E54" s="1071">
        <v>20276325000</v>
      </c>
      <c r="F54" s="1071">
        <v>20287162400</v>
      </c>
      <c r="G54" s="1071">
        <v>6856793427</v>
      </c>
      <c r="H54" s="1071">
        <v>8638008170</v>
      </c>
      <c r="I54" s="1071"/>
      <c r="J54" s="1119">
        <v>0.33798681608621617</v>
      </c>
      <c r="K54" s="1068">
        <v>0.42578690896662807</v>
      </c>
      <c r="L54" s="1068"/>
      <c r="N54" s="669"/>
      <c r="S54" s="669"/>
      <c r="T54" s="669"/>
      <c r="U54" s="669"/>
      <c r="V54" s="669"/>
    </row>
    <row r="55" spans="2:22" ht="15.75">
      <c r="B55" s="623" t="s">
        <v>637</v>
      </c>
      <c r="C55" s="624" t="s">
        <v>670</v>
      </c>
      <c r="D55" s="641"/>
      <c r="E55" s="1072">
        <v>26270074000</v>
      </c>
      <c r="F55" s="1072">
        <v>26132803909.950001</v>
      </c>
      <c r="G55" s="1072">
        <v>8787762060.3399849</v>
      </c>
      <c r="H55" s="1072">
        <v>10882135659.899986</v>
      </c>
      <c r="I55" s="1072"/>
      <c r="J55" s="1118">
        <v>0.3362732177772193</v>
      </c>
      <c r="K55" s="1067">
        <v>0.41641668828948891</v>
      </c>
      <c r="L55" s="1067"/>
      <c r="N55" s="669"/>
      <c r="S55" s="669"/>
      <c r="T55" s="669"/>
      <c r="U55" s="669"/>
      <c r="V55" s="669"/>
    </row>
    <row r="56" spans="2:22" ht="15.75">
      <c r="B56" s="642" t="s">
        <v>672</v>
      </c>
      <c r="C56" s="624" t="s">
        <v>673</v>
      </c>
      <c r="D56" s="641"/>
      <c r="E56" s="1072">
        <v>87714670000</v>
      </c>
      <c r="F56" s="1072">
        <v>88756738194.569901</v>
      </c>
      <c r="G56" s="1072">
        <v>26628750436.49004</v>
      </c>
      <c r="H56" s="1072">
        <v>32716639759.479794</v>
      </c>
      <c r="I56" s="1072"/>
      <c r="J56" s="1118">
        <v>0.30001947996461159</v>
      </c>
      <c r="K56" s="1067">
        <v>0.36861020836253966</v>
      </c>
      <c r="L56" s="1067"/>
      <c r="N56" s="669"/>
      <c r="S56" s="669"/>
      <c r="T56" s="669"/>
      <c r="U56" s="669"/>
      <c r="V56" s="669"/>
    </row>
    <row r="57" spans="2:22" ht="15.75">
      <c r="B57" s="642"/>
      <c r="C57" s="633" t="s">
        <v>564</v>
      </c>
      <c r="D57" s="641"/>
      <c r="E57" s="1071"/>
      <c r="F57" s="1071"/>
      <c r="G57" s="1071"/>
      <c r="H57" s="1071"/>
      <c r="I57" s="1071"/>
      <c r="J57" s="1118"/>
      <c r="K57" s="1067"/>
      <c r="L57" s="1067"/>
      <c r="N57" s="669"/>
      <c r="S57" s="669"/>
      <c r="T57" s="669"/>
      <c r="U57" s="669"/>
      <c r="V57" s="669"/>
    </row>
    <row r="58" spans="2:22" ht="15.75">
      <c r="B58" s="642"/>
      <c r="C58" s="635" t="s">
        <v>675</v>
      </c>
      <c r="D58" s="634" t="s">
        <v>676</v>
      </c>
      <c r="E58" s="1071">
        <v>58263333000</v>
      </c>
      <c r="F58" s="1071">
        <v>58142138448.909988</v>
      </c>
      <c r="G58" s="1071">
        <v>19509857618.229996</v>
      </c>
      <c r="H58" s="1071">
        <v>23823635825.859997</v>
      </c>
      <c r="I58" s="1071"/>
      <c r="J58" s="1119">
        <v>0.33555452445859862</v>
      </c>
      <c r="K58" s="1068">
        <v>0.40974818713959132</v>
      </c>
      <c r="L58" s="1068"/>
      <c r="N58" s="669"/>
      <c r="S58" s="669"/>
      <c r="T58" s="669"/>
      <c r="U58" s="669"/>
      <c r="V58" s="669"/>
    </row>
    <row r="59" spans="2:22" ht="15.75">
      <c r="B59" s="642"/>
      <c r="C59" s="635" t="s">
        <v>678</v>
      </c>
      <c r="D59" s="634" t="s">
        <v>679</v>
      </c>
      <c r="E59" s="1071">
        <v>20452490000</v>
      </c>
      <c r="F59" s="1071">
        <v>23290003393.679996</v>
      </c>
      <c r="G59" s="1071">
        <v>5221684859.909996</v>
      </c>
      <c r="H59" s="1071">
        <v>6434598800.3399963</v>
      </c>
      <c r="I59" s="1071"/>
      <c r="J59" s="1119">
        <v>0.22420283808661698</v>
      </c>
      <c r="K59" s="1068">
        <v>0.27628157418328658</v>
      </c>
      <c r="L59" s="1068"/>
      <c r="N59" s="669"/>
      <c r="S59" s="669"/>
      <c r="T59" s="669"/>
      <c r="U59" s="669"/>
      <c r="V59" s="669"/>
    </row>
    <row r="60" spans="2:22" ht="15.75">
      <c r="B60" s="642" t="s">
        <v>681</v>
      </c>
      <c r="C60" s="624" t="s">
        <v>682</v>
      </c>
      <c r="D60" s="641"/>
      <c r="E60" s="1072">
        <v>24058053000</v>
      </c>
      <c r="F60" s="1072">
        <v>24399728918.040001</v>
      </c>
      <c r="G60" s="1072">
        <v>3974662474.3399978</v>
      </c>
      <c r="H60" s="1072">
        <v>4718172588.1299944</v>
      </c>
      <c r="I60" s="1072"/>
      <c r="J60" s="1118">
        <v>0.16289781282780241</v>
      </c>
      <c r="K60" s="1067">
        <v>0.19336987734489139</v>
      </c>
      <c r="L60" s="1067"/>
      <c r="N60" s="669"/>
      <c r="S60" s="669"/>
      <c r="T60" s="669"/>
      <c r="U60" s="669"/>
      <c r="V60" s="669"/>
    </row>
    <row r="61" spans="2:22" ht="15.75">
      <c r="B61" s="642"/>
      <c r="C61" s="633" t="s">
        <v>564</v>
      </c>
      <c r="D61" s="641"/>
      <c r="E61" s="1071"/>
      <c r="F61" s="1071"/>
      <c r="G61" s="1071"/>
      <c r="H61" s="1071"/>
      <c r="I61" s="1071"/>
      <c r="J61" s="1119"/>
      <c r="K61" s="1068"/>
      <c r="L61" s="1068"/>
      <c r="N61" s="669"/>
      <c r="S61" s="669"/>
      <c r="T61" s="669"/>
      <c r="U61" s="669"/>
      <c r="V61" s="669"/>
    </row>
    <row r="62" spans="2:22" ht="30">
      <c r="B62" s="642"/>
      <c r="C62" s="639" t="s">
        <v>684</v>
      </c>
      <c r="D62" s="643" t="s">
        <v>685</v>
      </c>
      <c r="E62" s="1071">
        <v>16909039000</v>
      </c>
      <c r="F62" s="1071">
        <v>17939909519.380001</v>
      </c>
      <c r="G62" s="1071">
        <v>3139571366.139998</v>
      </c>
      <c r="H62" s="1071">
        <v>3612565852.1699986</v>
      </c>
      <c r="I62" s="1071"/>
      <c r="J62" s="1119">
        <v>0.17500486068496632</v>
      </c>
      <c r="K62" s="1068">
        <v>0.20137034962564559</v>
      </c>
      <c r="L62" s="1068"/>
      <c r="N62" s="669"/>
      <c r="S62" s="669"/>
      <c r="T62" s="669"/>
      <c r="U62" s="669"/>
      <c r="V62" s="669"/>
    </row>
    <row r="63" spans="2:22" ht="45">
      <c r="B63" s="642"/>
      <c r="C63" s="639" t="s">
        <v>687</v>
      </c>
      <c r="D63" s="643" t="s">
        <v>688</v>
      </c>
      <c r="E63" s="1071">
        <v>40009000</v>
      </c>
      <c r="F63" s="1071">
        <v>148706721.36000001</v>
      </c>
      <c r="G63" s="1071">
        <v>75454310.25</v>
      </c>
      <c r="H63" s="1071">
        <v>90400968.819999993</v>
      </c>
      <c r="I63" s="1071"/>
      <c r="J63" s="1119">
        <v>0.50740349568554288</v>
      </c>
      <c r="K63" s="1068">
        <v>0.60791447752486438</v>
      </c>
      <c r="L63" s="1068"/>
      <c r="N63" s="669"/>
      <c r="S63" s="669"/>
      <c r="T63" s="669"/>
      <c r="U63" s="669"/>
      <c r="V63" s="669"/>
    </row>
    <row r="64" spans="2:22" ht="30">
      <c r="B64" s="642"/>
      <c r="C64" s="639" t="s">
        <v>690</v>
      </c>
      <c r="D64" s="643" t="s">
        <v>691</v>
      </c>
      <c r="E64" s="1071">
        <v>20150000</v>
      </c>
      <c r="F64" s="1071">
        <v>167384327.42000002</v>
      </c>
      <c r="G64" s="1071">
        <v>12574420.890000001</v>
      </c>
      <c r="H64" s="1071">
        <v>19138389.539999999</v>
      </c>
      <c r="I64" s="1071"/>
      <c r="J64" s="1119">
        <v>7.5123048159988839E-2</v>
      </c>
      <c r="K64" s="1068">
        <v>0.11433800186070012</v>
      </c>
      <c r="L64" s="1068"/>
      <c r="N64" s="669"/>
      <c r="S64" s="669"/>
      <c r="T64" s="669"/>
      <c r="U64" s="669"/>
      <c r="V64" s="669"/>
    </row>
    <row r="65" spans="2:22" ht="15.75">
      <c r="B65" s="645" t="s">
        <v>693</v>
      </c>
      <c r="C65" s="646" t="s">
        <v>694</v>
      </c>
      <c r="D65" s="647"/>
      <c r="E65" s="1070">
        <v>27599900000</v>
      </c>
      <c r="F65" s="1070">
        <v>27599905000</v>
      </c>
      <c r="G65" s="1070">
        <v>11258891874.92</v>
      </c>
      <c r="H65" s="1070">
        <v>12556873439.969999</v>
      </c>
      <c r="I65" s="1070"/>
      <c r="J65" s="1118">
        <v>0.40793226914802788</v>
      </c>
      <c r="K65" s="1067">
        <v>0.45496074859569263</v>
      </c>
      <c r="L65" s="1067"/>
      <c r="N65" s="669"/>
      <c r="S65" s="669"/>
      <c r="T65" s="669"/>
      <c r="U65" s="669"/>
      <c r="V65" s="669"/>
    </row>
    <row r="66" spans="2:22" ht="15.75">
      <c r="B66" s="645" t="s">
        <v>696</v>
      </c>
      <c r="C66" s="646" t="s">
        <v>697</v>
      </c>
      <c r="D66" s="647"/>
      <c r="E66" s="1072">
        <v>23327650000</v>
      </c>
      <c r="F66" s="1072">
        <v>21357435575.959999</v>
      </c>
      <c r="G66" s="1072">
        <v>8967316182.7700005</v>
      </c>
      <c r="H66" s="1072">
        <v>11712421185.179998</v>
      </c>
      <c r="I66" s="1072"/>
      <c r="J66" s="1118">
        <v>0.41986858164112367</v>
      </c>
      <c r="K66" s="1067">
        <v>0.54840016459483265</v>
      </c>
      <c r="L66" s="1067"/>
      <c r="N66" s="669"/>
      <c r="S66" s="669"/>
      <c r="T66" s="669"/>
      <c r="U66" s="669"/>
      <c r="V66" s="669"/>
    </row>
    <row r="67" spans="2:22" ht="15.75">
      <c r="B67" s="648" t="s">
        <v>699</v>
      </c>
      <c r="C67" s="649" t="s">
        <v>700</v>
      </c>
      <c r="D67" s="650"/>
      <c r="E67" s="1073">
        <v>10475682000</v>
      </c>
      <c r="F67" s="1073">
        <v>10492140983</v>
      </c>
      <c r="G67" s="1073">
        <v>2638346793.0599971</v>
      </c>
      <c r="H67" s="1073">
        <v>3387909762.1800075</v>
      </c>
      <c r="I67" s="1073"/>
      <c r="J67" s="1163">
        <v>0.25145933488072697</v>
      </c>
      <c r="K67" s="1069">
        <v>0.32289975589055686</v>
      </c>
      <c r="L67" s="1069"/>
      <c r="N67" s="669"/>
      <c r="S67" s="669"/>
      <c r="T67" s="669"/>
      <c r="U67" s="669"/>
      <c r="V67" s="669"/>
    </row>
  </sheetData>
  <mergeCells count="5">
    <mergeCell ref="B2:L2"/>
    <mergeCell ref="E8:I8"/>
    <mergeCell ref="B9:D9"/>
    <mergeCell ref="E41:I41"/>
    <mergeCell ref="B42:D42"/>
  </mergeCells>
  <conditionalFormatting sqref="J10:J11">
    <cfRule type="containsErrors" dxfId="11" priority="23">
      <formula>ISERROR(J10)</formula>
    </cfRule>
  </conditionalFormatting>
  <conditionalFormatting sqref="K10:K11">
    <cfRule type="containsErrors" dxfId="10" priority="22">
      <formula>ISERROR(K10)</formula>
    </cfRule>
  </conditionalFormatting>
  <conditionalFormatting sqref="L10:L11">
    <cfRule type="containsErrors" dxfId="9" priority="13">
      <formula>ISERROR(L10)</formula>
    </cfRule>
  </conditionalFormatting>
  <conditionalFormatting sqref="J12:J34">
    <cfRule type="containsErrors" dxfId="8" priority="9">
      <formula>ISERROR(J12)</formula>
    </cfRule>
  </conditionalFormatting>
  <conditionalFormatting sqref="K12:K34">
    <cfRule type="containsErrors" dxfId="7" priority="8">
      <formula>ISERROR(K12)</formula>
    </cfRule>
  </conditionalFormatting>
  <conditionalFormatting sqref="L12:L34">
    <cfRule type="containsErrors" dxfId="6" priority="7">
      <formula>ISERROR(L12)</formula>
    </cfRule>
  </conditionalFormatting>
  <conditionalFormatting sqref="J43:J44">
    <cfRule type="containsErrors" dxfId="5" priority="6">
      <formula>ISERROR(J43)</formula>
    </cfRule>
  </conditionalFormatting>
  <conditionalFormatting sqref="K43:K44">
    <cfRule type="containsErrors" dxfId="4" priority="5">
      <formula>ISERROR(K43)</formula>
    </cfRule>
  </conditionalFormatting>
  <conditionalFormatting sqref="L43:L44">
    <cfRule type="containsErrors" dxfId="3" priority="4">
      <formula>ISERROR(L43)</formula>
    </cfRule>
  </conditionalFormatting>
  <conditionalFormatting sqref="J45:J67">
    <cfRule type="containsErrors" dxfId="2" priority="3">
      <formula>ISERROR(J45)</formula>
    </cfRule>
  </conditionalFormatting>
  <conditionalFormatting sqref="K45:K67">
    <cfRule type="containsErrors" dxfId="1" priority="2">
      <formula>ISERROR(K45)</formula>
    </cfRule>
  </conditionalFormatting>
  <conditionalFormatting sqref="L45:L67">
    <cfRule type="containsErrors" dxfId="0" priority="1">
      <formula>ISERROR(L45)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0" fitToWidth="0" fitToHeight="4" orientation="landscape" useFirstPageNumber="1" r:id="rId1"/>
  <headerFooter alignWithMargins="0">
    <oddHeader>&amp;C&amp;"Helv,Standardowy"&amp;12- &amp;P -</oddHead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   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   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   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- maj 2020 r.</dc:title>
  <cp:lastPrinted>2020-07-06T10:32:39Z</cp:lastPrinted>
  <dcterms:created xsi:type="dcterms:W3CDTF">2019-07-31T09:18:36Z</dcterms:created>
  <dcterms:modified xsi:type="dcterms:W3CDTF">2020-07-06T10:33:38Z</dcterms:modified>
</cp:coreProperties>
</file>