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GMINY" sheetId="1" r:id="rId1"/>
    <sheet name="POWIATY" sheetId="2" r:id="rId2"/>
    <sheet name="SAMORZĄD WOJEWÓDZTWA" sheetId="3" r:id="rId3"/>
  </sheets>
  <definedNames>
    <definedName name="_xlnm.Print_Area" localSheetId="0">GMINY!$A$1:$BE$143</definedName>
  </definedNames>
  <calcPr calcId="152511"/>
</workbook>
</file>

<file path=xl/calcChain.xml><?xml version="1.0" encoding="utf-8"?>
<calcChain xmlns="http://schemas.openxmlformats.org/spreadsheetml/2006/main">
  <c r="D32" i="2" l="1"/>
  <c r="F32" i="2"/>
  <c r="G32" i="2"/>
  <c r="H32" i="2"/>
  <c r="J32" i="2"/>
  <c r="L32" i="2"/>
  <c r="N32" i="2"/>
  <c r="O32" i="2"/>
  <c r="Q32" i="2"/>
  <c r="S32" i="2"/>
  <c r="U32" i="2"/>
  <c r="V32" i="2"/>
  <c r="W32" i="2"/>
  <c r="Y32" i="2"/>
  <c r="Z32" i="2"/>
  <c r="AA32" i="2"/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1" i="2"/>
  <c r="M32" i="2" l="1"/>
  <c r="C32" i="2"/>
  <c r="P32" i="2"/>
  <c r="I32" i="2"/>
  <c r="K32" i="2"/>
  <c r="X12" i="2" l="1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11" i="2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0" i="1"/>
  <c r="J9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I1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9" i="1"/>
  <c r="J125" i="1" l="1"/>
  <c r="BA125" i="1"/>
  <c r="AM125" i="1"/>
  <c r="R32" i="2"/>
  <c r="X32" i="2"/>
  <c r="G125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9" i="1"/>
  <c r="Z10" i="1" l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AB125" i="1"/>
  <c r="Z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9" i="1"/>
  <c r="F125" i="1"/>
  <c r="Z125" i="1" l="1"/>
  <c r="D125" i="1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11" i="2"/>
  <c r="AB26" i="2" l="1"/>
  <c r="AB29" i="2"/>
  <c r="AB21" i="2"/>
  <c r="T32" i="2"/>
  <c r="AB28" i="2"/>
  <c r="AB24" i="2"/>
  <c r="AB20" i="2"/>
  <c r="AB16" i="2"/>
  <c r="AB12" i="2"/>
  <c r="AB30" i="2"/>
  <c r="AB22" i="2"/>
  <c r="AB25" i="2"/>
  <c r="AB17" i="2"/>
  <c r="AB13" i="2"/>
  <c r="AB31" i="2"/>
  <c r="AB27" i="2"/>
  <c r="AB23" i="2"/>
  <c r="AB19" i="2"/>
  <c r="AB15" i="2"/>
  <c r="AB18" i="2"/>
  <c r="AB14" i="2"/>
  <c r="AO10" i="1" l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9" i="1"/>
  <c r="E125" i="1"/>
  <c r="AO125" i="1" l="1"/>
  <c r="K18" i="3" l="1"/>
  <c r="G11" i="3" l="1"/>
  <c r="H11" i="3"/>
  <c r="K20" i="3" s="1"/>
  <c r="I11" i="3"/>
  <c r="F11" i="3"/>
  <c r="J7" i="3"/>
  <c r="J8" i="3"/>
  <c r="K16" i="3" s="1"/>
  <c r="K21" i="3" s="1"/>
  <c r="J9" i="3"/>
  <c r="J10" i="3"/>
  <c r="J6" i="3"/>
  <c r="J11" i="3" l="1"/>
  <c r="AI10" i="1" l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9" i="1"/>
  <c r="AB38" i="2" l="1"/>
  <c r="AB39" i="2"/>
  <c r="AB36" i="2"/>
  <c r="X125" i="1"/>
  <c r="Y125" i="1"/>
  <c r="AA125" i="1"/>
  <c r="AC125" i="1"/>
  <c r="AD125" i="1"/>
  <c r="AE125" i="1"/>
  <c r="AF125" i="1"/>
  <c r="AG125" i="1"/>
  <c r="AH125" i="1"/>
  <c r="AI125" i="1"/>
  <c r="AJ125" i="1"/>
  <c r="AL125" i="1"/>
  <c r="AN125" i="1"/>
  <c r="AP125" i="1"/>
  <c r="AQ125" i="1"/>
  <c r="AR125" i="1"/>
  <c r="AS125" i="1"/>
  <c r="BD131" i="1" s="1"/>
  <c r="BE140" i="1" s="1"/>
  <c r="AT125" i="1"/>
  <c r="AU125" i="1"/>
  <c r="T125" i="1"/>
  <c r="V125" i="1"/>
  <c r="W125" i="1"/>
  <c r="R125" i="1"/>
  <c r="S125" i="1"/>
  <c r="AB35" i="2" l="1"/>
  <c r="AY125" i="1" l="1"/>
  <c r="BD133" i="1" s="1"/>
  <c r="Q125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9" i="1"/>
  <c r="O125" i="1" l="1"/>
  <c r="L10" i="1"/>
  <c r="BC10" i="1" s="1"/>
  <c r="L11" i="1"/>
  <c r="BC11" i="1" s="1"/>
  <c r="L12" i="1"/>
  <c r="BC12" i="1" s="1"/>
  <c r="L13" i="1"/>
  <c r="BC13" i="1" s="1"/>
  <c r="L14" i="1"/>
  <c r="BC14" i="1" s="1"/>
  <c r="L15" i="1"/>
  <c r="BC15" i="1" s="1"/>
  <c r="L16" i="1"/>
  <c r="BC16" i="1" s="1"/>
  <c r="L17" i="1"/>
  <c r="BC17" i="1" s="1"/>
  <c r="L18" i="1"/>
  <c r="BC18" i="1" s="1"/>
  <c r="L19" i="1"/>
  <c r="BC19" i="1" s="1"/>
  <c r="L20" i="1"/>
  <c r="BC20" i="1" s="1"/>
  <c r="L21" i="1"/>
  <c r="BC21" i="1" s="1"/>
  <c r="L22" i="1"/>
  <c r="BC22" i="1" s="1"/>
  <c r="L23" i="1"/>
  <c r="BC23" i="1" s="1"/>
  <c r="L24" i="1"/>
  <c r="BC24" i="1" s="1"/>
  <c r="L25" i="1"/>
  <c r="BC25" i="1" s="1"/>
  <c r="L26" i="1"/>
  <c r="BC26" i="1" s="1"/>
  <c r="L27" i="1"/>
  <c r="BC27" i="1" s="1"/>
  <c r="L28" i="1"/>
  <c r="BC28" i="1" s="1"/>
  <c r="L29" i="1"/>
  <c r="BC29" i="1" s="1"/>
  <c r="L30" i="1"/>
  <c r="BC30" i="1" s="1"/>
  <c r="L31" i="1"/>
  <c r="BC31" i="1" s="1"/>
  <c r="L32" i="1"/>
  <c r="BC32" i="1" s="1"/>
  <c r="L33" i="1"/>
  <c r="BC33" i="1" s="1"/>
  <c r="L34" i="1"/>
  <c r="BC34" i="1" s="1"/>
  <c r="L35" i="1"/>
  <c r="BC35" i="1" s="1"/>
  <c r="L36" i="1"/>
  <c r="BC36" i="1" s="1"/>
  <c r="L37" i="1"/>
  <c r="BC37" i="1" s="1"/>
  <c r="L38" i="1"/>
  <c r="BC38" i="1" s="1"/>
  <c r="L39" i="1"/>
  <c r="BC39" i="1" s="1"/>
  <c r="L40" i="1"/>
  <c r="BC40" i="1" s="1"/>
  <c r="L41" i="1"/>
  <c r="BC41" i="1" s="1"/>
  <c r="L42" i="1"/>
  <c r="BC42" i="1" s="1"/>
  <c r="L43" i="1"/>
  <c r="BC43" i="1" s="1"/>
  <c r="L44" i="1"/>
  <c r="BC44" i="1" s="1"/>
  <c r="L45" i="1"/>
  <c r="BC45" i="1" s="1"/>
  <c r="L46" i="1"/>
  <c r="BC46" i="1" s="1"/>
  <c r="L47" i="1"/>
  <c r="BC47" i="1" s="1"/>
  <c r="L48" i="1"/>
  <c r="BC48" i="1" s="1"/>
  <c r="L49" i="1"/>
  <c r="BC49" i="1" s="1"/>
  <c r="L50" i="1"/>
  <c r="BC50" i="1" s="1"/>
  <c r="L51" i="1"/>
  <c r="BC51" i="1" s="1"/>
  <c r="L52" i="1"/>
  <c r="BC52" i="1" s="1"/>
  <c r="L53" i="1"/>
  <c r="BC53" i="1" s="1"/>
  <c r="L54" i="1"/>
  <c r="BC54" i="1" s="1"/>
  <c r="L55" i="1"/>
  <c r="BC55" i="1" s="1"/>
  <c r="L56" i="1"/>
  <c r="BC56" i="1" s="1"/>
  <c r="L57" i="1"/>
  <c r="BC57" i="1" s="1"/>
  <c r="L58" i="1"/>
  <c r="BC58" i="1" s="1"/>
  <c r="L59" i="1"/>
  <c r="BC59" i="1" s="1"/>
  <c r="L60" i="1"/>
  <c r="BC60" i="1" s="1"/>
  <c r="L61" i="1"/>
  <c r="BC61" i="1" s="1"/>
  <c r="L62" i="1"/>
  <c r="BC62" i="1" s="1"/>
  <c r="L63" i="1"/>
  <c r="BC63" i="1" s="1"/>
  <c r="L64" i="1"/>
  <c r="BC64" i="1" s="1"/>
  <c r="L65" i="1"/>
  <c r="BC65" i="1" s="1"/>
  <c r="L66" i="1"/>
  <c r="BC66" i="1" s="1"/>
  <c r="L67" i="1"/>
  <c r="BC67" i="1" s="1"/>
  <c r="L68" i="1"/>
  <c r="BC68" i="1" s="1"/>
  <c r="L69" i="1"/>
  <c r="BC69" i="1" s="1"/>
  <c r="L70" i="1"/>
  <c r="BC70" i="1" s="1"/>
  <c r="L71" i="1"/>
  <c r="BC71" i="1" s="1"/>
  <c r="L72" i="1"/>
  <c r="BC72" i="1" s="1"/>
  <c r="L73" i="1"/>
  <c r="BC73" i="1" s="1"/>
  <c r="L74" i="1"/>
  <c r="BC74" i="1" s="1"/>
  <c r="L75" i="1"/>
  <c r="BC75" i="1" s="1"/>
  <c r="L76" i="1"/>
  <c r="BC76" i="1" s="1"/>
  <c r="L77" i="1"/>
  <c r="BC77" i="1" s="1"/>
  <c r="L78" i="1"/>
  <c r="BC78" i="1" s="1"/>
  <c r="L79" i="1"/>
  <c r="BC79" i="1" s="1"/>
  <c r="L80" i="1"/>
  <c r="BC80" i="1" s="1"/>
  <c r="L81" i="1"/>
  <c r="BC81" i="1" s="1"/>
  <c r="L82" i="1"/>
  <c r="BC82" i="1" s="1"/>
  <c r="L83" i="1"/>
  <c r="BC83" i="1" s="1"/>
  <c r="L84" i="1"/>
  <c r="BC84" i="1" s="1"/>
  <c r="L85" i="1"/>
  <c r="BC85" i="1" s="1"/>
  <c r="L86" i="1"/>
  <c r="BC86" i="1" s="1"/>
  <c r="L87" i="1"/>
  <c r="BC87" i="1" s="1"/>
  <c r="L88" i="1"/>
  <c r="BC88" i="1" s="1"/>
  <c r="L89" i="1"/>
  <c r="BC89" i="1" s="1"/>
  <c r="L90" i="1"/>
  <c r="BC90" i="1" s="1"/>
  <c r="L91" i="1"/>
  <c r="BC91" i="1" s="1"/>
  <c r="L92" i="1"/>
  <c r="BC92" i="1" s="1"/>
  <c r="L93" i="1"/>
  <c r="BC93" i="1" s="1"/>
  <c r="L94" i="1"/>
  <c r="BC94" i="1" s="1"/>
  <c r="L95" i="1"/>
  <c r="BC95" i="1" s="1"/>
  <c r="L96" i="1"/>
  <c r="BC96" i="1" s="1"/>
  <c r="L97" i="1"/>
  <c r="BC97" i="1" s="1"/>
  <c r="L98" i="1"/>
  <c r="BC98" i="1" s="1"/>
  <c r="L99" i="1"/>
  <c r="BC99" i="1" s="1"/>
  <c r="L100" i="1"/>
  <c r="BC100" i="1" s="1"/>
  <c r="L101" i="1"/>
  <c r="BC101" i="1" s="1"/>
  <c r="L102" i="1"/>
  <c r="BC102" i="1" s="1"/>
  <c r="L103" i="1"/>
  <c r="BC103" i="1" s="1"/>
  <c r="L104" i="1"/>
  <c r="BC104" i="1" s="1"/>
  <c r="L105" i="1"/>
  <c r="BC105" i="1" s="1"/>
  <c r="L106" i="1"/>
  <c r="BC106" i="1" s="1"/>
  <c r="L107" i="1"/>
  <c r="BC107" i="1" s="1"/>
  <c r="L108" i="1"/>
  <c r="BC108" i="1" s="1"/>
  <c r="L109" i="1"/>
  <c r="BC109" i="1" s="1"/>
  <c r="L110" i="1"/>
  <c r="BC110" i="1" s="1"/>
  <c r="L111" i="1"/>
  <c r="BC111" i="1" s="1"/>
  <c r="L112" i="1"/>
  <c r="BC112" i="1" s="1"/>
  <c r="L113" i="1"/>
  <c r="BC113" i="1" s="1"/>
  <c r="L114" i="1"/>
  <c r="BC114" i="1" s="1"/>
  <c r="L115" i="1"/>
  <c r="BC115" i="1" s="1"/>
  <c r="L116" i="1"/>
  <c r="BC116" i="1" s="1"/>
  <c r="L117" i="1"/>
  <c r="BC117" i="1" s="1"/>
  <c r="L118" i="1"/>
  <c r="BC118" i="1" s="1"/>
  <c r="L119" i="1"/>
  <c r="BC119" i="1" s="1"/>
  <c r="L120" i="1"/>
  <c r="BC120" i="1" s="1"/>
  <c r="L121" i="1"/>
  <c r="BC121" i="1" s="1"/>
  <c r="L122" i="1"/>
  <c r="BC122" i="1" s="1"/>
  <c r="L123" i="1"/>
  <c r="BC123" i="1" s="1"/>
  <c r="L124" i="1"/>
  <c r="BC124" i="1" s="1"/>
  <c r="L9" i="1"/>
  <c r="BC9" i="1" s="1"/>
  <c r="N125" i="1"/>
  <c r="BD129" i="1" s="1"/>
  <c r="BE138" i="1" s="1"/>
  <c r="U125" i="1" l="1"/>
  <c r="L125" i="1"/>
  <c r="AV125" i="1"/>
  <c r="BB125" i="1"/>
  <c r="BD135" i="1" s="1"/>
  <c r="AZ125" i="1"/>
  <c r="BD134" i="1" s="1"/>
  <c r="AX125" i="1"/>
  <c r="AW125" i="1"/>
  <c r="P125" i="1"/>
  <c r="M125" i="1"/>
  <c r="K125" i="1"/>
  <c r="BD130" i="1" s="1"/>
  <c r="H125" i="1"/>
  <c r="BD128" i="1" l="1"/>
  <c r="BC125" i="1"/>
  <c r="AK125" i="1"/>
  <c r="BD132" i="1" s="1"/>
  <c r="BE141" i="1" s="1"/>
  <c r="BD136" i="1" l="1"/>
  <c r="BE137" i="1"/>
  <c r="AB37" i="2"/>
  <c r="E11" i="2"/>
  <c r="AB11" i="2" l="1"/>
  <c r="AB32" i="2" s="1"/>
  <c r="AZ140" i="1" s="1"/>
  <c r="E32" i="2"/>
  <c r="AC32" i="2"/>
  <c r="BE139" i="1"/>
  <c r="AB40" i="2"/>
  <c r="AC35" i="2"/>
  <c r="AD35" i="2" s="1"/>
  <c r="BE142" i="1" l="1"/>
</calcChain>
</file>

<file path=xl/sharedStrings.xml><?xml version="1.0" encoding="utf-8"?>
<sst xmlns="http://schemas.openxmlformats.org/spreadsheetml/2006/main" count="638" uniqueCount="357">
  <si>
    <t>Lp</t>
  </si>
  <si>
    <t>Rozdzaj jednostki</t>
  </si>
  <si>
    <t>Jednostka Samorządu Terytorialnego</t>
  </si>
  <si>
    <t>Rodział 
85215 § 2010</t>
  </si>
  <si>
    <t xml:space="preserve">Razem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</si>
  <si>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</si>
  <si>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</si>
  <si>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</si>
  <si>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</si>
  <si>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</si>
  <si>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</si>
  <si>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</si>
  <si>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</si>
  <si>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</si>
  <si>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</si>
  <si>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</si>
  <si>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</si>
  <si>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</si>
  <si>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</si>
  <si>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</si>
  <si>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</si>
  <si>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</si>
  <si>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</si>
  <si>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</si>
  <si>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</si>
  <si>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</si>
  <si>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</si>
  <si>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</si>
  <si>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</si>
  <si>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</si>
  <si>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</si>
  <si>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</si>
  <si>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</si>
  <si>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</si>
  <si>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</si>
  <si>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</si>
  <si>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</si>
  <si>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Urząd Miasta</t>
  </si>
  <si>
    <t>Barczewo</t>
  </si>
  <si>
    <t>Bartoszyce</t>
  </si>
  <si>
    <t>Biała Piska</t>
  </si>
  <si>
    <t>Biskupiec</t>
  </si>
  <si>
    <t>Bisztynek</t>
  </si>
  <si>
    <t>Braniewo</t>
  </si>
  <si>
    <t>Dobre Miasto</t>
  </si>
  <si>
    <t>Działdowo</t>
  </si>
  <si>
    <t>Elbląg</t>
  </si>
  <si>
    <t>Ełk</t>
  </si>
  <si>
    <t>Frombork</t>
  </si>
  <si>
    <t>Giżycko</t>
  </si>
  <si>
    <t>Gołdap</t>
  </si>
  <si>
    <t>Górowo Ilaw.</t>
  </si>
  <si>
    <t>Iława</t>
  </si>
  <si>
    <t>Jeziorany</t>
  </si>
  <si>
    <t>Kętrzyn</t>
  </si>
  <si>
    <t>Kisielice</t>
  </si>
  <si>
    <t>Korsze</t>
  </si>
  <si>
    <t>Lidzbark Warm.</t>
  </si>
  <si>
    <t>Lidzbark Welski</t>
  </si>
  <si>
    <t>Lubawa</t>
  </si>
  <si>
    <t>Mikołajki</t>
  </si>
  <si>
    <t>Miłakowo</t>
  </si>
  <si>
    <t>Miłomłyn</t>
  </si>
  <si>
    <t>Młynary</t>
  </si>
  <si>
    <t>Morąg</t>
  </si>
  <si>
    <t>Mrągowo</t>
  </si>
  <si>
    <t>Nidzica</t>
  </si>
  <si>
    <t>Nowe Miasto Lub.</t>
  </si>
  <si>
    <t>Olecko</t>
  </si>
  <si>
    <t>Olsztyn</t>
  </si>
  <si>
    <t>33.</t>
  </si>
  <si>
    <t>Olsztynek</t>
  </si>
  <si>
    <t>34.</t>
  </si>
  <si>
    <t>Orneta</t>
  </si>
  <si>
    <t>35.</t>
  </si>
  <si>
    <t>Orzysz</t>
  </si>
  <si>
    <t>36.</t>
  </si>
  <si>
    <t>Ostróda</t>
  </si>
  <si>
    <t>37.</t>
  </si>
  <si>
    <t>Pasłęk</t>
  </si>
  <si>
    <t>38.</t>
  </si>
  <si>
    <t>Pasym</t>
  </si>
  <si>
    <t>39.</t>
  </si>
  <si>
    <t>Pieniężno</t>
  </si>
  <si>
    <t>40.</t>
  </si>
  <si>
    <t>Pisz</t>
  </si>
  <si>
    <t>41.</t>
  </si>
  <si>
    <t>Reszel</t>
  </si>
  <si>
    <t>42.</t>
  </si>
  <si>
    <t>Ruciane Nida</t>
  </si>
  <si>
    <t>43.</t>
  </si>
  <si>
    <t>Ryn</t>
  </si>
  <si>
    <t>44.</t>
  </si>
  <si>
    <t>Sępopol</t>
  </si>
  <si>
    <t>45.</t>
  </si>
  <si>
    <t xml:space="preserve">Susz </t>
  </si>
  <si>
    <t>46.</t>
  </si>
  <si>
    <t>Szczytno</t>
  </si>
  <si>
    <t>47.</t>
  </si>
  <si>
    <t>Tolkmicko</t>
  </si>
  <si>
    <t>48.</t>
  </si>
  <si>
    <t>Węgorzewo</t>
  </si>
  <si>
    <t>49.</t>
  </si>
  <si>
    <t>Zalewo</t>
  </si>
  <si>
    <t>50.</t>
  </si>
  <si>
    <t>Urząd Gminy</t>
  </si>
  <si>
    <t>Banie Mazurskie</t>
  </si>
  <si>
    <t>51.</t>
  </si>
  <si>
    <t>Barciany</t>
  </si>
  <si>
    <t>52.</t>
  </si>
  <si>
    <t>53.</t>
  </si>
  <si>
    <t>Biskupiec Pom.</t>
  </si>
  <si>
    <t>54.</t>
  </si>
  <si>
    <t>55.</t>
  </si>
  <si>
    <t>Budry</t>
  </si>
  <si>
    <t>56.</t>
  </si>
  <si>
    <t>Dąbrówno</t>
  </si>
  <si>
    <t>57.</t>
  </si>
  <si>
    <t>Dubeninki</t>
  </si>
  <si>
    <t>58.</t>
  </si>
  <si>
    <t>Dywity</t>
  </si>
  <si>
    <t>59.</t>
  </si>
  <si>
    <t>60.</t>
  </si>
  <si>
    <t>Dżwierzuty</t>
  </si>
  <si>
    <t>61.</t>
  </si>
  <si>
    <t>62.</t>
  </si>
  <si>
    <t>63.</t>
  </si>
  <si>
    <t>Gietrzwałd</t>
  </si>
  <si>
    <t>64.</t>
  </si>
  <si>
    <t>65.</t>
  </si>
  <si>
    <t>Godkowo</t>
  </si>
  <si>
    <t>66.</t>
  </si>
  <si>
    <t>Górowo Iław.</t>
  </si>
  <si>
    <t>67.</t>
  </si>
  <si>
    <t>Grodziczno</t>
  </si>
  <si>
    <t>68.</t>
  </si>
  <si>
    <t>Gronowo Elb.</t>
  </si>
  <si>
    <t>69.</t>
  </si>
  <si>
    <t>Grunwald</t>
  </si>
  <si>
    <t>70.</t>
  </si>
  <si>
    <t>71.</t>
  </si>
  <si>
    <t>Iłowo Osada</t>
  </si>
  <si>
    <t>72.</t>
  </si>
  <si>
    <t>Janowiec Kośc.</t>
  </si>
  <si>
    <t>73.</t>
  </si>
  <si>
    <t>Janowo</t>
  </si>
  <si>
    <t>74.</t>
  </si>
  <si>
    <t>Jedwabno</t>
  </si>
  <si>
    <t>75.</t>
  </si>
  <si>
    <t>Jonkowo</t>
  </si>
  <si>
    <t>76.</t>
  </si>
  <si>
    <t>Kalinowo</t>
  </si>
  <si>
    <t>77.</t>
  </si>
  <si>
    <t>78.</t>
  </si>
  <si>
    <t>Kiwity</t>
  </si>
  <si>
    <t>79.</t>
  </si>
  <si>
    <t>Kolno</t>
  </si>
  <si>
    <t>80.</t>
  </si>
  <si>
    <t>Kowale Oleckie</t>
  </si>
  <si>
    <t>81.</t>
  </si>
  <si>
    <t>Kozłowo</t>
  </si>
  <si>
    <t>82.</t>
  </si>
  <si>
    <t>Kruklanki</t>
  </si>
  <si>
    <t>83.</t>
  </si>
  <si>
    <t>Kurzętnik</t>
  </si>
  <si>
    <t>84.</t>
  </si>
  <si>
    <t>Lelkowo</t>
  </si>
  <si>
    <t>85.</t>
  </si>
  <si>
    <t>86.</t>
  </si>
  <si>
    <t>87.</t>
  </si>
  <si>
    <t>Lubomino</t>
  </si>
  <si>
    <t>88.</t>
  </si>
  <si>
    <t>Łukta</t>
  </si>
  <si>
    <t>89.</t>
  </si>
  <si>
    <t>Małdyty</t>
  </si>
  <si>
    <t>90.</t>
  </si>
  <si>
    <t>Markusy</t>
  </si>
  <si>
    <t>91.</t>
  </si>
  <si>
    <t>Milejewo</t>
  </si>
  <si>
    <t>92.</t>
  </si>
  <si>
    <t>Miłki</t>
  </si>
  <si>
    <t>93.</t>
  </si>
  <si>
    <t>94.</t>
  </si>
  <si>
    <t>95.</t>
  </si>
  <si>
    <t>96.</t>
  </si>
  <si>
    <t>Piecki</t>
  </si>
  <si>
    <t>97.</t>
  </si>
  <si>
    <t>Płoskinia</t>
  </si>
  <si>
    <t>98.</t>
  </si>
  <si>
    <t>Płośnica</t>
  </si>
  <si>
    <t>99.</t>
  </si>
  <si>
    <t>Pozezdrze</t>
  </si>
  <si>
    <t>100.</t>
  </si>
  <si>
    <t>Prostki</t>
  </si>
  <si>
    <t>101.</t>
  </si>
  <si>
    <t>Purda</t>
  </si>
  <si>
    <t>102.</t>
  </si>
  <si>
    <t>Rozogi</t>
  </si>
  <si>
    <t>103.</t>
  </si>
  <si>
    <t>Rybno</t>
  </si>
  <si>
    <t>104.</t>
  </si>
  <si>
    <t>Rychliki</t>
  </si>
  <si>
    <t>105.</t>
  </si>
  <si>
    <t>Sorkwity</t>
  </si>
  <si>
    <t>106.</t>
  </si>
  <si>
    <t>Srokowo</t>
  </si>
  <si>
    <t>107.</t>
  </si>
  <si>
    <t>Stare Juchy</t>
  </si>
  <si>
    <t>108.</t>
  </si>
  <si>
    <t>Stawiguda</t>
  </si>
  <si>
    <t>109.</t>
  </si>
  <si>
    <t>110.</t>
  </si>
  <si>
    <t>Świątki</t>
  </si>
  <si>
    <t>111.</t>
  </si>
  <si>
    <t>Świętajno Szcz.</t>
  </si>
  <si>
    <t>112.</t>
  </si>
  <si>
    <t>Świętajno Oleckie</t>
  </si>
  <si>
    <t>113.</t>
  </si>
  <si>
    <t>Wielbark</t>
  </si>
  <si>
    <t>114.</t>
  </si>
  <si>
    <t>Wieliczki</t>
  </si>
  <si>
    <t>115.</t>
  </si>
  <si>
    <t>Wilczęta</t>
  </si>
  <si>
    <t>116.</t>
  </si>
  <si>
    <t>Wydminy</t>
  </si>
  <si>
    <t>Ogółem Urzędy Miast i Gmin</t>
  </si>
  <si>
    <t>Lp.</t>
  </si>
  <si>
    <t>Powiat</t>
  </si>
  <si>
    <t>Rozdział
 85156 § 2110</t>
  </si>
  <si>
    <t>Rozdział 
85202 § 2130</t>
  </si>
  <si>
    <t>Rozdział 
85205 § 2110</t>
  </si>
  <si>
    <t>Rozdział
 85321 § 2110</t>
  </si>
  <si>
    <t>Razem</t>
  </si>
  <si>
    <t>specjalistyczne ośrodki wsparcia</t>
  </si>
  <si>
    <t>programy korekcyjno - edukacyjne</t>
  </si>
  <si>
    <t xml:space="preserve">1. </t>
  </si>
  <si>
    <t xml:space="preserve">2. </t>
  </si>
  <si>
    <t xml:space="preserve">3. </t>
  </si>
  <si>
    <t xml:space="preserve">4. </t>
  </si>
  <si>
    <t xml:space="preserve">10. </t>
  </si>
  <si>
    <t xml:space="preserve">11. </t>
  </si>
  <si>
    <t xml:space="preserve">13. </t>
  </si>
  <si>
    <t>m. Elbląg</t>
  </si>
  <si>
    <t>m. Olsztyn</t>
  </si>
  <si>
    <t>Rozdział</t>
  </si>
  <si>
    <t>§</t>
  </si>
  <si>
    <t>Wydatek w układzie zadaniowym</t>
  </si>
  <si>
    <t>RAZEM</t>
  </si>
  <si>
    <t>OGÓŁEM</t>
  </si>
  <si>
    <t>13.1.1.2                                                                  Wspieranie osób z zaburzeniami psychicznymi</t>
  </si>
  <si>
    <t xml:space="preserve">5. </t>
  </si>
  <si>
    <t xml:space="preserve">6. </t>
  </si>
  <si>
    <t xml:space="preserve">14. </t>
  </si>
  <si>
    <t>Rozdział                                                                                                                                                                                                        85203 § 2010</t>
  </si>
  <si>
    <t xml:space="preserve">13.1.2.2
Wspieranie osób z zaburzeniami psychicznymi </t>
  </si>
  <si>
    <t>13.1.2.1.Wsparcie finansowe zadań i programów realizacji zadań pomocy społecznej</t>
  </si>
  <si>
    <t>Rodział 
85216 § 2030</t>
  </si>
  <si>
    <t>Rozdział 
85219 § 2010</t>
  </si>
  <si>
    <t>Rozdział 
85230 § 2030</t>
  </si>
  <si>
    <t>13.1.2.6. Pomoc państwa w zakresie dożywiania oraz pomoc żywnościowa dla najuboższych</t>
  </si>
  <si>
    <t>Rozdział 
85231 § 2010</t>
  </si>
  <si>
    <t>Rozdział 
85501 § 2060</t>
  </si>
  <si>
    <t>13.4.1.5 
Pomoc państwa w wychowywaniu dzieci</t>
  </si>
  <si>
    <t>Rozdział 
85508 § 2160</t>
  </si>
  <si>
    <t>13.4.1.5
 Pomoc państwa w wychowywaniu dzieci</t>
  </si>
  <si>
    <t xml:space="preserve">15. </t>
  </si>
  <si>
    <t>Rozdział 
85510 § 2160</t>
  </si>
  <si>
    <t xml:space="preserve">16. </t>
  </si>
  <si>
    <t>Rozdział 
75515 § 2110</t>
  </si>
  <si>
    <t>13.4.1.4. Wsparcie rodzin wielodzietnych</t>
  </si>
  <si>
    <t>Rozdział
 85502 § 2010</t>
  </si>
  <si>
    <t>13.4.1.1                                                                                                                                                                                           Świadczenia rodzinne, świadczenia z funduszu alimentacyjnego i zasiłki dla opiekunów</t>
  </si>
  <si>
    <t>Przekazane 03.04</t>
  </si>
  <si>
    <t>Rozdział 
85213 § 2010</t>
  </si>
  <si>
    <t>Rodział 
85213 § 2030</t>
  </si>
  <si>
    <t>Rozdział 
85214 § 2030</t>
  </si>
  <si>
    <t>Rozdział 
85195 § 2010</t>
  </si>
  <si>
    <t>20.1.4.3  Świadczenia opieki zdrowotnej dla osób nieobjętych obowiązkiem ubezpieczenia zdrowotnego oraz cudzoziemcom w Polsce i Polakom za granicą</t>
  </si>
  <si>
    <t xml:space="preserve"> 20.1.3.1 
Opłacanie i refundacja składek na ubezpiecze
nie zdrowotne z budżetu państwa za osoby uprawnione</t>
  </si>
  <si>
    <t xml:space="preserve"> 20.1.3.1 
Opłacanie i refundacja składek na ubezpieczenie zdrowotne z budżetu państwa za osoby uprawnione</t>
  </si>
  <si>
    <t>13.1.2.1 
Wsparcie finansowe zadań i programów realizacji zadań pomocy społecznej</t>
  </si>
  <si>
    <t xml:space="preserve"> 13.1.2.1 
Wsparcie finansowe zadań i programów realizacji zadań pomocy społecznej</t>
  </si>
  <si>
    <t xml:space="preserve"> 13.1.2.1 Wsparcie finansowe zadań i programów realizacji zadań pomocy społecznej</t>
  </si>
  <si>
    <t>Rozdział 
85219 § 2030</t>
  </si>
  <si>
    <t>Przekazane 
03.04</t>
  </si>
  <si>
    <t xml:space="preserve">Przekazane </t>
  </si>
  <si>
    <t xml:space="preserve"> 20.1.1.9
Opłacanie składki na ubezpieczenie zdrowotne z budżetu państwa za osoby uprawnione </t>
  </si>
  <si>
    <t xml:space="preserve"> 18.7.2.8 
Nieodpłatna pomoc prawna oraz edukacja prawna</t>
  </si>
  <si>
    <t>Rozdział  
85203 § 2110</t>
  </si>
  <si>
    <t xml:space="preserve">Rozdział 
85508 § 2110  </t>
  </si>
  <si>
    <t xml:space="preserve"> 13.1.2.5 
Przeciwdzialanie przemocy w rodzinie</t>
  </si>
  <si>
    <t xml:space="preserve">13.1.3.3 
Prowadzenie nadzoru  i wykonywanie funkcji kontrolnych nad orzekaniem o niepełnosprawności  i stopniu niepełnosprawności  </t>
  </si>
  <si>
    <t>13.4.2.2 
Finansowanie pobytu dzieci cudzoziemców umieszczonych 
w pieczy zastępczej</t>
  </si>
  <si>
    <t>Lokalizacja  środków  dotacji celowych na realizację zadan samorządu województwa na miesiąc KWIECIEŃ 2017r.</t>
  </si>
  <si>
    <t>I 03.04</t>
  </si>
  <si>
    <t xml:space="preserve"> Przekazane 05.04</t>
  </si>
  <si>
    <t>Przekazane 05.04</t>
  </si>
  <si>
    <t>II 05.04</t>
  </si>
  <si>
    <t>Przekazane 
07.04</t>
  </si>
  <si>
    <t>Przekazane 07.04</t>
  </si>
  <si>
    <t xml:space="preserve">Przekazane 07.04 </t>
  </si>
  <si>
    <t xml:space="preserve">Przekazane 
07.04 </t>
  </si>
  <si>
    <t>Przekazane 
05.04</t>
  </si>
  <si>
    <t>Przekazne
07.04</t>
  </si>
  <si>
    <t>III 07.04</t>
  </si>
  <si>
    <t>II 07.04</t>
  </si>
  <si>
    <t xml:space="preserve">Przekazane 10.04 </t>
  </si>
  <si>
    <t>Przekazane 
10.04</t>
  </si>
  <si>
    <t>IV 10.04</t>
  </si>
  <si>
    <t>Rozdział 
71035 § 2020</t>
  </si>
  <si>
    <t xml:space="preserve"> 9.1.1.7 
Sprawowanie opieki nad miejscami walk i męczeństwa oraz grobami i cmentarzami wojennymi</t>
  </si>
  <si>
    <t>Przekazane 12.04</t>
  </si>
  <si>
    <t>Przekazane 
12.04</t>
  </si>
  <si>
    <t xml:space="preserve">Przekazane 12.04 </t>
  </si>
  <si>
    <t>V 12.04</t>
  </si>
  <si>
    <t>Lokalizacja środków dla gmin na miesiąc KWIECIEŃ 2017 r.</t>
  </si>
  <si>
    <t>Lokalizacja środków dla powiatów na miesiąc KWIECIEŃ 2017 r.</t>
  </si>
  <si>
    <t>Sporządziła: Kamila Małachowska, wew. 399</t>
  </si>
  <si>
    <t>Przekazane 
24.04</t>
  </si>
  <si>
    <t>Przekazane 24.04</t>
  </si>
  <si>
    <t xml:space="preserve">Przekazane 24.04 </t>
  </si>
  <si>
    <t>Rozdział 
85228 § 2010</t>
  </si>
  <si>
    <t>Przekazane 
24.04
DODATKOWA LOKALIZACJA</t>
  </si>
  <si>
    <t>VI 24.04</t>
  </si>
  <si>
    <t>dodatkowa</t>
  </si>
  <si>
    <t>Przekazane 28.04</t>
  </si>
  <si>
    <t>Przekazane
 28.04</t>
  </si>
  <si>
    <t>VII 24.04</t>
  </si>
  <si>
    <t>VIII 28.04</t>
  </si>
  <si>
    <t>Rozdział 
85503 § 2010 KDR</t>
  </si>
  <si>
    <t>13.1.1.1 
Wsparcie finansowe jednostek samorządu terytorialnego w realizacji zadań pomocy społecznej</t>
  </si>
  <si>
    <t>x</t>
  </si>
  <si>
    <t xml:space="preserve">7. </t>
  </si>
  <si>
    <t xml:space="preserve">8. </t>
  </si>
  <si>
    <t xml:space="preserve">9. </t>
  </si>
  <si>
    <t xml:space="preserve">12.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</si>
  <si>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</si>
  <si>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</si>
  <si>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</si>
  <si>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</si>
  <si>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</si>
  <si>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</si>
  <si>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</si>
  <si>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</si>
  <si>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</si>
  <si>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</si>
  <si>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</si>
  <si>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</si>
  <si>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>14.3.1.2 
Współpraca z partnerami społecznymi na rzecz wzmocnienia instytucji dialogu społecznego oraz kształtowanie form dialogu i rozwiązań w zakresie zbiorowego prawa pracy</t>
  </si>
  <si>
    <t>20.1.3.1 
Opłacanie i refundacja składek na ubezpieczenie zdrowotne z budżetu państwa za osoby uprawnione</t>
  </si>
  <si>
    <t>13.4.1.1                                                                                                                                                                                        Świadczenia rodzinne, świadczenia z funduszu alimentacyjnego i zasiłki dla opiekunów</t>
  </si>
  <si>
    <t xml:space="preserve"> 13.4.2.4 Finansowanie, monitorowanie oraz kontrola realizacji zadań w obszarze wspierania rodziny i systemu pieczy zastępczej
</t>
  </si>
  <si>
    <t>13.4.1.5                                                                                                                                                                                          Pomoc państwa w wychowywaniu dzieci</t>
  </si>
  <si>
    <t>Olsztyn, dnia 08.05.2017r.</t>
  </si>
  <si>
    <t xml:space="preserve">Olsztyn dnia 08.05.2017r. </t>
  </si>
  <si>
    <t>Olsztyn dnia 08.05.2017r.</t>
  </si>
  <si>
    <t>Sporządziła: Kamila Małachowska wew. 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</si>
</sst>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8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b/>
      <sz val="12"/>
      <name val="Times New Roman"/>
      <family val="1"/>
      <charset val="238"/>
    </font>
    <font>
      <sz val="12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Garamond"/>
      <family val="2"/>
      <charset val="238"/>
    </font>
    <font>
      <sz val="10"/>
      <name val="Arial"/>
      <family val="2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Bookman Old Style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Garamond"/>
      <family val="1"/>
      <charset val="238"/>
    </font>
    <font>
      <i/>
      <sz val="12"/>
      <name val="Garamond"/>
      <family val="1"/>
      <charset val="238"/>
    </font>
    <font>
      <i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name val="Garamond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16" fillId="0" borderId="0"/>
    <xf numFmtId="0" fontId="11" fillId="0" borderId="0"/>
  </cellStyleXfs>
  <cellXfs count="218">
    <xf numFmtId="0" fontId="0" fillId="0" borderId="0" xfId="0"/>
    <xf numFmtId="4" fontId="4" fillId="2" borderId="0" xfId="2" applyNumberFormat="1" applyFont="1" applyFill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7" applyFont="1" applyAlignment="1">
      <alignment horizontal="center" vertical="center"/>
    </xf>
    <xf numFmtId="0" fontId="12" fillId="0" borderId="0" xfId="7" applyFont="1" applyFill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2" fillId="0" borderId="0" xfId="7" applyFont="1" applyAlignment="1">
      <alignment horizontal="center" vertical="center" wrapText="1"/>
    </xf>
    <xf numFmtId="0" fontId="12" fillId="0" borderId="0" xfId="7" applyFont="1" applyFill="1" applyAlignment="1">
      <alignment horizontal="center" vertical="center" wrapText="1"/>
    </xf>
    <xf numFmtId="0" fontId="12" fillId="2" borderId="0" xfId="7" applyFont="1" applyFill="1" applyAlignment="1">
      <alignment horizontal="center" vertical="center" wrapText="1"/>
    </xf>
    <xf numFmtId="0" fontId="8" fillId="2" borderId="8" xfId="7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center" vertical="center" wrapText="1"/>
    </xf>
    <xf numFmtId="4" fontId="8" fillId="0" borderId="3" xfId="7" applyNumberFormat="1" applyFont="1" applyBorder="1" applyAlignment="1">
      <alignment horizontal="center" vertical="center"/>
    </xf>
    <xf numFmtId="0" fontId="4" fillId="2" borderId="0" xfId="7" applyFont="1" applyFill="1" applyAlignment="1">
      <alignment horizontal="center" vertical="center" wrapText="1"/>
    </xf>
    <xf numFmtId="4" fontId="6" fillId="2" borderId="13" xfId="7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center" vertical="center" wrapText="1"/>
    </xf>
    <xf numFmtId="164" fontId="12" fillId="2" borderId="0" xfId="7" applyNumberFormat="1" applyFont="1" applyFill="1" applyBorder="1" applyAlignment="1">
      <alignment horizontal="center" vertical="center" wrapText="1"/>
    </xf>
    <xf numFmtId="0" fontId="13" fillId="2" borderId="0" xfId="7" applyFont="1" applyFill="1" applyBorder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0" fontId="13" fillId="2" borderId="0" xfId="9" applyFont="1" applyFill="1" applyAlignment="1">
      <alignment horizontal="left" vertical="center"/>
    </xf>
    <xf numFmtId="0" fontId="13" fillId="2" borderId="0" xfId="9" applyFont="1" applyFill="1" applyBorder="1" applyAlignment="1">
      <alignment horizontal="left" vertical="center"/>
    </xf>
    <xf numFmtId="4" fontId="15" fillId="3" borderId="2" xfId="3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5" fillId="2" borderId="3" xfId="5" applyFont="1" applyFill="1" applyBorder="1" applyAlignment="1">
      <alignment horizontal="center" vertical="center"/>
    </xf>
    <xf numFmtId="0" fontId="25" fillId="4" borderId="3" xfId="5" applyFont="1" applyFill="1" applyBorder="1" applyAlignment="1">
      <alignment horizontal="center" vertical="center"/>
    </xf>
    <xf numFmtId="0" fontId="26" fillId="4" borderId="3" xfId="5" applyFont="1" applyFill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8" fillId="2" borderId="3" xfId="5" applyFont="1" applyFill="1" applyBorder="1" applyAlignment="1">
      <alignment horizontal="center"/>
    </xf>
    <xf numFmtId="0" fontId="28" fillId="2" borderId="3" xfId="5" applyFont="1" applyFill="1" applyBorder="1" applyAlignment="1">
      <alignment wrapText="1"/>
    </xf>
    <xf numFmtId="4" fontId="28" fillId="0" borderId="3" xfId="6" applyNumberFormat="1" applyFont="1" applyFill="1" applyBorder="1"/>
    <xf numFmtId="0" fontId="28" fillId="2" borderId="0" xfId="5" applyFont="1" applyFill="1"/>
    <xf numFmtId="0" fontId="28" fillId="0" borderId="0" xfId="5" applyFont="1" applyFill="1"/>
    <xf numFmtId="4" fontId="28" fillId="0" borderId="0" xfId="6" applyNumberFormat="1" applyFont="1" applyFill="1"/>
    <xf numFmtId="0" fontId="30" fillId="2" borderId="0" xfId="5" applyFont="1" applyFill="1"/>
    <xf numFmtId="0" fontId="26" fillId="2" borderId="0" xfId="5" applyFont="1" applyFill="1" applyAlignment="1"/>
    <xf numFmtId="0" fontId="26" fillId="0" borderId="0" xfId="5" applyFont="1" applyFill="1" applyAlignment="1"/>
    <xf numFmtId="0" fontId="26" fillId="0" borderId="0" xfId="5" applyFont="1" applyFill="1"/>
    <xf numFmtId="0" fontId="28" fillId="0" borderId="0" xfId="6" applyFont="1" applyFill="1"/>
    <xf numFmtId="0" fontId="26" fillId="2" borderId="0" xfId="5" applyFont="1" applyFill="1" applyAlignment="1">
      <alignment horizontal="left"/>
    </xf>
    <xf numFmtId="0" fontId="33" fillId="0" borderId="0" xfId="0" applyFont="1"/>
    <xf numFmtId="0" fontId="32" fillId="2" borderId="0" xfId="0" applyFont="1" applyFill="1"/>
    <xf numFmtId="0" fontId="0" fillId="2" borderId="0" xfId="0" applyFill="1"/>
    <xf numFmtId="1" fontId="22" fillId="2" borderId="3" xfId="3" applyNumberFormat="1" applyFont="1" applyFill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center" vertical="center" wrapText="1"/>
    </xf>
    <xf numFmtId="4" fontId="7" fillId="2" borderId="3" xfId="3" applyNumberFormat="1" applyFont="1" applyFill="1" applyBorder="1" applyAlignment="1">
      <alignment horizontal="center" vertical="center" wrapText="1"/>
    </xf>
    <xf numFmtId="4" fontId="7" fillId="2" borderId="3" xfId="3" applyNumberFormat="1" applyFont="1" applyFill="1" applyBorder="1" applyAlignment="1">
      <alignment vertical="center" wrapText="1"/>
    </xf>
    <xf numFmtId="4" fontId="22" fillId="2" borderId="3" xfId="3" applyNumberFormat="1" applyFont="1" applyFill="1" applyBorder="1" applyAlignment="1">
      <alignment vertical="center" wrapText="1"/>
    </xf>
    <xf numFmtId="4" fontId="23" fillId="2" borderId="3" xfId="0" applyNumberFormat="1" applyFont="1" applyFill="1" applyBorder="1"/>
    <xf numFmtId="4" fontId="22" fillId="2" borderId="3" xfId="2" applyNumberFormat="1" applyFont="1" applyFill="1" applyBorder="1" applyAlignment="1">
      <alignment horizontal="right" vertical="center"/>
    </xf>
    <xf numFmtId="4" fontId="7" fillId="2" borderId="3" xfId="2" applyNumberFormat="1" applyFont="1" applyFill="1" applyBorder="1" applyAlignment="1">
      <alignment horizontal="right" vertical="center"/>
    </xf>
    <xf numFmtId="4" fontId="7" fillId="2" borderId="6" xfId="3" applyNumberFormat="1" applyFont="1" applyFill="1" applyBorder="1" applyAlignment="1">
      <alignment horizontal="center" vertical="center" wrapText="1"/>
    </xf>
    <xf numFmtId="4" fontId="17" fillId="2" borderId="0" xfId="2" applyNumberFormat="1" applyFont="1" applyFill="1" applyBorder="1" applyAlignment="1">
      <alignment horizontal="center" wrapText="1"/>
    </xf>
    <xf numFmtId="0" fontId="0" fillId="5" borderId="0" xfId="0" applyFont="1" applyFill="1"/>
    <xf numFmtId="0" fontId="26" fillId="4" borderId="3" xfId="5" applyFont="1" applyFill="1" applyBorder="1" applyAlignment="1">
      <alignment horizontal="center" vertical="center" wrapText="1"/>
    </xf>
    <xf numFmtId="0" fontId="36" fillId="0" borderId="0" xfId="0" applyFont="1"/>
    <xf numFmtId="0" fontId="20" fillId="0" borderId="0" xfId="0" applyFont="1"/>
    <xf numFmtId="2" fontId="34" fillId="0" borderId="8" xfId="4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4" fontId="17" fillId="2" borderId="0" xfId="2" applyNumberFormat="1" applyFont="1" applyFill="1" applyBorder="1" applyAlignment="1">
      <alignment horizontal="center" wrapText="1"/>
    </xf>
    <xf numFmtId="4" fontId="22" fillId="2" borderId="3" xfId="3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0" fontId="23" fillId="2" borderId="0" xfId="0" applyFont="1" applyFill="1" applyAlignment="1">
      <alignment horizontal="center" vertical="center"/>
    </xf>
    <xf numFmtId="4" fontId="37" fillId="2" borderId="0" xfId="2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/>
    <xf numFmtId="4" fontId="23" fillId="2" borderId="0" xfId="0" applyNumberFormat="1" applyFont="1" applyFill="1" applyAlignment="1">
      <alignment horizontal="center" vertical="center"/>
    </xf>
    <xf numFmtId="14" fontId="38" fillId="2" borderId="0" xfId="0" applyNumberFormat="1" applyFont="1" applyFill="1" applyAlignment="1">
      <alignment horizontal="center" vertical="center"/>
    </xf>
    <xf numFmtId="4" fontId="38" fillId="2" borderId="0" xfId="0" applyNumberFormat="1" applyFont="1" applyFill="1" applyAlignment="1">
      <alignment horizontal="center" vertical="center"/>
    </xf>
    <xf numFmtId="0" fontId="27" fillId="4" borderId="3" xfId="0" applyFont="1" applyFill="1" applyBorder="1" applyAlignment="1">
      <alignment horizontal="center" vertical="center" wrapText="1"/>
    </xf>
    <xf numFmtId="4" fontId="6" fillId="2" borderId="3" xfId="7" applyNumberFormat="1" applyFont="1" applyFill="1" applyBorder="1" applyAlignment="1">
      <alignment horizontal="center" vertical="center"/>
    </xf>
    <xf numFmtId="4" fontId="8" fillId="2" borderId="3" xfId="7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4" fontId="0" fillId="0" borderId="0" xfId="0" applyNumberFormat="1"/>
    <xf numFmtId="4" fontId="7" fillId="6" borderId="6" xfId="3" applyNumberFormat="1" applyFont="1" applyFill="1" applyBorder="1" applyAlignment="1">
      <alignment horizontal="center" vertical="center" wrapText="1"/>
    </xf>
    <xf numFmtId="4" fontId="7" fillId="7" borderId="6" xfId="3" applyNumberFormat="1" applyFont="1" applyFill="1" applyBorder="1" applyAlignment="1">
      <alignment horizontal="center" vertical="center" wrapText="1"/>
    </xf>
    <xf numFmtId="4" fontId="7" fillId="8" borderId="6" xfId="3" applyNumberFormat="1" applyFont="1" applyFill="1" applyBorder="1" applyAlignment="1">
      <alignment horizontal="center" vertical="center" wrapText="1"/>
    </xf>
    <xf numFmtId="4" fontId="39" fillId="2" borderId="0" xfId="0" applyNumberFormat="1" applyFont="1" applyFill="1"/>
    <xf numFmtId="4" fontId="22" fillId="5" borderId="3" xfId="3" applyNumberFormat="1" applyFont="1" applyFill="1" applyBorder="1" applyAlignment="1">
      <alignment vertical="center" wrapText="1"/>
    </xf>
    <xf numFmtId="4" fontId="7" fillId="5" borderId="6" xfId="3" applyNumberFormat="1" applyFont="1" applyFill="1" applyBorder="1" applyAlignment="1">
      <alignment horizontal="center" vertical="center" wrapText="1"/>
    </xf>
    <xf numFmtId="4" fontId="22" fillId="5" borderId="3" xfId="2" applyNumberFormat="1" applyFont="1" applyFill="1" applyBorder="1" applyAlignment="1">
      <alignment horizontal="right" vertical="center"/>
    </xf>
    <xf numFmtId="0" fontId="26" fillId="2" borderId="0" xfId="5" applyFont="1" applyFill="1" applyAlignment="1">
      <alignment horizontal="left"/>
    </xf>
    <xf numFmtId="4" fontId="7" fillId="9" borderId="6" xfId="3" applyNumberFormat="1" applyFont="1" applyFill="1" applyBorder="1" applyAlignment="1">
      <alignment horizontal="center" vertical="center" wrapText="1"/>
    </xf>
    <xf numFmtId="4" fontId="7" fillId="10" borderId="6" xfId="3" applyNumberFormat="1" applyFont="1" applyFill="1" applyBorder="1" applyAlignment="1">
      <alignment horizontal="center" vertical="center" wrapText="1"/>
    </xf>
    <xf numFmtId="4" fontId="23" fillId="5" borderId="3" xfId="0" applyNumberFormat="1" applyFont="1" applyFill="1" applyBorder="1"/>
    <xf numFmtId="4" fontId="23" fillId="0" borderId="0" xfId="0" applyNumberFormat="1" applyFont="1"/>
    <xf numFmtId="0" fontId="26" fillId="2" borderId="0" xfId="5" applyFont="1" applyFill="1" applyAlignment="1">
      <alignment horizontal="left"/>
    </xf>
    <xf numFmtId="0" fontId="20" fillId="0" borderId="7" xfId="0" applyFont="1" applyFill="1" applyBorder="1" applyAlignment="1">
      <alignment horizontal="center" vertical="center" wrapText="1"/>
    </xf>
    <xf numFmtId="4" fontId="7" fillId="11" borderId="6" xfId="3" applyNumberFormat="1" applyFont="1" applyFill="1" applyBorder="1" applyAlignment="1">
      <alignment horizontal="center" vertical="center" wrapText="1"/>
    </xf>
    <xf numFmtId="4" fontId="7" fillId="12" borderId="6" xfId="3" applyNumberFormat="1" applyFont="1" applyFill="1" applyBorder="1" applyAlignment="1">
      <alignment horizontal="center" vertical="center" wrapText="1"/>
    </xf>
    <xf numFmtId="4" fontId="7" fillId="5" borderId="8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4" fontId="22" fillId="5" borderId="8" xfId="3" applyNumberFormat="1" applyFont="1" applyFill="1" applyBorder="1" applyAlignment="1">
      <alignment horizontal="center" vertical="center" wrapText="1"/>
    </xf>
    <xf numFmtId="4" fontId="22" fillId="5" borderId="3" xfId="3" applyNumberFormat="1" applyFont="1" applyFill="1" applyBorder="1" applyAlignment="1">
      <alignment horizontal="center" vertical="center" wrapText="1"/>
    </xf>
    <xf numFmtId="4" fontId="7" fillId="13" borderId="6" xfId="3" applyNumberFormat="1" applyFont="1" applyFill="1" applyBorder="1" applyAlignment="1">
      <alignment horizontal="center" vertical="center" wrapText="1"/>
    </xf>
    <xf numFmtId="4" fontId="7" fillId="14" borderId="6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center" vertical="center" wrapText="1"/>
    </xf>
    <xf numFmtId="4" fontId="22" fillId="5" borderId="9" xfId="3" applyNumberFormat="1" applyFont="1" applyFill="1" applyBorder="1" applyAlignment="1">
      <alignment horizontal="center" vertical="center" wrapText="1"/>
    </xf>
    <xf numFmtId="4" fontId="22" fillId="14" borderId="3" xfId="3" applyNumberFormat="1" applyFont="1" applyFill="1" applyBorder="1" applyAlignment="1">
      <alignment vertical="center" wrapText="1"/>
    </xf>
    <xf numFmtId="4" fontId="22" fillId="14" borderId="3" xfId="2" applyNumberFormat="1" applyFont="1" applyFill="1" applyBorder="1" applyAlignment="1">
      <alignment horizontal="right" vertical="center"/>
    </xf>
    <xf numFmtId="4" fontId="29" fillId="15" borderId="3" xfId="5" applyNumberFormat="1" applyFont="1" applyFill="1" applyBorder="1" applyAlignment="1">
      <alignment horizontal="right" vertical="center" wrapText="1"/>
    </xf>
    <xf numFmtId="4" fontId="39" fillId="0" borderId="0" xfId="0" applyNumberFormat="1" applyFont="1"/>
    <xf numFmtId="2" fontId="28" fillId="15" borderId="3" xfId="5" applyNumberFormat="1" applyFont="1" applyFill="1" applyBorder="1" applyAlignment="1">
      <alignment wrapText="1"/>
    </xf>
    <xf numFmtId="2" fontId="28" fillId="2" borderId="3" xfId="5" applyNumberFormat="1" applyFont="1" applyFill="1" applyBorder="1" applyAlignment="1">
      <alignment wrapText="1"/>
    </xf>
    <xf numFmtId="2" fontId="28" fillId="0" borderId="3" xfId="5" applyNumberFormat="1" applyFont="1" applyFill="1" applyBorder="1"/>
    <xf numFmtId="2" fontId="28" fillId="15" borderId="3" xfId="5" applyNumberFormat="1" applyFont="1" applyFill="1" applyBorder="1"/>
    <xf numFmtId="2" fontId="28" fillId="0" borderId="3" xfId="6" applyNumberFormat="1" applyFont="1" applyFill="1" applyBorder="1"/>
    <xf numFmtId="2" fontId="28" fillId="15" borderId="3" xfId="6" applyNumberFormat="1" applyFont="1" applyFill="1" applyBorder="1"/>
    <xf numFmtId="0" fontId="21" fillId="2" borderId="8" xfId="15" applyFont="1" applyFill="1" applyBorder="1" applyAlignment="1">
      <alignment horizontal="center" vertical="center" wrapText="1"/>
    </xf>
    <xf numFmtId="3" fontId="40" fillId="2" borderId="3" xfId="7" applyNumberFormat="1" applyFont="1" applyFill="1" applyBorder="1" applyAlignment="1">
      <alignment horizontal="center" vertical="center" wrapText="1"/>
    </xf>
    <xf numFmtId="3" fontId="41" fillId="2" borderId="3" xfId="7" applyNumberFormat="1" applyFont="1" applyFill="1" applyBorder="1" applyAlignment="1">
      <alignment horizontal="center" vertical="center" wrapText="1"/>
    </xf>
    <xf numFmtId="0" fontId="42" fillId="2" borderId="8" xfId="7" applyFont="1" applyFill="1" applyBorder="1" applyAlignment="1">
      <alignment horizontal="center" vertical="center" wrapText="1"/>
    </xf>
    <xf numFmtId="0" fontId="41" fillId="2" borderId="8" xfId="7" applyFont="1" applyFill="1" applyBorder="1" applyAlignment="1">
      <alignment horizontal="center" vertical="center" wrapText="1"/>
    </xf>
    <xf numFmtId="0" fontId="40" fillId="2" borderId="3" xfId="7" applyFont="1" applyFill="1" applyBorder="1" applyAlignment="1">
      <alignment horizontal="center" vertical="center" wrapText="1"/>
    </xf>
    <xf numFmtId="0" fontId="40" fillId="2" borderId="3" xfId="7" applyFont="1" applyFill="1" applyBorder="1" applyAlignment="1">
      <alignment horizontal="center" vertical="center"/>
    </xf>
    <xf numFmtId="4" fontId="43" fillId="0" borderId="0" xfId="6" applyNumberFormat="1" applyFont="1" applyFill="1"/>
    <xf numFmtId="4" fontId="44" fillId="15" borderId="3" xfId="5" applyNumberFormat="1" applyFont="1" applyFill="1" applyBorder="1" applyAlignment="1">
      <alignment horizontal="right" vertical="center" wrapText="1"/>
    </xf>
    <xf numFmtId="4" fontId="19" fillId="2" borderId="4" xfId="3" applyNumberFormat="1" applyFont="1" applyFill="1" applyBorder="1" applyAlignment="1">
      <alignment horizontal="center" vertical="center" wrapText="1"/>
    </xf>
    <xf numFmtId="4" fontId="19" fillId="2" borderId="6" xfId="3" applyNumberFormat="1" applyFont="1" applyFill="1" applyBorder="1" applyAlignment="1">
      <alignment horizontal="center" vertical="center" wrapText="1"/>
    </xf>
    <xf numFmtId="4" fontId="19" fillId="2" borderId="10" xfId="3" applyNumberFormat="1" applyFont="1" applyFill="1" applyBorder="1" applyAlignment="1">
      <alignment horizontal="center" vertical="center" wrapText="1"/>
    </xf>
    <xf numFmtId="4" fontId="19" fillId="2" borderId="12" xfId="3" applyNumberFormat="1" applyFont="1" applyFill="1" applyBorder="1" applyAlignment="1">
      <alignment horizontal="center" vertical="center" wrapText="1"/>
    </xf>
    <xf numFmtId="4" fontId="19" fillId="2" borderId="7" xfId="3" applyNumberFormat="1" applyFont="1" applyFill="1" applyBorder="1" applyAlignment="1">
      <alignment horizontal="center" vertical="center" wrapText="1"/>
    </xf>
    <xf numFmtId="4" fontId="19" fillId="2" borderId="13" xfId="3" applyNumberFormat="1" applyFont="1" applyFill="1" applyBorder="1" applyAlignment="1">
      <alignment horizontal="center" vertical="center" wrapText="1"/>
    </xf>
    <xf numFmtId="4" fontId="19" fillId="2" borderId="4" xfId="2" applyNumberFormat="1" applyFont="1" applyFill="1" applyBorder="1" applyAlignment="1">
      <alignment horizontal="center" vertical="center" wrapText="1"/>
    </xf>
    <xf numFmtId="4" fontId="19" fillId="2" borderId="6" xfId="2" applyNumberFormat="1" applyFont="1" applyFill="1" applyBorder="1" applyAlignment="1">
      <alignment horizontal="center" vertical="center" wrapText="1"/>
    </xf>
    <xf numFmtId="4" fontId="19" fillId="2" borderId="10" xfId="2" applyNumberFormat="1" applyFont="1" applyFill="1" applyBorder="1" applyAlignment="1">
      <alignment horizontal="center" vertical="center" wrapText="1"/>
    </xf>
    <xf numFmtId="4" fontId="19" fillId="2" borderId="12" xfId="2" applyNumberFormat="1" applyFont="1" applyFill="1" applyBorder="1" applyAlignment="1">
      <alignment horizontal="center" vertical="center" wrapText="1"/>
    </xf>
    <xf numFmtId="4" fontId="19" fillId="2" borderId="7" xfId="2" applyNumberFormat="1" applyFont="1" applyFill="1" applyBorder="1" applyAlignment="1">
      <alignment horizontal="center" vertical="center" wrapText="1"/>
    </xf>
    <xf numFmtId="4" fontId="19" fillId="2" borderId="13" xfId="2" applyNumberFormat="1" applyFont="1" applyFill="1" applyBorder="1" applyAlignment="1">
      <alignment horizontal="center" vertical="center" wrapText="1"/>
    </xf>
    <xf numFmtId="4" fontId="19" fillId="2" borderId="5" xfId="2" applyNumberFormat="1" applyFont="1" applyFill="1" applyBorder="1" applyAlignment="1">
      <alignment horizontal="center" vertical="center" wrapText="1"/>
    </xf>
    <xf numFmtId="4" fontId="19" fillId="2" borderId="5" xfId="3" applyNumberFormat="1" applyFont="1" applyFill="1" applyBorder="1" applyAlignment="1">
      <alignment horizontal="center" vertical="center" wrapText="1"/>
    </xf>
    <xf numFmtId="4" fontId="19" fillId="2" borderId="11" xfId="3" applyNumberFormat="1" applyFont="1" applyFill="1" applyBorder="1" applyAlignment="1">
      <alignment horizontal="center" vertical="center" wrapText="1"/>
    </xf>
    <xf numFmtId="4" fontId="19" fillId="2" borderId="1" xfId="3" applyNumberFormat="1" applyFont="1" applyFill="1" applyBorder="1" applyAlignment="1">
      <alignment horizontal="center" vertical="center" wrapText="1"/>
    </xf>
    <xf numFmtId="0" fontId="18" fillId="2" borderId="10" xfId="5" applyFont="1" applyFill="1" applyBorder="1" applyAlignment="1">
      <alignment horizontal="center" vertical="center" wrapText="1"/>
    </xf>
    <xf numFmtId="0" fontId="18" fillId="2" borderId="11" xfId="5" applyFont="1" applyFill="1" applyBorder="1" applyAlignment="1">
      <alignment horizontal="center" vertical="center" wrapText="1"/>
    </xf>
    <xf numFmtId="0" fontId="18" fillId="2" borderId="12" xfId="5" applyFont="1" applyFill="1" applyBorder="1" applyAlignment="1">
      <alignment horizontal="center" vertical="center" wrapText="1"/>
    </xf>
    <xf numFmtId="0" fontId="18" fillId="2" borderId="7" xfId="5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0" fontId="18" fillId="2" borderId="13" xfId="5" applyFont="1" applyFill="1" applyBorder="1" applyAlignment="1">
      <alignment horizontal="center" vertical="center" wrapText="1"/>
    </xf>
    <xf numFmtId="4" fontId="3" fillId="2" borderId="0" xfId="2" applyNumberFormat="1" applyFont="1" applyFill="1" applyAlignment="1">
      <alignment horizontal="center" vertical="center" wrapText="1"/>
    </xf>
    <xf numFmtId="3" fontId="19" fillId="2" borderId="2" xfId="3" applyNumberFormat="1" applyFont="1" applyFill="1" applyBorder="1" applyAlignment="1">
      <alignment horizontal="center" vertical="center" wrapText="1"/>
    </xf>
    <xf numFmtId="3" fontId="19" fillId="2" borderId="9" xfId="3" applyNumberFormat="1" applyFont="1" applyFill="1" applyBorder="1" applyAlignment="1">
      <alignment horizontal="center" vertical="center" wrapText="1"/>
    </xf>
    <xf numFmtId="3" fontId="19" fillId="2" borderId="8" xfId="3" applyNumberFormat="1" applyFont="1" applyFill="1" applyBorder="1" applyAlignment="1">
      <alignment horizontal="center" vertical="center" wrapText="1"/>
    </xf>
    <xf numFmtId="4" fontId="19" fillId="2" borderId="2" xfId="3" applyNumberFormat="1" applyFont="1" applyFill="1" applyBorder="1" applyAlignment="1">
      <alignment horizontal="center" vertical="center" wrapText="1"/>
    </xf>
    <xf numFmtId="4" fontId="19" fillId="2" borderId="9" xfId="3" applyNumberFormat="1" applyFont="1" applyFill="1" applyBorder="1" applyAlignment="1">
      <alignment horizontal="center" vertical="center" wrapText="1"/>
    </xf>
    <xf numFmtId="4" fontId="19" fillId="2" borderId="8" xfId="3" applyNumberFormat="1" applyFont="1" applyFill="1" applyBorder="1" applyAlignment="1">
      <alignment horizontal="center" vertical="center" wrapText="1"/>
    </xf>
    <xf numFmtId="4" fontId="7" fillId="2" borderId="2" xfId="2" applyNumberFormat="1" applyFont="1" applyFill="1" applyBorder="1" applyAlignment="1">
      <alignment horizontal="center" vertical="center" wrapText="1"/>
    </xf>
    <xf numFmtId="4" fontId="7" fillId="2" borderId="9" xfId="2" applyNumberFormat="1" applyFont="1" applyFill="1" applyBorder="1" applyAlignment="1">
      <alignment horizontal="center" vertical="center" wrapText="1"/>
    </xf>
    <xf numFmtId="4" fontId="7" fillId="2" borderId="8" xfId="2" applyNumberFormat="1" applyFont="1" applyFill="1" applyBorder="1" applyAlignment="1">
      <alignment horizontal="center" vertical="center" wrapText="1"/>
    </xf>
    <xf numFmtId="4" fontId="19" fillId="2" borderId="11" xfId="2" applyNumberFormat="1" applyFont="1" applyFill="1" applyBorder="1" applyAlignment="1">
      <alignment horizontal="center" vertical="center" wrapText="1"/>
    </xf>
    <xf numFmtId="4" fontId="19" fillId="2" borderId="1" xfId="2" applyNumberFormat="1" applyFont="1" applyFill="1" applyBorder="1" applyAlignment="1">
      <alignment horizontal="center" vertical="center" wrapText="1"/>
    </xf>
    <xf numFmtId="4" fontId="19" fillId="2" borderId="3" xfId="3" applyNumberFormat="1" applyFont="1" applyFill="1" applyBorder="1" applyAlignment="1">
      <alignment horizontal="center" vertical="center" wrapText="1"/>
    </xf>
    <xf numFmtId="4" fontId="7" fillId="2" borderId="4" xfId="3" applyNumberFormat="1" applyFont="1" applyFill="1" applyBorder="1" applyAlignment="1">
      <alignment horizontal="center" vertical="center" wrapText="1"/>
    </xf>
    <xf numFmtId="4" fontId="7" fillId="2" borderId="5" xfId="3" applyNumberFormat="1" applyFont="1" applyFill="1" applyBorder="1" applyAlignment="1">
      <alignment horizontal="center" vertical="center" wrapText="1"/>
    </xf>
    <xf numFmtId="4" fontId="7" fillId="2" borderId="6" xfId="3" applyNumberFormat="1" applyFont="1" applyFill="1" applyBorder="1" applyAlignment="1">
      <alignment horizontal="center" vertical="center" wrapText="1"/>
    </xf>
    <xf numFmtId="4" fontId="31" fillId="2" borderId="11" xfId="2" applyNumberFormat="1" applyFont="1" applyFill="1" applyBorder="1" applyAlignment="1">
      <alignment horizontal="left" vertical="center" wrapText="1"/>
    </xf>
    <xf numFmtId="2" fontId="19" fillId="2" borderId="10" xfId="4" applyNumberFormat="1" applyFont="1" applyFill="1" applyBorder="1" applyAlignment="1">
      <alignment horizontal="center" vertical="center" wrapText="1"/>
    </xf>
    <xf numFmtId="2" fontId="19" fillId="2" borderId="11" xfId="4" applyNumberFormat="1" applyFont="1" applyFill="1" applyBorder="1" applyAlignment="1">
      <alignment horizontal="center" vertical="center" wrapText="1"/>
    </xf>
    <xf numFmtId="2" fontId="19" fillId="2" borderId="7" xfId="4" applyNumberFormat="1" applyFont="1" applyFill="1" applyBorder="1" applyAlignment="1">
      <alignment horizontal="center" vertical="center" wrapText="1"/>
    </xf>
    <xf numFmtId="2" fontId="19" fillId="2" borderId="1" xfId="4" applyNumberFormat="1" applyFont="1" applyFill="1" applyBorder="1" applyAlignment="1">
      <alignment horizontal="center" vertical="center" wrapText="1"/>
    </xf>
    <xf numFmtId="0" fontId="26" fillId="2" borderId="0" xfId="5" applyFont="1" applyFill="1" applyAlignment="1">
      <alignment horizontal="left"/>
    </xf>
    <xf numFmtId="4" fontId="20" fillId="0" borderId="10" xfId="0" applyNumberFormat="1" applyFont="1" applyFill="1" applyBorder="1" applyAlignment="1">
      <alignment horizontal="center" vertical="center" wrapText="1"/>
    </xf>
    <xf numFmtId="4" fontId="20" fillId="0" borderId="11" xfId="0" applyNumberFormat="1" applyFont="1" applyFill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3" xfId="0" applyNumberFormat="1" applyFont="1" applyFill="1" applyBorder="1" applyAlignment="1">
      <alignment horizontal="center" vertical="center" wrapText="1"/>
    </xf>
    <xf numFmtId="4" fontId="24" fillId="2" borderId="0" xfId="2" applyNumberFormat="1" applyFont="1" applyFill="1" applyAlignment="1">
      <alignment horizontal="center" vertical="center" wrapText="1"/>
    </xf>
    <xf numFmtId="4" fontId="24" fillId="2" borderId="1" xfId="2" applyNumberFormat="1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 wrapText="1"/>
    </xf>
    <xf numFmtId="0" fontId="17" fillId="2" borderId="9" xfId="5" applyFont="1" applyFill="1" applyBorder="1" applyAlignment="1">
      <alignment horizontal="center" vertical="center" wrapText="1"/>
    </xf>
    <xf numFmtId="0" fontId="17" fillId="2" borderId="2" xfId="5" applyFont="1" applyFill="1" applyBorder="1" applyAlignment="1">
      <alignment horizontal="center" vertical="center"/>
    </xf>
    <xf numFmtId="0" fontId="17" fillId="2" borderId="9" xfId="5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/>
    </xf>
    <xf numFmtId="0" fontId="17" fillId="0" borderId="9" xfId="6" applyFont="1" applyFill="1" applyBorder="1" applyAlignment="1">
      <alignment horizontal="center" vertical="center"/>
    </xf>
    <xf numFmtId="0" fontId="35" fillId="0" borderId="3" xfId="5" applyFont="1" applyFill="1" applyBorder="1" applyAlignment="1">
      <alignment horizontal="center" vertical="center" wrapText="1"/>
    </xf>
    <xf numFmtId="4" fontId="19" fillId="0" borderId="4" xfId="3" applyNumberFormat="1" applyFont="1" applyFill="1" applyBorder="1" applyAlignment="1">
      <alignment horizontal="center" vertical="center" wrapText="1"/>
    </xf>
    <xf numFmtId="4" fontId="19" fillId="0" borderId="5" xfId="3" applyNumberFormat="1" applyFont="1" applyFill="1" applyBorder="1" applyAlignment="1">
      <alignment horizontal="center" vertical="center" wrapText="1"/>
    </xf>
    <xf numFmtId="4" fontId="34" fillId="0" borderId="10" xfId="3" applyNumberFormat="1" applyFont="1" applyFill="1" applyBorder="1" applyAlignment="1">
      <alignment horizontal="center" vertical="center" wrapText="1"/>
    </xf>
    <xf numFmtId="4" fontId="34" fillId="0" borderId="11" xfId="3" applyNumberFormat="1" applyFont="1" applyFill="1" applyBorder="1" applyAlignment="1">
      <alignment horizontal="center" vertical="center" wrapText="1"/>
    </xf>
    <xf numFmtId="4" fontId="34" fillId="0" borderId="7" xfId="3" applyNumberFormat="1" applyFont="1" applyFill="1" applyBorder="1" applyAlignment="1">
      <alignment horizontal="center" vertical="center" wrapText="1"/>
    </xf>
    <xf numFmtId="4" fontId="34" fillId="0" borderId="1" xfId="3" applyNumberFormat="1" applyFont="1" applyFill="1" applyBorder="1" applyAlignment="1">
      <alignment horizontal="center" vertical="center" wrapText="1"/>
    </xf>
    <xf numFmtId="4" fontId="34" fillId="0" borderId="3" xfId="3" applyNumberFormat="1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1" xfId="5" applyFont="1" applyFill="1" applyBorder="1" applyAlignment="1">
      <alignment horizontal="center" vertical="center" wrapText="1"/>
    </xf>
    <xf numFmtId="0" fontId="21" fillId="0" borderId="12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>
      <alignment horizontal="center" vertical="center" wrapText="1"/>
    </xf>
    <xf numFmtId="3" fontId="29" fillId="2" borderId="3" xfId="5" applyNumberFormat="1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5" fillId="0" borderId="4" xfId="5" applyFont="1" applyFill="1" applyBorder="1" applyAlignment="1">
      <alignment horizontal="center" vertical="center" wrapText="1"/>
    </xf>
    <xf numFmtId="0" fontId="35" fillId="0" borderId="5" xfId="5" applyFont="1" applyFill="1" applyBorder="1" applyAlignment="1">
      <alignment horizontal="center" vertical="center" wrapText="1"/>
    </xf>
    <xf numFmtId="0" fontId="35" fillId="0" borderId="6" xfId="5" applyFont="1" applyFill="1" applyBorder="1" applyAlignment="1">
      <alignment horizontal="center" vertical="center" wrapText="1"/>
    </xf>
    <xf numFmtId="4" fontId="19" fillId="0" borderId="6" xfId="3" applyNumberFormat="1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18" fillId="0" borderId="4" xfId="14" applyFont="1" applyFill="1" applyBorder="1" applyAlignment="1">
      <alignment horizontal="center" vertical="center" wrapText="1"/>
    </xf>
    <xf numFmtId="0" fontId="18" fillId="0" borderId="6" xfId="14" applyFont="1" applyFill="1" applyBorder="1" applyAlignment="1">
      <alignment horizontal="center" vertical="center" wrapText="1"/>
    </xf>
    <xf numFmtId="0" fontId="18" fillId="0" borderId="3" xfId="14" applyFont="1" applyFill="1" applyBorder="1" applyAlignment="1">
      <alignment horizontal="center" vertical="center" wrapText="1"/>
    </xf>
    <xf numFmtId="0" fontId="40" fillId="2" borderId="4" xfId="7" applyFont="1" applyFill="1" applyBorder="1" applyAlignment="1">
      <alignment horizontal="center" vertical="center" wrapText="1"/>
    </xf>
    <xf numFmtId="0" fontId="40" fillId="2" borderId="5" xfId="7" applyFont="1" applyFill="1" applyBorder="1" applyAlignment="1">
      <alignment horizontal="center" vertical="center" wrapText="1"/>
    </xf>
    <xf numFmtId="0" fontId="40" fillId="2" borderId="6" xfId="7" applyFont="1" applyFill="1" applyBorder="1" applyAlignment="1">
      <alignment horizontal="center" vertical="center" wrapText="1"/>
    </xf>
    <xf numFmtId="4" fontId="6" fillId="2" borderId="4" xfId="7" applyNumberFormat="1" applyFont="1" applyFill="1" applyBorder="1" applyAlignment="1">
      <alignment horizontal="center" vertical="center" wrapText="1"/>
    </xf>
    <xf numFmtId="4" fontId="6" fillId="2" borderId="5" xfId="7" applyNumberFormat="1" applyFont="1" applyFill="1" applyBorder="1" applyAlignment="1">
      <alignment horizontal="center" vertical="center" wrapText="1"/>
    </xf>
    <xf numFmtId="4" fontId="6" fillId="2" borderId="6" xfId="7" applyNumberFormat="1" applyFont="1" applyFill="1" applyBorder="1" applyAlignment="1">
      <alignment horizontal="center" vertical="center" wrapText="1"/>
    </xf>
    <xf numFmtId="0" fontId="45" fillId="2" borderId="0" xfId="9" applyFont="1" applyFill="1" applyAlignment="1">
      <alignment horizontal="left" vertical="center"/>
    </xf>
    <xf numFmtId="0" fontId="45" fillId="2" borderId="0" xfId="9" applyFont="1" applyFill="1" applyBorder="1" applyAlignment="1">
      <alignment horizontal="left" vertical="center"/>
    </xf>
    <xf numFmtId="4" fontId="0" fillId="0" borderId="0" xfId="0" applyNumberFormat="1" applyFont="1"/>
    <xf numFmtId="4" fontId="17" fillId="2" borderId="0" xfId="2" applyNumberFormat="1" applyFont="1" applyFill="1" applyBorder="1" applyAlignment="1">
      <alignment horizontal="left" wrapText="1"/>
    </xf>
    <xf numFmtId="4" fontId="31" fillId="2" borderId="0" xfId="2" applyNumberFormat="1" applyFont="1" applyFill="1" applyBorder="1" applyAlignment="1">
      <alignment horizontal="left" vertical="center" wrapText="1"/>
    </xf>
    <xf numFmtId="4" fontId="17" fillId="2" borderId="0" xfId="2" applyNumberFormat="1" applyFont="1" applyFill="1" applyBorder="1" applyAlignment="1">
      <alignment horizontal="left" vertical="center" wrapText="1"/>
    </xf>
  </cellXfs>
  <cellStyles count="16">
    <cellStyle name="Akcent 2 35" xfId="13"/>
    <cellStyle name="Dziesiętny" xfId="1" builtinId="3"/>
    <cellStyle name="Dziesiętny 2 3" xfId="12"/>
    <cellStyle name="Normalny" xfId="0" builtinId="0"/>
    <cellStyle name="Normalny 10" xfId="14"/>
    <cellStyle name="Normalny 2" xfId="11"/>
    <cellStyle name="Normalny 2 1" xfId="10"/>
    <cellStyle name="Normalny 2 3" xfId="8"/>
    <cellStyle name="Normalny 2 3 2" xfId="15"/>
    <cellStyle name="Normalny 8" xfId="5"/>
    <cellStyle name="Normalny 9" xfId="6"/>
    <cellStyle name="Normalny_do finansowego maj-poprawiona" xfId="9"/>
    <cellStyle name="Normalny_i zmiany w planie-ze ŚR na zasiłki" xfId="2"/>
    <cellStyle name="Normalny_lok. luty" xfId="3"/>
    <cellStyle name="Normalny_lok. luty 2" xfId="4"/>
    <cellStyle name="Normalny_lokalizacja styczeń 2009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2"/>
  <sheetViews>
    <sheetView tabSelected="1" view="pageBreakPreview" topLeftCell="AE1" zoomScale="60" zoomScaleNormal="80" workbookViewId="0">
      <pane ySplit="7" topLeftCell="A125" activePane="bottomLeft" state="frozen"/>
      <selection pane="bottomLeft" activeCell="F131" sqref="F131"/>
    </sheetView>
  </sheetViews>
  <sheetFormatPr defaultRowHeight="15"/>
  <cols>
    <col min="1" max="1" width="9.140625" style="43"/>
    <col min="2" max="2" width="13.140625" style="43" customWidth="1"/>
    <col min="3" max="7" width="18.5703125" style="43" customWidth="1"/>
    <col min="8" max="10" width="18.85546875" style="43" customWidth="1"/>
    <col min="11" max="11" width="22.7109375" style="43" customWidth="1"/>
    <col min="12" max="12" width="16.5703125" style="43" customWidth="1"/>
    <col min="13" max="15" width="16.140625" style="43" customWidth="1"/>
    <col min="16" max="20" width="14.7109375" style="43" customWidth="1"/>
    <col min="21" max="24" width="14.85546875" style="43" customWidth="1"/>
    <col min="25" max="26" width="15.42578125" style="43" customWidth="1"/>
    <col min="27" max="28" width="20.140625" style="43" customWidth="1"/>
    <col min="29" max="41" width="15.42578125" style="43" customWidth="1"/>
    <col min="42" max="42" width="17" style="43" customWidth="1"/>
    <col min="43" max="43" width="15.5703125" style="43" customWidth="1"/>
    <col min="44" max="44" width="14.42578125" style="43" customWidth="1"/>
    <col min="45" max="47" width="13" style="43" customWidth="1"/>
    <col min="48" max="48" width="17" style="43" customWidth="1"/>
    <col min="49" max="49" width="16.5703125" style="43" customWidth="1"/>
    <col min="50" max="50" width="16.42578125" style="43" customWidth="1"/>
    <col min="51" max="51" width="14.28515625" style="43" customWidth="1"/>
    <col min="52" max="52" width="22" style="43" customWidth="1"/>
    <col min="53" max="53" width="15.5703125" style="43" customWidth="1"/>
    <col min="54" max="54" width="15.85546875" style="43" customWidth="1"/>
    <col min="55" max="56" width="16.42578125" style="43" customWidth="1"/>
    <col min="57" max="57" width="17.42578125" style="43" customWidth="1"/>
    <col min="58" max="58" width="16.28515625" style="43" bestFit="1" customWidth="1"/>
    <col min="59" max="16384" width="9.140625" style="43"/>
  </cols>
  <sheetData>
    <row r="1" spans="1:55" ht="23.25" customHeight="1">
      <c r="A1" s="140" t="s">
        <v>315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</row>
    <row r="2" spans="1:5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42" customFormat="1" ht="47.25" customHeight="1">
      <c r="A4" s="141" t="s">
        <v>0</v>
      </c>
      <c r="B4" s="144" t="s">
        <v>1</v>
      </c>
      <c r="C4" s="144" t="s">
        <v>2</v>
      </c>
      <c r="D4" s="120" t="s">
        <v>309</v>
      </c>
      <c r="E4" s="132"/>
      <c r="F4" s="121"/>
      <c r="G4" s="118" t="s">
        <v>276</v>
      </c>
      <c r="H4" s="131"/>
      <c r="I4" s="119"/>
      <c r="J4" s="118" t="s">
        <v>253</v>
      </c>
      <c r="K4" s="119"/>
      <c r="L4" s="118" t="s">
        <v>273</v>
      </c>
      <c r="M4" s="131"/>
      <c r="N4" s="119"/>
      <c r="O4" s="118" t="s">
        <v>274</v>
      </c>
      <c r="P4" s="131"/>
      <c r="Q4" s="119"/>
      <c r="R4" s="118" t="s">
        <v>275</v>
      </c>
      <c r="S4" s="131"/>
      <c r="T4" s="131"/>
      <c r="U4" s="118" t="s">
        <v>3</v>
      </c>
      <c r="V4" s="131"/>
      <c r="W4" s="131"/>
      <c r="X4" s="124" t="s">
        <v>256</v>
      </c>
      <c r="Y4" s="130"/>
      <c r="Z4" s="152" t="s">
        <v>257</v>
      </c>
      <c r="AA4" s="152"/>
      <c r="AB4" s="152"/>
      <c r="AC4" s="124" t="s">
        <v>283</v>
      </c>
      <c r="AD4" s="130"/>
      <c r="AE4" s="125"/>
      <c r="AF4" s="124" t="s">
        <v>321</v>
      </c>
      <c r="AG4" s="130"/>
      <c r="AH4" s="125"/>
      <c r="AI4" s="118" t="s">
        <v>258</v>
      </c>
      <c r="AJ4" s="131"/>
      <c r="AK4" s="131"/>
      <c r="AL4" s="131"/>
      <c r="AM4" s="118" t="s">
        <v>260</v>
      </c>
      <c r="AN4" s="119"/>
      <c r="AO4" s="124" t="s">
        <v>261</v>
      </c>
      <c r="AP4" s="130"/>
      <c r="AQ4" s="130"/>
      <c r="AR4" s="130"/>
      <c r="AS4" s="130"/>
      <c r="AT4" s="130"/>
      <c r="AU4" s="130"/>
      <c r="AV4" s="124" t="s">
        <v>270</v>
      </c>
      <c r="AW4" s="130"/>
      <c r="AX4" s="130"/>
      <c r="AY4" s="130"/>
      <c r="AZ4" s="125"/>
      <c r="BA4" s="124" t="s">
        <v>329</v>
      </c>
      <c r="BB4" s="125"/>
      <c r="BC4" s="147" t="s">
        <v>4</v>
      </c>
    </row>
    <row r="5" spans="1:55" s="42" customFormat="1" ht="15.75" customHeight="1">
      <c r="A5" s="142"/>
      <c r="B5" s="145"/>
      <c r="C5" s="145"/>
      <c r="D5" s="152" t="s">
        <v>310</v>
      </c>
      <c r="E5" s="152"/>
      <c r="F5" s="152"/>
      <c r="G5" s="120" t="s">
        <v>277</v>
      </c>
      <c r="H5" s="132"/>
      <c r="I5" s="121"/>
      <c r="J5" s="120" t="s">
        <v>254</v>
      </c>
      <c r="K5" s="121"/>
      <c r="L5" s="120" t="s">
        <v>278</v>
      </c>
      <c r="M5" s="132"/>
      <c r="N5" s="121"/>
      <c r="O5" s="120" t="s">
        <v>279</v>
      </c>
      <c r="P5" s="132"/>
      <c r="Q5" s="121"/>
      <c r="R5" s="120" t="s">
        <v>280</v>
      </c>
      <c r="S5" s="132"/>
      <c r="T5" s="132"/>
      <c r="U5" s="120" t="s">
        <v>281</v>
      </c>
      <c r="V5" s="132"/>
      <c r="W5" s="132"/>
      <c r="X5" s="157" t="s">
        <v>282</v>
      </c>
      <c r="Y5" s="158"/>
      <c r="Z5" s="152" t="s">
        <v>280</v>
      </c>
      <c r="AA5" s="152"/>
      <c r="AB5" s="152"/>
      <c r="AC5" s="134" t="s">
        <v>280</v>
      </c>
      <c r="AD5" s="135"/>
      <c r="AE5" s="136"/>
      <c r="AF5" s="120" t="s">
        <v>254</v>
      </c>
      <c r="AG5" s="132"/>
      <c r="AH5" s="121"/>
      <c r="AI5" s="120" t="s">
        <v>259</v>
      </c>
      <c r="AJ5" s="132"/>
      <c r="AK5" s="132"/>
      <c r="AL5" s="132"/>
      <c r="AM5" s="120" t="s">
        <v>255</v>
      </c>
      <c r="AN5" s="132"/>
      <c r="AO5" s="126" t="s">
        <v>262</v>
      </c>
      <c r="AP5" s="150"/>
      <c r="AQ5" s="150"/>
      <c r="AR5" s="150"/>
      <c r="AS5" s="150"/>
      <c r="AT5" s="150"/>
      <c r="AU5" s="150"/>
      <c r="AV5" s="126" t="s">
        <v>271</v>
      </c>
      <c r="AW5" s="150"/>
      <c r="AX5" s="150"/>
      <c r="AY5" s="150"/>
      <c r="AZ5" s="127"/>
      <c r="BA5" s="126" t="s">
        <v>269</v>
      </c>
      <c r="BB5" s="127"/>
      <c r="BC5" s="148"/>
    </row>
    <row r="6" spans="1:55" s="42" customFormat="1" ht="180.75" customHeight="1">
      <c r="A6" s="142"/>
      <c r="B6" s="145"/>
      <c r="C6" s="145"/>
      <c r="D6" s="152"/>
      <c r="E6" s="152"/>
      <c r="F6" s="152"/>
      <c r="G6" s="122"/>
      <c r="H6" s="133"/>
      <c r="I6" s="123"/>
      <c r="J6" s="122"/>
      <c r="K6" s="123"/>
      <c r="L6" s="122"/>
      <c r="M6" s="133"/>
      <c r="N6" s="123"/>
      <c r="O6" s="122"/>
      <c r="P6" s="133"/>
      <c r="Q6" s="123"/>
      <c r="R6" s="122"/>
      <c r="S6" s="133"/>
      <c r="T6" s="133"/>
      <c r="U6" s="122"/>
      <c r="V6" s="133"/>
      <c r="W6" s="133"/>
      <c r="X6" s="159"/>
      <c r="Y6" s="160"/>
      <c r="Z6" s="152"/>
      <c r="AA6" s="152"/>
      <c r="AB6" s="152"/>
      <c r="AC6" s="137"/>
      <c r="AD6" s="138"/>
      <c r="AE6" s="139"/>
      <c r="AF6" s="122"/>
      <c r="AG6" s="133"/>
      <c r="AH6" s="123"/>
      <c r="AI6" s="122"/>
      <c r="AJ6" s="133"/>
      <c r="AK6" s="133"/>
      <c r="AL6" s="133"/>
      <c r="AM6" s="122"/>
      <c r="AN6" s="133"/>
      <c r="AO6" s="128"/>
      <c r="AP6" s="151"/>
      <c r="AQ6" s="151"/>
      <c r="AR6" s="151"/>
      <c r="AS6" s="151"/>
      <c r="AT6" s="151"/>
      <c r="AU6" s="151"/>
      <c r="AV6" s="128"/>
      <c r="AW6" s="151"/>
      <c r="AX6" s="151"/>
      <c r="AY6" s="151"/>
      <c r="AZ6" s="129"/>
      <c r="BA6" s="128"/>
      <c r="BB6" s="129"/>
      <c r="BC6" s="148"/>
    </row>
    <row r="7" spans="1:55" s="54" customFormat="1" ht="69" customHeight="1">
      <c r="A7" s="143"/>
      <c r="B7" s="146"/>
      <c r="C7" s="146"/>
      <c r="D7" s="91" t="s">
        <v>247</v>
      </c>
      <c r="E7" s="93" t="s">
        <v>312</v>
      </c>
      <c r="F7" s="93" t="s">
        <v>318</v>
      </c>
      <c r="G7" s="91" t="s">
        <v>247</v>
      </c>
      <c r="H7" s="94" t="s">
        <v>312</v>
      </c>
      <c r="I7" s="94" t="s">
        <v>326</v>
      </c>
      <c r="J7" s="97" t="s">
        <v>247</v>
      </c>
      <c r="K7" s="94" t="s">
        <v>298</v>
      </c>
      <c r="L7" s="97" t="s">
        <v>247</v>
      </c>
      <c r="M7" s="94" t="s">
        <v>272</v>
      </c>
      <c r="N7" s="94" t="s">
        <v>295</v>
      </c>
      <c r="O7" s="97" t="s">
        <v>247</v>
      </c>
      <c r="P7" s="94" t="s">
        <v>272</v>
      </c>
      <c r="Q7" s="94" t="s">
        <v>296</v>
      </c>
      <c r="R7" s="97" t="s">
        <v>247</v>
      </c>
      <c r="S7" s="94" t="s">
        <v>299</v>
      </c>
      <c r="T7" s="98" t="s">
        <v>319</v>
      </c>
      <c r="U7" s="97" t="s">
        <v>247</v>
      </c>
      <c r="V7" s="94" t="s">
        <v>299</v>
      </c>
      <c r="W7" s="94" t="s">
        <v>320</v>
      </c>
      <c r="X7" s="97" t="s">
        <v>247</v>
      </c>
      <c r="Y7" s="94" t="s">
        <v>300</v>
      </c>
      <c r="Z7" s="97" t="s">
        <v>247</v>
      </c>
      <c r="AA7" s="94" t="s">
        <v>298</v>
      </c>
      <c r="AB7" s="94" t="s">
        <v>318</v>
      </c>
      <c r="AC7" s="97" t="s">
        <v>247</v>
      </c>
      <c r="AD7" s="94" t="s">
        <v>311</v>
      </c>
      <c r="AE7" s="98" t="s">
        <v>319</v>
      </c>
      <c r="AF7" s="98" t="s">
        <v>247</v>
      </c>
      <c r="AG7" s="94" t="s">
        <v>311</v>
      </c>
      <c r="AH7" s="98" t="s">
        <v>319</v>
      </c>
      <c r="AI7" s="97" t="s">
        <v>247</v>
      </c>
      <c r="AJ7" s="94" t="s">
        <v>299</v>
      </c>
      <c r="AK7" s="94" t="s">
        <v>311</v>
      </c>
      <c r="AL7" s="94" t="s">
        <v>319</v>
      </c>
      <c r="AM7" s="97" t="s">
        <v>247</v>
      </c>
      <c r="AN7" s="94" t="s">
        <v>299</v>
      </c>
      <c r="AO7" s="97" t="s">
        <v>247</v>
      </c>
      <c r="AP7" s="94" t="s">
        <v>284</v>
      </c>
      <c r="AQ7" s="94" t="s">
        <v>296</v>
      </c>
      <c r="AR7" s="94" t="s">
        <v>299</v>
      </c>
      <c r="AS7" s="94" t="s">
        <v>306</v>
      </c>
      <c r="AT7" s="94" t="s">
        <v>313</v>
      </c>
      <c r="AU7" s="94" t="s">
        <v>319</v>
      </c>
      <c r="AV7" s="97" t="s">
        <v>247</v>
      </c>
      <c r="AW7" s="94" t="s">
        <v>284</v>
      </c>
      <c r="AX7" s="94" t="s">
        <v>312</v>
      </c>
      <c r="AY7" s="94" t="s">
        <v>318</v>
      </c>
      <c r="AZ7" s="94" t="s">
        <v>322</v>
      </c>
      <c r="BA7" s="97" t="s">
        <v>247</v>
      </c>
      <c r="BB7" s="94" t="s">
        <v>325</v>
      </c>
      <c r="BC7" s="149"/>
    </row>
    <row r="8" spans="1:55" ht="15.75">
      <c r="A8" s="44" t="s">
        <v>5</v>
      </c>
      <c r="B8" s="44" t="s">
        <v>6</v>
      </c>
      <c r="C8" s="44" t="s">
        <v>7</v>
      </c>
      <c r="D8" s="44" t="s">
        <v>8</v>
      </c>
      <c r="E8" s="44" t="s">
        <v>9</v>
      </c>
      <c r="F8" s="44" t="s">
        <v>10</v>
      </c>
      <c r="G8" s="44" t="s">
        <v>11</v>
      </c>
      <c r="H8" s="44" t="s">
        <v>12</v>
      </c>
      <c r="I8" s="44" t="s">
        <v>13</v>
      </c>
      <c r="J8" s="44" t="s">
        <v>14</v>
      </c>
      <c r="K8" s="44" t="s">
        <v>15</v>
      </c>
      <c r="L8" s="44" t="s">
        <v>16</v>
      </c>
      <c r="M8" s="44" t="s">
        <v>17</v>
      </c>
      <c r="N8" s="44" t="s">
        <v>18</v>
      </c>
      <c r="O8" s="44" t="s">
        <v>19</v>
      </c>
      <c r="P8" s="44" t="s">
        <v>20</v>
      </c>
      <c r="Q8" s="44" t="s">
        <v>21</v>
      </c>
      <c r="R8" s="44" t="s">
        <v>22</v>
      </c>
      <c r="S8" s="44" t="s">
        <v>23</v>
      </c>
      <c r="T8" s="44" t="s">
        <v>24</v>
      </c>
      <c r="U8" s="44" t="s">
        <v>25</v>
      </c>
      <c r="V8" s="44" t="s">
        <v>26</v>
      </c>
      <c r="W8" s="44" t="s">
        <v>27</v>
      </c>
      <c r="X8" s="44" t="s">
        <v>28</v>
      </c>
      <c r="Y8" s="44" t="s">
        <v>29</v>
      </c>
      <c r="Z8" s="44" t="s">
        <v>30</v>
      </c>
      <c r="AA8" s="44" t="s">
        <v>31</v>
      </c>
      <c r="AB8" s="44" t="s">
        <v>32</v>
      </c>
      <c r="AC8" s="44" t="s">
        <v>33</v>
      </c>
      <c r="AD8" s="44" t="s">
        <v>34</v>
      </c>
      <c r="AE8" s="44" t="s">
        <v>35</v>
      </c>
      <c r="AF8" s="44" t="s">
        <v>36</v>
      </c>
      <c r="AG8" s="44" t="s">
        <v>70</v>
      </c>
      <c r="AH8" s="44" t="s">
        <v>72</v>
      </c>
      <c r="AI8" s="44" t="s">
        <v>74</v>
      </c>
      <c r="AJ8" s="44" t="s">
        <v>76</v>
      </c>
      <c r="AK8" s="44" t="s">
        <v>78</v>
      </c>
      <c r="AL8" s="44" t="s">
        <v>80</v>
      </c>
      <c r="AM8" s="44" t="s">
        <v>82</v>
      </c>
      <c r="AN8" s="44" t="s">
        <v>84</v>
      </c>
      <c r="AO8" s="44" t="s">
        <v>86</v>
      </c>
      <c r="AP8" s="44" t="s">
        <v>88</v>
      </c>
      <c r="AQ8" s="44" t="s">
        <v>90</v>
      </c>
      <c r="AR8" s="44" t="s">
        <v>92</v>
      </c>
      <c r="AS8" s="44" t="s">
        <v>94</v>
      </c>
      <c r="AT8" s="44" t="s">
        <v>96</v>
      </c>
      <c r="AU8" s="44" t="s">
        <v>98</v>
      </c>
      <c r="AV8" s="44" t="s">
        <v>100</v>
      </c>
      <c r="AW8" s="44" t="s">
        <v>102</v>
      </c>
      <c r="AX8" s="44" t="s">
        <v>104</v>
      </c>
      <c r="AY8" s="44" t="s">
        <v>107</v>
      </c>
      <c r="AZ8" s="44" t="s">
        <v>109</v>
      </c>
      <c r="BA8" s="44" t="s">
        <v>110</v>
      </c>
      <c r="BB8" s="44" t="s">
        <v>112</v>
      </c>
      <c r="BC8" s="44" t="s">
        <v>113</v>
      </c>
    </row>
    <row r="9" spans="1:55" ht="31.5">
      <c r="A9" s="45" t="s">
        <v>5</v>
      </c>
      <c r="B9" s="46" t="s">
        <v>37</v>
      </c>
      <c r="C9" s="47" t="s">
        <v>38</v>
      </c>
      <c r="D9" s="79">
        <f>SUM(E9:F9)</f>
        <v>0</v>
      </c>
      <c r="E9" s="48">
        <v>0</v>
      </c>
      <c r="F9" s="48">
        <v>0</v>
      </c>
      <c r="G9" s="99">
        <f>SUM(H9:I9)</f>
        <v>0</v>
      </c>
      <c r="H9" s="48">
        <v>0</v>
      </c>
      <c r="I9" s="48">
        <v>0</v>
      </c>
      <c r="J9" s="99">
        <f>SUM(K9)</f>
        <v>0</v>
      </c>
      <c r="K9" s="48">
        <v>0</v>
      </c>
      <c r="L9" s="79">
        <f>N9+M9</f>
        <v>5478</v>
      </c>
      <c r="M9" s="48">
        <v>5478</v>
      </c>
      <c r="N9" s="61">
        <v>0</v>
      </c>
      <c r="O9" s="79">
        <f>Q9+P9</f>
        <v>6313</v>
      </c>
      <c r="P9" s="48">
        <v>6313</v>
      </c>
      <c r="Q9" s="48">
        <v>0</v>
      </c>
      <c r="R9" s="79">
        <f t="shared" ref="R9:R40" si="0">SUM(S9:T9)</f>
        <v>108185</v>
      </c>
      <c r="S9" s="48">
        <v>108185</v>
      </c>
      <c r="T9" s="48">
        <v>0</v>
      </c>
      <c r="U9" s="79">
        <f>SUM(V9:W9)</f>
        <v>601</v>
      </c>
      <c r="V9" s="48">
        <v>601</v>
      </c>
      <c r="W9" s="48">
        <v>0</v>
      </c>
      <c r="X9" s="79">
        <f>SUM(Y9)</f>
        <v>67822</v>
      </c>
      <c r="Y9" s="48">
        <v>67822</v>
      </c>
      <c r="Z9" s="79">
        <f>SUM(AA9:AB9)</f>
        <v>0</v>
      </c>
      <c r="AA9" s="48">
        <v>0</v>
      </c>
      <c r="AB9" s="48">
        <v>0</v>
      </c>
      <c r="AC9" s="79">
        <f>SUM(AD9:AE9)</f>
        <v>17366</v>
      </c>
      <c r="AD9" s="48">
        <v>17366</v>
      </c>
      <c r="AE9" s="49">
        <v>0</v>
      </c>
      <c r="AF9" s="85">
        <f>SUM(AG9:AH9)</f>
        <v>0</v>
      </c>
      <c r="AG9" s="48">
        <v>0</v>
      </c>
      <c r="AH9" s="49">
        <v>0</v>
      </c>
      <c r="AI9" s="79">
        <f t="shared" ref="AI9:AI40" si="1">SUM(AJ9:AL9)</f>
        <v>9416</v>
      </c>
      <c r="AJ9" s="48">
        <v>0</v>
      </c>
      <c r="AK9" s="48">
        <v>9416</v>
      </c>
      <c r="AL9" s="48">
        <v>0</v>
      </c>
      <c r="AM9" s="79">
        <f t="shared" ref="AM9:AM40" si="2">SUM(AN9:AN9)</f>
        <v>0</v>
      </c>
      <c r="AN9" s="48">
        <v>0</v>
      </c>
      <c r="AO9" s="79">
        <f t="shared" ref="AO9:AO40" si="3">SUM(AP9:AU9)</f>
        <v>1043499</v>
      </c>
      <c r="AP9" s="50">
        <v>534358</v>
      </c>
      <c r="AQ9" s="50">
        <v>509141</v>
      </c>
      <c r="AR9" s="50">
        <v>0</v>
      </c>
      <c r="AS9" s="50">
        <v>0</v>
      </c>
      <c r="AT9" s="50">
        <v>0</v>
      </c>
      <c r="AU9" s="50">
        <v>0</v>
      </c>
      <c r="AV9" s="81">
        <f>SUM(AW9:AZ9)</f>
        <v>624521</v>
      </c>
      <c r="AW9" s="50">
        <v>171940</v>
      </c>
      <c r="AX9" s="50">
        <v>452581</v>
      </c>
      <c r="AY9" s="50">
        <v>0</v>
      </c>
      <c r="AZ9" s="50">
        <v>0</v>
      </c>
      <c r="BA9" s="100">
        <f>BB9</f>
        <v>26</v>
      </c>
      <c r="BB9" s="50">
        <v>26</v>
      </c>
      <c r="BC9" s="51">
        <f>D9+G9+J9+L9+O9+R9+U9+X9+Z9+AC9+AF9+AI9+AM9+AO9+AV9+BA9</f>
        <v>1883227</v>
      </c>
    </row>
    <row r="10" spans="1:55" ht="31.5">
      <c r="A10" s="45" t="s">
        <v>6</v>
      </c>
      <c r="B10" s="46" t="s">
        <v>37</v>
      </c>
      <c r="C10" s="47" t="s">
        <v>39</v>
      </c>
      <c r="D10" s="79">
        <f t="shared" ref="D10:D73" si="4">SUM(E10:F10)</f>
        <v>0</v>
      </c>
      <c r="E10" s="48">
        <v>0</v>
      </c>
      <c r="F10" s="48">
        <v>0</v>
      </c>
      <c r="G10" s="99">
        <f t="shared" ref="G10:G73" si="5">SUM(H10:I10)</f>
        <v>33</v>
      </c>
      <c r="H10" s="48">
        <v>33</v>
      </c>
      <c r="I10" s="48">
        <v>0</v>
      </c>
      <c r="J10" s="99">
        <f>SUM(K10)</f>
        <v>56240</v>
      </c>
      <c r="K10" s="48">
        <v>56240</v>
      </c>
      <c r="L10" s="79">
        <f t="shared" ref="L10:L73" si="6">N10+M10</f>
        <v>6700</v>
      </c>
      <c r="M10" s="48">
        <v>6700</v>
      </c>
      <c r="N10" s="61">
        <v>0</v>
      </c>
      <c r="O10" s="79">
        <f t="shared" ref="O10:O73" si="7">Q10+P10</f>
        <v>11999</v>
      </c>
      <c r="P10" s="48">
        <v>11999</v>
      </c>
      <c r="Q10" s="48">
        <v>0</v>
      </c>
      <c r="R10" s="79">
        <f t="shared" si="0"/>
        <v>140000</v>
      </c>
      <c r="S10" s="48">
        <v>140000</v>
      </c>
      <c r="T10" s="48">
        <v>0</v>
      </c>
      <c r="U10" s="79">
        <f t="shared" ref="U10:U73" si="8">SUM(V10:W10)</f>
        <v>846</v>
      </c>
      <c r="V10" s="48">
        <v>846</v>
      </c>
      <c r="W10" s="48">
        <v>0</v>
      </c>
      <c r="X10" s="79">
        <f t="shared" ref="X10:X73" si="9">SUM(Y10)</f>
        <v>138000</v>
      </c>
      <c r="Y10" s="48">
        <v>138000</v>
      </c>
      <c r="Z10" s="79">
        <f t="shared" ref="Z10:Z73" si="10">SUM(AA10:AB10)</f>
        <v>0</v>
      </c>
      <c r="AA10" s="48">
        <v>0</v>
      </c>
      <c r="AB10" s="48">
        <v>0</v>
      </c>
      <c r="AC10" s="79">
        <f t="shared" ref="AC10:AC73" si="11">SUM(AD10:AE10)</f>
        <v>25702</v>
      </c>
      <c r="AD10" s="48">
        <v>25702</v>
      </c>
      <c r="AE10" s="49">
        <v>0</v>
      </c>
      <c r="AF10" s="85">
        <f t="shared" ref="AF10:AF73" si="12">SUM(AG10:AH10)</f>
        <v>4335</v>
      </c>
      <c r="AG10" s="48">
        <v>4335</v>
      </c>
      <c r="AH10" s="49">
        <v>0</v>
      </c>
      <c r="AI10" s="79">
        <f t="shared" si="1"/>
        <v>50000</v>
      </c>
      <c r="AJ10" s="48">
        <v>0</v>
      </c>
      <c r="AK10" s="48">
        <v>50000</v>
      </c>
      <c r="AL10" s="48">
        <v>0</v>
      </c>
      <c r="AM10" s="79">
        <f t="shared" si="2"/>
        <v>0</v>
      </c>
      <c r="AN10" s="48">
        <v>0</v>
      </c>
      <c r="AO10" s="79">
        <f t="shared" si="3"/>
        <v>1113255</v>
      </c>
      <c r="AP10" s="50">
        <v>571365</v>
      </c>
      <c r="AQ10" s="50">
        <v>541890</v>
      </c>
      <c r="AR10" s="50">
        <v>0</v>
      </c>
      <c r="AS10" s="50">
        <v>0</v>
      </c>
      <c r="AT10" s="50">
        <v>0</v>
      </c>
      <c r="AU10" s="50">
        <v>0</v>
      </c>
      <c r="AV10" s="81">
        <f t="shared" ref="AV10:AV73" si="13">SUM(AW10:AZ10)</f>
        <v>689060</v>
      </c>
      <c r="AW10" s="50">
        <v>210841</v>
      </c>
      <c r="AX10" s="50">
        <v>478219</v>
      </c>
      <c r="AY10" s="50">
        <v>0</v>
      </c>
      <c r="AZ10" s="50">
        <v>0</v>
      </c>
      <c r="BA10" s="100">
        <f t="shared" ref="BA10:BA73" si="14">BB10</f>
        <v>69</v>
      </c>
      <c r="BB10" s="50">
        <v>69</v>
      </c>
      <c r="BC10" s="51">
        <f t="shared" ref="BC10:BC73" si="15">D10+G10+J10+L10+O10+R10+U10+X10+Z10+AC10+AF10+AI10+AM10+AO10+AV10+BA10</f>
        <v>2236239</v>
      </c>
    </row>
    <row r="11" spans="1:55" ht="31.5">
      <c r="A11" s="45" t="s">
        <v>7</v>
      </c>
      <c r="B11" s="46" t="s">
        <v>37</v>
      </c>
      <c r="C11" s="47" t="s">
        <v>40</v>
      </c>
      <c r="D11" s="79">
        <f t="shared" si="4"/>
        <v>0</v>
      </c>
      <c r="E11" s="48">
        <v>0</v>
      </c>
      <c r="F11" s="48">
        <v>0</v>
      </c>
      <c r="G11" s="99">
        <f t="shared" si="5"/>
        <v>42</v>
      </c>
      <c r="H11" s="48">
        <v>42</v>
      </c>
      <c r="I11" s="48">
        <v>0</v>
      </c>
      <c r="J11" s="99">
        <f t="shared" ref="J11:J74" si="16">SUM(K11)</f>
        <v>0</v>
      </c>
      <c r="K11" s="48">
        <v>0</v>
      </c>
      <c r="L11" s="79">
        <f t="shared" si="6"/>
        <v>2878</v>
      </c>
      <c r="M11" s="48">
        <v>2878</v>
      </c>
      <c r="N11" s="61">
        <v>0</v>
      </c>
      <c r="O11" s="79">
        <f t="shared" si="7"/>
        <v>2524</v>
      </c>
      <c r="P11" s="48">
        <v>2524</v>
      </c>
      <c r="Q11" s="48">
        <v>0</v>
      </c>
      <c r="R11" s="79">
        <f t="shared" si="0"/>
        <v>148089</v>
      </c>
      <c r="S11" s="48">
        <v>148089</v>
      </c>
      <c r="T11" s="48">
        <v>0</v>
      </c>
      <c r="U11" s="79">
        <f t="shared" si="8"/>
        <v>220</v>
      </c>
      <c r="V11" s="48">
        <v>220</v>
      </c>
      <c r="W11" s="48">
        <v>0</v>
      </c>
      <c r="X11" s="79">
        <f t="shared" si="9"/>
        <v>21249</v>
      </c>
      <c r="Y11" s="48">
        <v>21249</v>
      </c>
      <c r="Z11" s="79">
        <f t="shared" si="10"/>
        <v>0</v>
      </c>
      <c r="AA11" s="48">
        <v>0</v>
      </c>
      <c r="AB11" s="48">
        <v>0</v>
      </c>
      <c r="AC11" s="79">
        <f t="shared" si="11"/>
        <v>14000</v>
      </c>
      <c r="AD11" s="48">
        <v>14000</v>
      </c>
      <c r="AE11" s="49">
        <v>0</v>
      </c>
      <c r="AF11" s="85">
        <f t="shared" si="12"/>
        <v>0</v>
      </c>
      <c r="AG11" s="48">
        <v>0</v>
      </c>
      <c r="AH11" s="49">
        <v>0</v>
      </c>
      <c r="AI11" s="79">
        <f t="shared" si="1"/>
        <v>22752</v>
      </c>
      <c r="AJ11" s="48">
        <v>22752</v>
      </c>
      <c r="AK11" s="48">
        <v>0</v>
      </c>
      <c r="AL11" s="48">
        <v>0</v>
      </c>
      <c r="AM11" s="79">
        <f t="shared" si="2"/>
        <v>0</v>
      </c>
      <c r="AN11" s="48">
        <v>0</v>
      </c>
      <c r="AO11" s="79">
        <f t="shared" si="3"/>
        <v>1275229</v>
      </c>
      <c r="AP11" s="50">
        <v>516585</v>
      </c>
      <c r="AQ11" s="50">
        <v>758644</v>
      </c>
      <c r="AR11" s="50">
        <v>0</v>
      </c>
      <c r="AS11" s="50">
        <v>0</v>
      </c>
      <c r="AT11" s="50">
        <v>0</v>
      </c>
      <c r="AU11" s="50">
        <v>0</v>
      </c>
      <c r="AV11" s="81">
        <f t="shared" si="13"/>
        <v>438313</v>
      </c>
      <c r="AW11" s="50">
        <v>151277</v>
      </c>
      <c r="AX11" s="50">
        <v>287036</v>
      </c>
      <c r="AY11" s="50">
        <v>0</v>
      </c>
      <c r="AZ11" s="50">
        <v>0</v>
      </c>
      <c r="BA11" s="100">
        <f t="shared" si="14"/>
        <v>3</v>
      </c>
      <c r="BB11" s="50">
        <v>3</v>
      </c>
      <c r="BC11" s="51">
        <f t="shared" si="15"/>
        <v>1925299</v>
      </c>
    </row>
    <row r="12" spans="1:55" ht="31.5">
      <c r="A12" s="45" t="s">
        <v>8</v>
      </c>
      <c r="B12" s="46" t="s">
        <v>37</v>
      </c>
      <c r="C12" s="47" t="s">
        <v>41</v>
      </c>
      <c r="D12" s="79">
        <f t="shared" si="4"/>
        <v>0</v>
      </c>
      <c r="E12" s="48">
        <v>0</v>
      </c>
      <c r="F12" s="48">
        <v>0</v>
      </c>
      <c r="G12" s="99">
        <f t="shared" si="5"/>
        <v>0</v>
      </c>
      <c r="H12" s="48">
        <v>0</v>
      </c>
      <c r="I12" s="48">
        <v>0</v>
      </c>
      <c r="J12" s="99">
        <f t="shared" si="16"/>
        <v>0</v>
      </c>
      <c r="K12" s="48">
        <v>0</v>
      </c>
      <c r="L12" s="79">
        <f t="shared" si="6"/>
        <v>8745</v>
      </c>
      <c r="M12" s="48">
        <v>8745</v>
      </c>
      <c r="N12" s="61">
        <v>0</v>
      </c>
      <c r="O12" s="79">
        <f t="shared" si="7"/>
        <v>6424</v>
      </c>
      <c r="P12" s="48">
        <v>6424</v>
      </c>
      <c r="Q12" s="48">
        <v>0</v>
      </c>
      <c r="R12" s="79">
        <f t="shared" si="0"/>
        <v>137221</v>
      </c>
      <c r="S12" s="48">
        <v>137221</v>
      </c>
      <c r="T12" s="48">
        <v>0</v>
      </c>
      <c r="U12" s="79">
        <f t="shared" si="8"/>
        <v>748</v>
      </c>
      <c r="V12" s="48">
        <v>748</v>
      </c>
      <c r="W12" s="48">
        <v>0</v>
      </c>
      <c r="X12" s="79">
        <f t="shared" si="9"/>
        <v>76680</v>
      </c>
      <c r="Y12" s="48">
        <v>76680</v>
      </c>
      <c r="Z12" s="79">
        <f t="shared" si="10"/>
        <v>0</v>
      </c>
      <c r="AA12" s="48">
        <v>0</v>
      </c>
      <c r="AB12" s="48">
        <v>0</v>
      </c>
      <c r="AC12" s="79">
        <f t="shared" si="11"/>
        <v>20327</v>
      </c>
      <c r="AD12" s="48">
        <v>20327</v>
      </c>
      <c r="AE12" s="49">
        <v>0</v>
      </c>
      <c r="AF12" s="85">
        <f t="shared" si="12"/>
        <v>0</v>
      </c>
      <c r="AG12" s="48">
        <v>0</v>
      </c>
      <c r="AH12" s="49">
        <v>0</v>
      </c>
      <c r="AI12" s="79">
        <f t="shared" si="1"/>
        <v>27703</v>
      </c>
      <c r="AJ12" s="48">
        <v>27703</v>
      </c>
      <c r="AK12" s="48">
        <v>0</v>
      </c>
      <c r="AL12" s="48">
        <v>0</v>
      </c>
      <c r="AM12" s="79">
        <f t="shared" si="2"/>
        <v>0</v>
      </c>
      <c r="AN12" s="48">
        <v>0</v>
      </c>
      <c r="AO12" s="79">
        <f t="shared" si="3"/>
        <v>1102004</v>
      </c>
      <c r="AP12" s="50">
        <v>516585</v>
      </c>
      <c r="AQ12" s="50">
        <v>474063</v>
      </c>
      <c r="AR12" s="50">
        <v>111356</v>
      </c>
      <c r="AS12" s="50">
        <v>0</v>
      </c>
      <c r="AT12" s="50">
        <v>0</v>
      </c>
      <c r="AU12" s="50">
        <v>0</v>
      </c>
      <c r="AV12" s="81">
        <f t="shared" si="13"/>
        <v>797314</v>
      </c>
      <c r="AW12" s="50">
        <v>220274</v>
      </c>
      <c r="AX12" s="50">
        <v>577040</v>
      </c>
      <c r="AY12" s="50">
        <v>0</v>
      </c>
      <c r="AZ12" s="50">
        <v>0</v>
      </c>
      <c r="BA12" s="100">
        <f t="shared" si="14"/>
        <v>33</v>
      </c>
      <c r="BB12" s="50">
        <v>33</v>
      </c>
      <c r="BC12" s="51">
        <f t="shared" si="15"/>
        <v>2177199</v>
      </c>
    </row>
    <row r="13" spans="1:55" ht="31.5">
      <c r="A13" s="45" t="s">
        <v>9</v>
      </c>
      <c r="B13" s="46" t="s">
        <v>37</v>
      </c>
      <c r="C13" s="47" t="s">
        <v>42</v>
      </c>
      <c r="D13" s="79">
        <f t="shared" si="4"/>
        <v>0</v>
      </c>
      <c r="E13" s="48">
        <v>0</v>
      </c>
      <c r="F13" s="48">
        <v>0</v>
      </c>
      <c r="G13" s="99">
        <f t="shared" si="5"/>
        <v>0</v>
      </c>
      <c r="H13" s="48">
        <v>0</v>
      </c>
      <c r="I13" s="48">
        <v>0</v>
      </c>
      <c r="J13" s="99">
        <f t="shared" si="16"/>
        <v>0</v>
      </c>
      <c r="K13" s="48">
        <v>0</v>
      </c>
      <c r="L13" s="79">
        <f t="shared" si="6"/>
        <v>2844</v>
      </c>
      <c r="M13" s="48">
        <v>2844</v>
      </c>
      <c r="N13" s="61">
        <v>0</v>
      </c>
      <c r="O13" s="79">
        <f t="shared" si="7"/>
        <v>2778</v>
      </c>
      <c r="P13" s="48">
        <v>2778</v>
      </c>
      <c r="Q13" s="48">
        <v>0</v>
      </c>
      <c r="R13" s="79">
        <f t="shared" si="0"/>
        <v>13061</v>
      </c>
      <c r="S13" s="48">
        <v>13061</v>
      </c>
      <c r="T13" s="48">
        <v>0</v>
      </c>
      <c r="U13" s="79">
        <f t="shared" si="8"/>
        <v>245</v>
      </c>
      <c r="V13" s="48">
        <v>245</v>
      </c>
      <c r="W13" s="48">
        <v>0</v>
      </c>
      <c r="X13" s="79">
        <f t="shared" si="9"/>
        <v>33203</v>
      </c>
      <c r="Y13" s="48">
        <v>33203</v>
      </c>
      <c r="Z13" s="79">
        <f t="shared" si="10"/>
        <v>0</v>
      </c>
      <c r="AA13" s="48">
        <v>0</v>
      </c>
      <c r="AB13" s="48">
        <v>0</v>
      </c>
      <c r="AC13" s="79">
        <f t="shared" si="11"/>
        <v>7593</v>
      </c>
      <c r="AD13" s="48">
        <v>7593</v>
      </c>
      <c r="AE13" s="49">
        <v>0</v>
      </c>
      <c r="AF13" s="85">
        <f t="shared" si="12"/>
        <v>0</v>
      </c>
      <c r="AG13" s="48">
        <v>0</v>
      </c>
      <c r="AH13" s="49">
        <v>0</v>
      </c>
      <c r="AI13" s="79">
        <f t="shared" si="1"/>
        <v>8120</v>
      </c>
      <c r="AJ13" s="48">
        <v>8120</v>
      </c>
      <c r="AK13" s="48">
        <v>0</v>
      </c>
      <c r="AL13" s="48">
        <v>0</v>
      </c>
      <c r="AM13" s="79">
        <f t="shared" si="2"/>
        <v>0</v>
      </c>
      <c r="AN13" s="48">
        <v>0</v>
      </c>
      <c r="AO13" s="79">
        <f t="shared" si="3"/>
        <v>370263</v>
      </c>
      <c r="AP13" s="50">
        <v>191272</v>
      </c>
      <c r="AQ13" s="50">
        <v>176612</v>
      </c>
      <c r="AR13" s="50">
        <v>2379</v>
      </c>
      <c r="AS13" s="50">
        <v>0</v>
      </c>
      <c r="AT13" s="50">
        <v>0</v>
      </c>
      <c r="AU13" s="50">
        <v>0</v>
      </c>
      <c r="AV13" s="81">
        <f t="shared" si="13"/>
        <v>298015</v>
      </c>
      <c r="AW13" s="50">
        <v>87067</v>
      </c>
      <c r="AX13" s="50">
        <v>210948</v>
      </c>
      <c r="AY13" s="50">
        <v>0</v>
      </c>
      <c r="AZ13" s="50">
        <v>0</v>
      </c>
      <c r="BA13" s="100">
        <f t="shared" si="14"/>
        <v>0</v>
      </c>
      <c r="BB13" s="50">
        <v>0</v>
      </c>
      <c r="BC13" s="51">
        <f t="shared" si="15"/>
        <v>736122</v>
      </c>
    </row>
    <row r="14" spans="1:55" ht="31.5">
      <c r="A14" s="45" t="s">
        <v>10</v>
      </c>
      <c r="B14" s="46" t="s">
        <v>37</v>
      </c>
      <c r="C14" s="47" t="s">
        <v>43</v>
      </c>
      <c r="D14" s="79">
        <f t="shared" si="4"/>
        <v>0</v>
      </c>
      <c r="E14" s="48">
        <v>0</v>
      </c>
      <c r="F14" s="48">
        <v>0</v>
      </c>
      <c r="G14" s="99">
        <f t="shared" si="5"/>
        <v>0</v>
      </c>
      <c r="H14" s="48">
        <v>0</v>
      </c>
      <c r="I14" s="48">
        <v>0</v>
      </c>
      <c r="J14" s="99">
        <f t="shared" si="16"/>
        <v>0</v>
      </c>
      <c r="K14" s="48">
        <v>0</v>
      </c>
      <c r="L14" s="79">
        <f t="shared" si="6"/>
        <v>5976</v>
      </c>
      <c r="M14" s="48">
        <v>5976</v>
      </c>
      <c r="N14" s="61">
        <v>0</v>
      </c>
      <c r="O14" s="79">
        <f t="shared" si="7"/>
        <v>11788</v>
      </c>
      <c r="P14" s="48">
        <v>11788</v>
      </c>
      <c r="Q14" s="48">
        <v>0</v>
      </c>
      <c r="R14" s="79">
        <f t="shared" si="0"/>
        <v>23646</v>
      </c>
      <c r="S14" s="48">
        <v>23646</v>
      </c>
      <c r="T14" s="48">
        <v>0</v>
      </c>
      <c r="U14" s="79">
        <f t="shared" si="8"/>
        <v>1696</v>
      </c>
      <c r="V14" s="48">
        <v>1696</v>
      </c>
      <c r="W14" s="48">
        <v>0</v>
      </c>
      <c r="X14" s="79">
        <f t="shared" si="9"/>
        <v>89089</v>
      </c>
      <c r="Y14" s="48">
        <v>89089</v>
      </c>
      <c r="Z14" s="79">
        <f t="shared" si="10"/>
        <v>660</v>
      </c>
      <c r="AA14" s="48">
        <v>660</v>
      </c>
      <c r="AB14" s="48">
        <v>0</v>
      </c>
      <c r="AC14" s="79">
        <f t="shared" si="11"/>
        <v>20047</v>
      </c>
      <c r="AD14" s="48">
        <v>20047</v>
      </c>
      <c r="AE14" s="49">
        <v>0</v>
      </c>
      <c r="AF14" s="85">
        <f t="shared" si="12"/>
        <v>4362</v>
      </c>
      <c r="AG14" s="48">
        <v>4362</v>
      </c>
      <c r="AH14" s="49">
        <v>0</v>
      </c>
      <c r="AI14" s="79">
        <f t="shared" si="1"/>
        <v>3777</v>
      </c>
      <c r="AJ14" s="48">
        <v>3777</v>
      </c>
      <c r="AK14" s="48">
        <v>0</v>
      </c>
      <c r="AL14" s="48">
        <v>0</v>
      </c>
      <c r="AM14" s="79">
        <f t="shared" si="2"/>
        <v>0</v>
      </c>
      <c r="AN14" s="48">
        <v>0</v>
      </c>
      <c r="AO14" s="79">
        <f t="shared" si="3"/>
        <v>862626</v>
      </c>
      <c r="AP14" s="50">
        <v>445620</v>
      </c>
      <c r="AQ14" s="50">
        <v>407832</v>
      </c>
      <c r="AR14" s="50">
        <v>9174</v>
      </c>
      <c r="AS14" s="50">
        <v>0</v>
      </c>
      <c r="AT14" s="50">
        <v>0</v>
      </c>
      <c r="AU14" s="50">
        <v>0</v>
      </c>
      <c r="AV14" s="81">
        <f t="shared" si="13"/>
        <v>629676</v>
      </c>
      <c r="AW14" s="50">
        <v>170561</v>
      </c>
      <c r="AX14" s="50">
        <v>459115</v>
      </c>
      <c r="AY14" s="50">
        <v>0</v>
      </c>
      <c r="AZ14" s="50">
        <v>0</v>
      </c>
      <c r="BA14" s="100">
        <f t="shared" si="14"/>
        <v>3</v>
      </c>
      <c r="BB14" s="50">
        <v>3</v>
      </c>
      <c r="BC14" s="51">
        <f t="shared" si="15"/>
        <v>1653346</v>
      </c>
    </row>
    <row r="15" spans="1:55" ht="31.5">
      <c r="A15" s="45" t="s">
        <v>11</v>
      </c>
      <c r="B15" s="46" t="s">
        <v>37</v>
      </c>
      <c r="C15" s="47" t="s">
        <v>44</v>
      </c>
      <c r="D15" s="79">
        <f t="shared" si="4"/>
        <v>0</v>
      </c>
      <c r="E15" s="48">
        <v>0</v>
      </c>
      <c r="F15" s="48">
        <v>0</v>
      </c>
      <c r="G15" s="99">
        <f t="shared" si="5"/>
        <v>100</v>
      </c>
      <c r="H15" s="48">
        <v>100</v>
      </c>
      <c r="I15" s="48">
        <v>0</v>
      </c>
      <c r="J15" s="99">
        <f t="shared" si="16"/>
        <v>50720</v>
      </c>
      <c r="K15" s="48">
        <v>50720</v>
      </c>
      <c r="L15" s="79">
        <f t="shared" si="6"/>
        <v>8513</v>
      </c>
      <c r="M15" s="48">
        <v>8513</v>
      </c>
      <c r="N15" s="61">
        <v>0</v>
      </c>
      <c r="O15" s="79">
        <f t="shared" si="7"/>
        <v>4967</v>
      </c>
      <c r="P15" s="48">
        <v>4967</v>
      </c>
      <c r="Q15" s="48">
        <v>0</v>
      </c>
      <c r="R15" s="79">
        <f t="shared" si="0"/>
        <v>54114</v>
      </c>
      <c r="S15" s="48">
        <v>54114</v>
      </c>
      <c r="T15" s="48">
        <v>0</v>
      </c>
      <c r="U15" s="79">
        <f t="shared" si="8"/>
        <v>2042</v>
      </c>
      <c r="V15" s="48">
        <v>2042</v>
      </c>
      <c r="W15" s="48">
        <v>0</v>
      </c>
      <c r="X15" s="79">
        <f t="shared" si="9"/>
        <v>57116</v>
      </c>
      <c r="Y15" s="48">
        <v>57116</v>
      </c>
      <c r="Z15" s="79">
        <f t="shared" si="10"/>
        <v>100</v>
      </c>
      <c r="AA15" s="48">
        <v>96</v>
      </c>
      <c r="AB15" s="48">
        <v>4</v>
      </c>
      <c r="AC15" s="79">
        <f t="shared" si="11"/>
        <v>17171</v>
      </c>
      <c r="AD15" s="48">
        <v>17171</v>
      </c>
      <c r="AE15" s="49">
        <v>0</v>
      </c>
      <c r="AF15" s="85">
        <f t="shared" si="12"/>
        <v>3094</v>
      </c>
      <c r="AG15" s="48">
        <v>3094</v>
      </c>
      <c r="AH15" s="49">
        <v>0</v>
      </c>
      <c r="AI15" s="79">
        <f t="shared" si="1"/>
        <v>45124</v>
      </c>
      <c r="AJ15" s="48">
        <v>45124</v>
      </c>
      <c r="AK15" s="48">
        <v>0</v>
      </c>
      <c r="AL15" s="48">
        <v>0</v>
      </c>
      <c r="AM15" s="79">
        <f t="shared" si="2"/>
        <v>0</v>
      </c>
      <c r="AN15" s="48">
        <v>0</v>
      </c>
      <c r="AO15" s="79">
        <f t="shared" si="3"/>
        <v>852020</v>
      </c>
      <c r="AP15" s="50">
        <v>437509</v>
      </c>
      <c r="AQ15" s="50">
        <v>414511</v>
      </c>
      <c r="AR15" s="50">
        <v>0</v>
      </c>
      <c r="AS15" s="50">
        <v>0</v>
      </c>
      <c r="AT15" s="50">
        <v>0</v>
      </c>
      <c r="AU15" s="50">
        <v>0</v>
      </c>
      <c r="AV15" s="81">
        <f t="shared" si="13"/>
        <v>513927</v>
      </c>
      <c r="AW15" s="50">
        <v>151711</v>
      </c>
      <c r="AX15" s="50">
        <v>362216</v>
      </c>
      <c r="AY15" s="50">
        <v>0</v>
      </c>
      <c r="AZ15" s="50">
        <v>0</v>
      </c>
      <c r="BA15" s="100">
        <f t="shared" si="14"/>
        <v>5</v>
      </c>
      <c r="BB15" s="50">
        <v>5</v>
      </c>
      <c r="BC15" s="51">
        <f t="shared" si="15"/>
        <v>1609013</v>
      </c>
    </row>
    <row r="16" spans="1:55" ht="31.5">
      <c r="A16" s="45" t="s">
        <v>12</v>
      </c>
      <c r="B16" s="46" t="s">
        <v>37</v>
      </c>
      <c r="C16" s="47" t="s">
        <v>45</v>
      </c>
      <c r="D16" s="79">
        <f t="shared" si="4"/>
        <v>0</v>
      </c>
      <c r="E16" s="48">
        <v>0</v>
      </c>
      <c r="F16" s="48">
        <v>0</v>
      </c>
      <c r="G16" s="99">
        <f t="shared" si="5"/>
        <v>0</v>
      </c>
      <c r="H16" s="48">
        <v>0</v>
      </c>
      <c r="I16" s="48">
        <v>0</v>
      </c>
      <c r="J16" s="99">
        <f t="shared" si="16"/>
        <v>0</v>
      </c>
      <c r="K16" s="48">
        <v>0</v>
      </c>
      <c r="L16" s="79">
        <f t="shared" si="6"/>
        <v>4188</v>
      </c>
      <c r="M16" s="48">
        <v>4188</v>
      </c>
      <c r="N16" s="61">
        <v>0</v>
      </c>
      <c r="O16" s="79">
        <f t="shared" si="7"/>
        <v>3561</v>
      </c>
      <c r="P16" s="48">
        <v>3561</v>
      </c>
      <c r="Q16" s="48">
        <v>0</v>
      </c>
      <c r="R16" s="79">
        <f t="shared" si="0"/>
        <v>49900</v>
      </c>
      <c r="S16" s="48">
        <v>49900</v>
      </c>
      <c r="T16" s="48">
        <v>0</v>
      </c>
      <c r="U16" s="79">
        <f t="shared" si="8"/>
        <v>1509</v>
      </c>
      <c r="V16" s="48">
        <v>1509</v>
      </c>
      <c r="W16" s="48">
        <v>0</v>
      </c>
      <c r="X16" s="79">
        <f t="shared" si="9"/>
        <v>38057</v>
      </c>
      <c r="Y16" s="48">
        <v>38057</v>
      </c>
      <c r="Z16" s="79">
        <f t="shared" si="10"/>
        <v>0</v>
      </c>
      <c r="AA16" s="48">
        <v>0</v>
      </c>
      <c r="AB16" s="48">
        <v>0</v>
      </c>
      <c r="AC16" s="79">
        <f t="shared" si="11"/>
        <v>24986</v>
      </c>
      <c r="AD16" s="48">
        <v>24986</v>
      </c>
      <c r="AE16" s="49">
        <v>0</v>
      </c>
      <c r="AF16" s="85">
        <f t="shared" si="12"/>
        <v>6979</v>
      </c>
      <c r="AG16" s="48">
        <v>6979</v>
      </c>
      <c r="AH16" s="49">
        <v>0</v>
      </c>
      <c r="AI16" s="79">
        <f t="shared" si="1"/>
        <v>26800</v>
      </c>
      <c r="AJ16" s="48">
        <v>0</v>
      </c>
      <c r="AK16" s="48">
        <v>26800</v>
      </c>
      <c r="AL16" s="48">
        <v>0</v>
      </c>
      <c r="AM16" s="79">
        <f t="shared" si="2"/>
        <v>0</v>
      </c>
      <c r="AN16" s="48">
        <v>0</v>
      </c>
      <c r="AO16" s="79">
        <f t="shared" si="3"/>
        <v>1125934</v>
      </c>
      <c r="AP16" s="50">
        <v>559138</v>
      </c>
      <c r="AQ16" s="50">
        <v>566796</v>
      </c>
      <c r="AR16" s="50">
        <v>0</v>
      </c>
      <c r="AS16" s="50">
        <v>0</v>
      </c>
      <c r="AT16" s="50">
        <v>0</v>
      </c>
      <c r="AU16" s="50">
        <v>0</v>
      </c>
      <c r="AV16" s="81">
        <f t="shared" si="13"/>
        <v>672404</v>
      </c>
      <c r="AW16" s="50">
        <v>205699</v>
      </c>
      <c r="AX16" s="50">
        <v>466705</v>
      </c>
      <c r="AY16" s="50">
        <v>0</v>
      </c>
      <c r="AZ16" s="50">
        <v>0</v>
      </c>
      <c r="BA16" s="100">
        <f t="shared" si="14"/>
        <v>16</v>
      </c>
      <c r="BB16" s="50">
        <v>16</v>
      </c>
      <c r="BC16" s="51">
        <f t="shared" si="15"/>
        <v>1954334</v>
      </c>
    </row>
    <row r="17" spans="1:55" ht="31.5">
      <c r="A17" s="45" t="s">
        <v>13</v>
      </c>
      <c r="B17" s="46" t="s">
        <v>37</v>
      </c>
      <c r="C17" s="47" t="s">
        <v>46</v>
      </c>
      <c r="D17" s="79">
        <f t="shared" si="4"/>
        <v>0</v>
      </c>
      <c r="E17" s="48">
        <v>0</v>
      </c>
      <c r="F17" s="48">
        <v>0</v>
      </c>
      <c r="G17" s="99">
        <f t="shared" si="5"/>
        <v>900</v>
      </c>
      <c r="H17" s="48">
        <v>900</v>
      </c>
      <c r="I17" s="48">
        <v>0</v>
      </c>
      <c r="J17" s="99">
        <f t="shared" si="16"/>
        <v>241865</v>
      </c>
      <c r="K17" s="48">
        <v>241865</v>
      </c>
      <c r="L17" s="79">
        <f t="shared" si="6"/>
        <v>37685</v>
      </c>
      <c r="M17" s="48">
        <v>37685</v>
      </c>
      <c r="N17" s="61">
        <v>0</v>
      </c>
      <c r="O17" s="79">
        <f t="shared" si="7"/>
        <v>44534</v>
      </c>
      <c r="P17" s="48">
        <v>44534</v>
      </c>
      <c r="Q17" s="48">
        <v>0</v>
      </c>
      <c r="R17" s="79">
        <f t="shared" si="0"/>
        <v>207902</v>
      </c>
      <c r="S17" s="48">
        <v>207902</v>
      </c>
      <c r="T17" s="48">
        <v>0</v>
      </c>
      <c r="U17" s="79">
        <f t="shared" si="8"/>
        <v>3370</v>
      </c>
      <c r="V17" s="48">
        <v>3370</v>
      </c>
      <c r="W17" s="48">
        <v>0</v>
      </c>
      <c r="X17" s="79">
        <f t="shared" si="9"/>
        <v>492473</v>
      </c>
      <c r="Y17" s="48">
        <v>492473</v>
      </c>
      <c r="Z17" s="79">
        <f t="shared" si="10"/>
        <v>10162</v>
      </c>
      <c r="AA17" s="48">
        <v>10162</v>
      </c>
      <c r="AB17" s="48">
        <v>0</v>
      </c>
      <c r="AC17" s="79">
        <f t="shared" si="11"/>
        <v>209282</v>
      </c>
      <c r="AD17" s="48">
        <v>209282</v>
      </c>
      <c r="AE17" s="49">
        <v>0</v>
      </c>
      <c r="AF17" s="85">
        <f t="shared" si="12"/>
        <v>14300</v>
      </c>
      <c r="AG17" s="48">
        <v>14300</v>
      </c>
      <c r="AH17" s="49">
        <v>0</v>
      </c>
      <c r="AI17" s="79">
        <f t="shared" si="1"/>
        <v>104226</v>
      </c>
      <c r="AJ17" s="48">
        <v>0</v>
      </c>
      <c r="AK17" s="48">
        <v>104226</v>
      </c>
      <c r="AL17" s="48">
        <v>0</v>
      </c>
      <c r="AM17" s="79">
        <f t="shared" si="2"/>
        <v>0</v>
      </c>
      <c r="AN17" s="48">
        <v>0</v>
      </c>
      <c r="AO17" s="79">
        <f t="shared" si="3"/>
        <v>5331432</v>
      </c>
      <c r="AP17" s="50">
        <v>2582927</v>
      </c>
      <c r="AQ17" s="50">
        <v>2748505</v>
      </c>
      <c r="AR17" s="50">
        <v>0</v>
      </c>
      <c r="AS17" s="50">
        <v>0</v>
      </c>
      <c r="AT17" s="50">
        <v>0</v>
      </c>
      <c r="AU17" s="50">
        <v>0</v>
      </c>
      <c r="AV17" s="81">
        <f t="shared" si="13"/>
        <v>3419915</v>
      </c>
      <c r="AW17" s="50">
        <v>955260</v>
      </c>
      <c r="AX17" s="50">
        <v>2364655</v>
      </c>
      <c r="AY17" s="50">
        <v>100000</v>
      </c>
      <c r="AZ17" s="50">
        <v>0</v>
      </c>
      <c r="BA17" s="100">
        <f t="shared" si="14"/>
        <v>314</v>
      </c>
      <c r="BB17" s="50">
        <v>314</v>
      </c>
      <c r="BC17" s="51">
        <f t="shared" si="15"/>
        <v>10118360</v>
      </c>
    </row>
    <row r="18" spans="1:55" ht="31.5">
      <c r="A18" s="45" t="s">
        <v>14</v>
      </c>
      <c r="B18" s="46" t="s">
        <v>37</v>
      </c>
      <c r="C18" s="47" t="s">
        <v>47</v>
      </c>
      <c r="D18" s="79">
        <f t="shared" si="4"/>
        <v>0</v>
      </c>
      <c r="E18" s="48">
        <v>0</v>
      </c>
      <c r="F18" s="48">
        <v>0</v>
      </c>
      <c r="G18" s="99">
        <f t="shared" si="5"/>
        <v>294</v>
      </c>
      <c r="H18" s="48">
        <v>294</v>
      </c>
      <c r="I18" s="48">
        <v>0</v>
      </c>
      <c r="J18" s="99">
        <f t="shared" si="16"/>
        <v>76629</v>
      </c>
      <c r="K18" s="48">
        <v>76629</v>
      </c>
      <c r="L18" s="79">
        <f t="shared" si="6"/>
        <v>9761</v>
      </c>
      <c r="M18" s="48">
        <v>9761</v>
      </c>
      <c r="N18" s="61">
        <v>0</v>
      </c>
      <c r="O18" s="79">
        <f t="shared" si="7"/>
        <v>11888</v>
      </c>
      <c r="P18" s="48">
        <v>11888</v>
      </c>
      <c r="Q18" s="48">
        <v>0</v>
      </c>
      <c r="R18" s="79">
        <f t="shared" si="0"/>
        <v>94511</v>
      </c>
      <c r="S18" s="48">
        <v>94511</v>
      </c>
      <c r="T18" s="48">
        <v>0</v>
      </c>
      <c r="U18" s="79">
        <f t="shared" si="8"/>
        <v>329</v>
      </c>
      <c r="V18" s="48">
        <v>329</v>
      </c>
      <c r="W18" s="48">
        <v>0</v>
      </c>
      <c r="X18" s="79">
        <f t="shared" si="9"/>
        <v>114308</v>
      </c>
      <c r="Y18" s="48">
        <v>114308</v>
      </c>
      <c r="Z18" s="79">
        <f t="shared" si="10"/>
        <v>500</v>
      </c>
      <c r="AA18" s="48">
        <v>471</v>
      </c>
      <c r="AB18" s="48">
        <v>29</v>
      </c>
      <c r="AC18" s="79">
        <f t="shared" si="11"/>
        <v>64726</v>
      </c>
      <c r="AD18" s="48">
        <v>64726</v>
      </c>
      <c r="AE18" s="49">
        <v>0</v>
      </c>
      <c r="AF18" s="85">
        <f t="shared" si="12"/>
        <v>48503</v>
      </c>
      <c r="AG18" s="48">
        <v>48503</v>
      </c>
      <c r="AH18" s="49">
        <v>0</v>
      </c>
      <c r="AI18" s="79">
        <f t="shared" si="1"/>
        <v>75937</v>
      </c>
      <c r="AJ18" s="48">
        <v>75937</v>
      </c>
      <c r="AK18" s="48">
        <v>0</v>
      </c>
      <c r="AL18" s="48">
        <v>0</v>
      </c>
      <c r="AM18" s="79">
        <f t="shared" si="2"/>
        <v>0</v>
      </c>
      <c r="AN18" s="48">
        <v>0</v>
      </c>
      <c r="AO18" s="79">
        <f t="shared" si="3"/>
        <v>3287239</v>
      </c>
      <c r="AP18" s="50">
        <v>1446439</v>
      </c>
      <c r="AQ18" s="50">
        <v>1349153</v>
      </c>
      <c r="AR18" s="50">
        <v>491647</v>
      </c>
      <c r="AS18" s="50">
        <v>0</v>
      </c>
      <c r="AT18" s="50">
        <v>0</v>
      </c>
      <c r="AU18" s="50">
        <v>0</v>
      </c>
      <c r="AV18" s="81">
        <f t="shared" si="13"/>
        <v>1830609</v>
      </c>
      <c r="AW18" s="50">
        <v>512767</v>
      </c>
      <c r="AX18" s="50">
        <v>1217842</v>
      </c>
      <c r="AY18" s="50">
        <v>100000</v>
      </c>
      <c r="AZ18" s="50">
        <v>0</v>
      </c>
      <c r="BA18" s="100">
        <f t="shared" si="14"/>
        <v>363</v>
      </c>
      <c r="BB18" s="50">
        <v>363</v>
      </c>
      <c r="BC18" s="51">
        <f t="shared" si="15"/>
        <v>5615597</v>
      </c>
    </row>
    <row r="19" spans="1:55" ht="31.5">
      <c r="A19" s="45" t="s">
        <v>15</v>
      </c>
      <c r="B19" s="46" t="s">
        <v>37</v>
      </c>
      <c r="C19" s="47" t="s">
        <v>48</v>
      </c>
      <c r="D19" s="79">
        <f t="shared" si="4"/>
        <v>0</v>
      </c>
      <c r="E19" s="48">
        <v>0</v>
      </c>
      <c r="F19" s="48">
        <v>0</v>
      </c>
      <c r="G19" s="99">
        <f t="shared" si="5"/>
        <v>0</v>
      </c>
      <c r="H19" s="48">
        <v>0</v>
      </c>
      <c r="I19" s="48">
        <v>0</v>
      </c>
      <c r="J19" s="99">
        <f t="shared" si="16"/>
        <v>0</v>
      </c>
      <c r="K19" s="48">
        <v>0</v>
      </c>
      <c r="L19" s="79">
        <f t="shared" si="6"/>
        <v>2631</v>
      </c>
      <c r="M19" s="48">
        <v>2631</v>
      </c>
      <c r="N19" s="61">
        <v>0</v>
      </c>
      <c r="O19" s="79">
        <f t="shared" si="7"/>
        <v>1939</v>
      </c>
      <c r="P19" s="48">
        <v>1939</v>
      </c>
      <c r="Q19" s="48">
        <v>0</v>
      </c>
      <c r="R19" s="79">
        <f t="shared" si="0"/>
        <v>16308</v>
      </c>
      <c r="S19" s="48">
        <v>16308</v>
      </c>
      <c r="T19" s="48">
        <v>0</v>
      </c>
      <c r="U19" s="79">
        <f t="shared" si="8"/>
        <v>40</v>
      </c>
      <c r="V19" s="48">
        <v>40</v>
      </c>
      <c r="W19" s="48">
        <v>0</v>
      </c>
      <c r="X19" s="79">
        <f t="shared" si="9"/>
        <v>18197</v>
      </c>
      <c r="Y19" s="48">
        <v>18197</v>
      </c>
      <c r="Z19" s="79">
        <f t="shared" si="10"/>
        <v>0</v>
      </c>
      <c r="AA19" s="48">
        <v>0</v>
      </c>
      <c r="AB19" s="48">
        <v>0</v>
      </c>
      <c r="AC19" s="79">
        <f t="shared" si="11"/>
        <v>7020</v>
      </c>
      <c r="AD19" s="48">
        <v>7020</v>
      </c>
      <c r="AE19" s="49">
        <v>0</v>
      </c>
      <c r="AF19" s="85">
        <f t="shared" si="12"/>
        <v>0</v>
      </c>
      <c r="AG19" s="48">
        <v>0</v>
      </c>
      <c r="AH19" s="49">
        <v>0</v>
      </c>
      <c r="AI19" s="79">
        <f t="shared" si="1"/>
        <v>3212</v>
      </c>
      <c r="AJ19" s="48">
        <v>0</v>
      </c>
      <c r="AK19" s="48">
        <v>3212</v>
      </c>
      <c r="AL19" s="48">
        <v>0</v>
      </c>
      <c r="AM19" s="79">
        <f t="shared" si="2"/>
        <v>0</v>
      </c>
      <c r="AN19" s="48">
        <v>0</v>
      </c>
      <c r="AO19" s="79">
        <f t="shared" si="3"/>
        <v>173465</v>
      </c>
      <c r="AP19" s="50">
        <v>88701</v>
      </c>
      <c r="AQ19" s="50">
        <v>84764</v>
      </c>
      <c r="AR19" s="50">
        <v>0</v>
      </c>
      <c r="AS19" s="50">
        <v>0</v>
      </c>
      <c r="AT19" s="50">
        <v>0</v>
      </c>
      <c r="AU19" s="50">
        <v>0</v>
      </c>
      <c r="AV19" s="81">
        <f t="shared" si="13"/>
        <v>167232</v>
      </c>
      <c r="AW19" s="50">
        <v>42823</v>
      </c>
      <c r="AX19" s="50">
        <v>124409</v>
      </c>
      <c r="AY19" s="50">
        <v>0</v>
      </c>
      <c r="AZ19" s="50">
        <v>0</v>
      </c>
      <c r="BA19" s="100">
        <f t="shared" si="14"/>
        <v>0</v>
      </c>
      <c r="BB19" s="50">
        <v>0</v>
      </c>
      <c r="BC19" s="51">
        <f t="shared" si="15"/>
        <v>390044</v>
      </c>
    </row>
    <row r="20" spans="1:55" ht="31.5">
      <c r="A20" s="45" t="s">
        <v>16</v>
      </c>
      <c r="B20" s="46" t="s">
        <v>37</v>
      </c>
      <c r="C20" s="47" t="s">
        <v>49</v>
      </c>
      <c r="D20" s="79">
        <f t="shared" si="4"/>
        <v>0</v>
      </c>
      <c r="E20" s="48">
        <v>0</v>
      </c>
      <c r="F20" s="48">
        <v>0</v>
      </c>
      <c r="G20" s="99">
        <f t="shared" si="5"/>
        <v>0</v>
      </c>
      <c r="H20" s="48">
        <v>0</v>
      </c>
      <c r="I20" s="48">
        <v>0</v>
      </c>
      <c r="J20" s="99">
        <f t="shared" si="16"/>
        <v>0</v>
      </c>
      <c r="K20" s="48">
        <v>0</v>
      </c>
      <c r="L20" s="79">
        <f t="shared" si="6"/>
        <v>7604</v>
      </c>
      <c r="M20" s="48">
        <v>7604</v>
      </c>
      <c r="N20" s="61">
        <v>0</v>
      </c>
      <c r="O20" s="79">
        <f t="shared" si="7"/>
        <v>7346</v>
      </c>
      <c r="P20" s="48">
        <v>7346</v>
      </c>
      <c r="Q20" s="48">
        <v>0</v>
      </c>
      <c r="R20" s="79">
        <f t="shared" si="0"/>
        <v>93268</v>
      </c>
      <c r="S20" s="48">
        <v>93268</v>
      </c>
      <c r="T20" s="48">
        <v>0</v>
      </c>
      <c r="U20" s="79">
        <f t="shared" si="8"/>
        <v>3716</v>
      </c>
      <c r="V20" s="48">
        <v>3716</v>
      </c>
      <c r="W20" s="48">
        <v>0</v>
      </c>
      <c r="X20" s="79">
        <f t="shared" si="9"/>
        <v>76581</v>
      </c>
      <c r="Y20" s="48">
        <v>76581</v>
      </c>
      <c r="Z20" s="79">
        <f t="shared" si="10"/>
        <v>0</v>
      </c>
      <c r="AA20" s="48">
        <v>0</v>
      </c>
      <c r="AB20" s="48">
        <v>0</v>
      </c>
      <c r="AC20" s="79">
        <f t="shared" si="11"/>
        <v>31670</v>
      </c>
      <c r="AD20" s="48">
        <v>31670</v>
      </c>
      <c r="AE20" s="49">
        <v>0</v>
      </c>
      <c r="AF20" s="85">
        <f t="shared" si="12"/>
        <v>939</v>
      </c>
      <c r="AG20" s="48">
        <v>939</v>
      </c>
      <c r="AH20" s="49">
        <v>0</v>
      </c>
      <c r="AI20" s="79">
        <f t="shared" si="1"/>
        <v>16330</v>
      </c>
      <c r="AJ20" s="48">
        <v>16330</v>
      </c>
      <c r="AK20" s="48">
        <v>0</v>
      </c>
      <c r="AL20" s="48">
        <v>0</v>
      </c>
      <c r="AM20" s="79">
        <f t="shared" si="2"/>
        <v>0</v>
      </c>
      <c r="AN20" s="48">
        <v>0</v>
      </c>
      <c r="AO20" s="79">
        <f t="shared" si="3"/>
        <v>1424104</v>
      </c>
      <c r="AP20" s="50">
        <v>730433</v>
      </c>
      <c r="AQ20" s="50">
        <v>693671</v>
      </c>
      <c r="AR20" s="50">
        <v>0</v>
      </c>
      <c r="AS20" s="50">
        <v>0</v>
      </c>
      <c r="AT20" s="50">
        <v>0</v>
      </c>
      <c r="AU20" s="50">
        <v>0</v>
      </c>
      <c r="AV20" s="81">
        <f t="shared" si="13"/>
        <v>866054</v>
      </c>
      <c r="AW20" s="50">
        <v>241470</v>
      </c>
      <c r="AX20" s="50">
        <v>574584</v>
      </c>
      <c r="AY20" s="50">
        <v>50000</v>
      </c>
      <c r="AZ20" s="50">
        <v>0</v>
      </c>
      <c r="BA20" s="100">
        <f t="shared" si="14"/>
        <v>43</v>
      </c>
      <c r="BB20" s="50">
        <v>43</v>
      </c>
      <c r="BC20" s="51">
        <f t="shared" si="15"/>
        <v>2527655</v>
      </c>
    </row>
    <row r="21" spans="1:55" ht="31.5">
      <c r="A21" s="45" t="s">
        <v>17</v>
      </c>
      <c r="B21" s="46" t="s">
        <v>37</v>
      </c>
      <c r="C21" s="47" t="s">
        <v>50</v>
      </c>
      <c r="D21" s="79">
        <f t="shared" si="4"/>
        <v>0</v>
      </c>
      <c r="E21" s="48">
        <v>0</v>
      </c>
      <c r="F21" s="48">
        <v>0</v>
      </c>
      <c r="G21" s="99">
        <f t="shared" si="5"/>
        <v>66</v>
      </c>
      <c r="H21" s="48">
        <v>66</v>
      </c>
      <c r="I21" s="48">
        <v>0</v>
      </c>
      <c r="J21" s="99">
        <f t="shared" si="16"/>
        <v>41974</v>
      </c>
      <c r="K21" s="48">
        <v>41974</v>
      </c>
      <c r="L21" s="79">
        <f t="shared" si="6"/>
        <v>6703</v>
      </c>
      <c r="M21" s="48">
        <v>6703</v>
      </c>
      <c r="N21" s="61">
        <v>0</v>
      </c>
      <c r="O21" s="79">
        <f t="shared" si="7"/>
        <v>3647</v>
      </c>
      <c r="P21" s="48">
        <v>3647</v>
      </c>
      <c r="Q21" s="48">
        <v>0</v>
      </c>
      <c r="R21" s="79">
        <f t="shared" si="0"/>
        <v>45988</v>
      </c>
      <c r="S21" s="48">
        <v>45988</v>
      </c>
      <c r="T21" s="48">
        <v>0</v>
      </c>
      <c r="U21" s="79">
        <f t="shared" si="8"/>
        <v>2278</v>
      </c>
      <c r="V21" s="48">
        <v>2278</v>
      </c>
      <c r="W21" s="48">
        <v>0</v>
      </c>
      <c r="X21" s="79">
        <f t="shared" si="9"/>
        <v>44538</v>
      </c>
      <c r="Y21" s="48">
        <v>44538</v>
      </c>
      <c r="Z21" s="79">
        <f t="shared" si="10"/>
        <v>250</v>
      </c>
      <c r="AA21" s="48">
        <v>239</v>
      </c>
      <c r="AB21" s="48">
        <v>11</v>
      </c>
      <c r="AC21" s="79">
        <f t="shared" si="11"/>
        <v>23775</v>
      </c>
      <c r="AD21" s="48">
        <v>23775</v>
      </c>
      <c r="AE21" s="49">
        <v>0</v>
      </c>
      <c r="AF21" s="85">
        <f t="shared" si="12"/>
        <v>0</v>
      </c>
      <c r="AG21" s="48">
        <v>0</v>
      </c>
      <c r="AH21" s="49">
        <v>0</v>
      </c>
      <c r="AI21" s="79">
        <f t="shared" si="1"/>
        <v>26712</v>
      </c>
      <c r="AJ21" s="48">
        <v>0</v>
      </c>
      <c r="AK21" s="48">
        <v>26712</v>
      </c>
      <c r="AL21" s="48">
        <v>0</v>
      </c>
      <c r="AM21" s="79">
        <f t="shared" si="2"/>
        <v>0</v>
      </c>
      <c r="AN21" s="48">
        <v>0</v>
      </c>
      <c r="AO21" s="79">
        <f t="shared" si="3"/>
        <v>1326340</v>
      </c>
      <c r="AP21" s="50">
        <v>685168</v>
      </c>
      <c r="AQ21" s="50">
        <v>623965</v>
      </c>
      <c r="AR21" s="50">
        <v>0</v>
      </c>
      <c r="AS21" s="50">
        <v>10000</v>
      </c>
      <c r="AT21" s="50">
        <v>7207</v>
      </c>
      <c r="AU21" s="50">
        <v>0</v>
      </c>
      <c r="AV21" s="81">
        <f t="shared" si="13"/>
        <v>809123</v>
      </c>
      <c r="AW21" s="50">
        <v>269497</v>
      </c>
      <c r="AX21" s="50">
        <v>539626</v>
      </c>
      <c r="AY21" s="50">
        <v>0</v>
      </c>
      <c r="AZ21" s="50">
        <v>0</v>
      </c>
      <c r="BA21" s="100">
        <f t="shared" si="14"/>
        <v>52</v>
      </c>
      <c r="BB21" s="50">
        <v>52</v>
      </c>
      <c r="BC21" s="51">
        <f t="shared" si="15"/>
        <v>2331446</v>
      </c>
    </row>
    <row r="22" spans="1:55" ht="31.5">
      <c r="A22" s="45" t="s">
        <v>18</v>
      </c>
      <c r="B22" s="46" t="s">
        <v>37</v>
      </c>
      <c r="C22" s="47" t="s">
        <v>51</v>
      </c>
      <c r="D22" s="79">
        <f t="shared" si="4"/>
        <v>0</v>
      </c>
      <c r="E22" s="48">
        <v>0</v>
      </c>
      <c r="F22" s="48">
        <v>0</v>
      </c>
      <c r="G22" s="99">
        <f t="shared" si="5"/>
        <v>0</v>
      </c>
      <c r="H22" s="48">
        <v>0</v>
      </c>
      <c r="I22" s="48">
        <v>0</v>
      </c>
      <c r="J22" s="99">
        <f t="shared" si="16"/>
        <v>83688</v>
      </c>
      <c r="K22" s="48">
        <v>83688</v>
      </c>
      <c r="L22" s="79">
        <f t="shared" si="6"/>
        <v>3793</v>
      </c>
      <c r="M22" s="48">
        <v>3793</v>
      </c>
      <c r="N22" s="61">
        <v>0</v>
      </c>
      <c r="O22" s="79">
        <f t="shared" si="7"/>
        <v>2092</v>
      </c>
      <c r="P22" s="48">
        <v>2092</v>
      </c>
      <c r="Q22" s="48">
        <v>0</v>
      </c>
      <c r="R22" s="79">
        <f t="shared" si="0"/>
        <v>41324</v>
      </c>
      <c r="S22" s="48">
        <v>41324</v>
      </c>
      <c r="T22" s="48">
        <v>0</v>
      </c>
      <c r="U22" s="79">
        <f t="shared" si="8"/>
        <v>386</v>
      </c>
      <c r="V22" s="48">
        <v>386</v>
      </c>
      <c r="W22" s="48">
        <v>0</v>
      </c>
      <c r="X22" s="79">
        <f t="shared" si="9"/>
        <v>32345</v>
      </c>
      <c r="Y22" s="48">
        <v>32345</v>
      </c>
      <c r="Z22" s="79">
        <f t="shared" si="10"/>
        <v>0</v>
      </c>
      <c r="AA22" s="48">
        <v>0</v>
      </c>
      <c r="AB22" s="48">
        <v>0</v>
      </c>
      <c r="AC22" s="79">
        <f t="shared" si="11"/>
        <v>6408</v>
      </c>
      <c r="AD22" s="48">
        <v>6408</v>
      </c>
      <c r="AE22" s="49">
        <v>0</v>
      </c>
      <c r="AF22" s="85">
        <f t="shared" si="12"/>
        <v>0</v>
      </c>
      <c r="AG22" s="48">
        <v>0</v>
      </c>
      <c r="AH22" s="49">
        <v>0</v>
      </c>
      <c r="AI22" s="79">
        <f t="shared" si="1"/>
        <v>9532</v>
      </c>
      <c r="AJ22" s="48">
        <v>9532</v>
      </c>
      <c r="AK22" s="48">
        <v>0</v>
      </c>
      <c r="AL22" s="48">
        <v>0</v>
      </c>
      <c r="AM22" s="79">
        <f t="shared" si="2"/>
        <v>0</v>
      </c>
      <c r="AN22" s="48">
        <v>0</v>
      </c>
      <c r="AO22" s="79">
        <f t="shared" si="3"/>
        <v>208738</v>
      </c>
      <c r="AP22" s="50">
        <v>107831</v>
      </c>
      <c r="AQ22" s="50">
        <v>100399</v>
      </c>
      <c r="AR22" s="50">
        <v>508</v>
      </c>
      <c r="AS22" s="50">
        <v>0</v>
      </c>
      <c r="AT22" s="50">
        <v>0</v>
      </c>
      <c r="AU22" s="50">
        <v>0</v>
      </c>
      <c r="AV22" s="81">
        <f t="shared" si="13"/>
        <v>153889</v>
      </c>
      <c r="AW22" s="50">
        <v>41549</v>
      </c>
      <c r="AX22" s="50">
        <v>112340</v>
      </c>
      <c r="AY22" s="50">
        <v>0</v>
      </c>
      <c r="AZ22" s="50">
        <v>0</v>
      </c>
      <c r="BA22" s="100">
        <f t="shared" si="14"/>
        <v>0</v>
      </c>
      <c r="BB22" s="50">
        <v>0</v>
      </c>
      <c r="BC22" s="51">
        <f t="shared" si="15"/>
        <v>542195</v>
      </c>
    </row>
    <row r="23" spans="1:55" ht="31.5">
      <c r="A23" s="45" t="s">
        <v>19</v>
      </c>
      <c r="B23" s="46" t="s">
        <v>37</v>
      </c>
      <c r="C23" s="47" t="s">
        <v>52</v>
      </c>
      <c r="D23" s="79">
        <f t="shared" si="4"/>
        <v>2000</v>
      </c>
      <c r="E23" s="48">
        <v>2000</v>
      </c>
      <c r="F23" s="48">
        <v>0</v>
      </c>
      <c r="G23" s="99">
        <f t="shared" si="5"/>
        <v>0</v>
      </c>
      <c r="H23" s="48">
        <v>0</v>
      </c>
      <c r="I23" s="48">
        <v>0</v>
      </c>
      <c r="J23" s="99">
        <f t="shared" si="16"/>
        <v>0</v>
      </c>
      <c r="K23" s="48">
        <v>0</v>
      </c>
      <c r="L23" s="79">
        <f t="shared" si="6"/>
        <v>13210</v>
      </c>
      <c r="M23" s="48">
        <v>13210</v>
      </c>
      <c r="N23" s="61">
        <v>0</v>
      </c>
      <c r="O23" s="79">
        <f t="shared" si="7"/>
        <v>7520</v>
      </c>
      <c r="P23" s="48">
        <v>7520</v>
      </c>
      <c r="Q23" s="48">
        <v>0</v>
      </c>
      <c r="R23" s="79">
        <f t="shared" si="0"/>
        <v>63551</v>
      </c>
      <c r="S23" s="48">
        <v>63551</v>
      </c>
      <c r="T23" s="48">
        <v>0</v>
      </c>
      <c r="U23" s="79">
        <f t="shared" si="8"/>
        <v>1680</v>
      </c>
      <c r="V23" s="48">
        <v>1680</v>
      </c>
      <c r="W23" s="48">
        <v>0</v>
      </c>
      <c r="X23" s="79">
        <f t="shared" si="9"/>
        <v>87472</v>
      </c>
      <c r="Y23" s="48">
        <v>87472</v>
      </c>
      <c r="Z23" s="79">
        <f t="shared" si="10"/>
        <v>1500</v>
      </c>
      <c r="AA23" s="48">
        <v>1432</v>
      </c>
      <c r="AB23" s="48">
        <v>68</v>
      </c>
      <c r="AC23" s="79">
        <f t="shared" si="11"/>
        <v>35431</v>
      </c>
      <c r="AD23" s="48">
        <v>0</v>
      </c>
      <c r="AE23" s="49">
        <v>35431</v>
      </c>
      <c r="AF23" s="85">
        <f t="shared" si="12"/>
        <v>10068</v>
      </c>
      <c r="AG23" s="48">
        <v>10068</v>
      </c>
      <c r="AH23" s="49">
        <v>0</v>
      </c>
      <c r="AI23" s="79">
        <f t="shared" si="1"/>
        <v>37124</v>
      </c>
      <c r="AJ23" s="48">
        <v>0</v>
      </c>
      <c r="AK23" s="48">
        <v>37124</v>
      </c>
      <c r="AL23" s="48">
        <v>0</v>
      </c>
      <c r="AM23" s="79">
        <f t="shared" si="2"/>
        <v>600</v>
      </c>
      <c r="AN23" s="48">
        <v>600</v>
      </c>
      <c r="AO23" s="79">
        <f t="shared" si="3"/>
        <v>1594895</v>
      </c>
      <c r="AP23" s="50">
        <v>774878</v>
      </c>
      <c r="AQ23" s="50">
        <v>708966</v>
      </c>
      <c r="AR23" s="50">
        <v>111051</v>
      </c>
      <c r="AS23" s="50">
        <v>0</v>
      </c>
      <c r="AT23" s="50">
        <v>0</v>
      </c>
      <c r="AU23" s="50">
        <v>0</v>
      </c>
      <c r="AV23" s="81">
        <f t="shared" si="13"/>
        <v>1233964</v>
      </c>
      <c r="AW23" s="50">
        <v>355995</v>
      </c>
      <c r="AX23" s="50">
        <v>857969</v>
      </c>
      <c r="AY23" s="50">
        <v>20000</v>
      </c>
      <c r="AZ23" s="50">
        <v>0</v>
      </c>
      <c r="BA23" s="100">
        <f t="shared" si="14"/>
        <v>82</v>
      </c>
      <c r="BB23" s="50">
        <v>82</v>
      </c>
      <c r="BC23" s="51">
        <f t="shared" si="15"/>
        <v>3089097</v>
      </c>
    </row>
    <row r="24" spans="1:55" ht="31.5">
      <c r="A24" s="45" t="s">
        <v>20</v>
      </c>
      <c r="B24" s="46" t="s">
        <v>37</v>
      </c>
      <c r="C24" s="47" t="s">
        <v>53</v>
      </c>
      <c r="D24" s="79">
        <f t="shared" si="4"/>
        <v>3300</v>
      </c>
      <c r="E24" s="48">
        <v>3300</v>
      </c>
      <c r="F24" s="48">
        <v>0</v>
      </c>
      <c r="G24" s="99">
        <f t="shared" si="5"/>
        <v>7</v>
      </c>
      <c r="H24" s="48">
        <v>7</v>
      </c>
      <c r="I24" s="48">
        <v>0</v>
      </c>
      <c r="J24" s="99">
        <f t="shared" si="16"/>
        <v>0</v>
      </c>
      <c r="K24" s="48">
        <v>0</v>
      </c>
      <c r="L24" s="79">
        <f t="shared" si="6"/>
        <v>2648</v>
      </c>
      <c r="M24" s="48">
        <v>2648</v>
      </c>
      <c r="N24" s="61">
        <v>0</v>
      </c>
      <c r="O24" s="79">
        <f t="shared" si="7"/>
        <v>1848</v>
      </c>
      <c r="P24" s="48">
        <v>1848</v>
      </c>
      <c r="Q24" s="48">
        <v>0</v>
      </c>
      <c r="R24" s="79">
        <f t="shared" si="0"/>
        <v>6428</v>
      </c>
      <c r="S24" s="48">
        <v>6428</v>
      </c>
      <c r="T24" s="48">
        <v>0</v>
      </c>
      <c r="U24" s="79">
        <f t="shared" si="8"/>
        <v>666</v>
      </c>
      <c r="V24" s="48">
        <v>666</v>
      </c>
      <c r="W24" s="48">
        <v>0</v>
      </c>
      <c r="X24" s="79">
        <f t="shared" si="9"/>
        <v>21968</v>
      </c>
      <c r="Y24" s="48">
        <v>21968</v>
      </c>
      <c r="Z24" s="79">
        <f t="shared" si="10"/>
        <v>0</v>
      </c>
      <c r="AA24" s="48">
        <v>0</v>
      </c>
      <c r="AB24" s="48">
        <v>0</v>
      </c>
      <c r="AC24" s="79">
        <f t="shared" si="11"/>
        <v>8431</v>
      </c>
      <c r="AD24" s="48">
        <v>0</v>
      </c>
      <c r="AE24" s="49">
        <v>8431</v>
      </c>
      <c r="AF24" s="85">
        <f t="shared" si="12"/>
        <v>0</v>
      </c>
      <c r="AG24" s="48">
        <v>0</v>
      </c>
      <c r="AH24" s="49">
        <v>0</v>
      </c>
      <c r="AI24" s="79">
        <f t="shared" si="1"/>
        <v>9879</v>
      </c>
      <c r="AJ24" s="48">
        <v>0</v>
      </c>
      <c r="AK24" s="48">
        <v>9879</v>
      </c>
      <c r="AL24" s="48">
        <v>0</v>
      </c>
      <c r="AM24" s="79">
        <f t="shared" si="2"/>
        <v>0</v>
      </c>
      <c r="AN24" s="48">
        <v>0</v>
      </c>
      <c r="AO24" s="79">
        <f t="shared" si="3"/>
        <v>422608</v>
      </c>
      <c r="AP24" s="50">
        <v>215888</v>
      </c>
      <c r="AQ24" s="50">
        <v>206720</v>
      </c>
      <c r="AR24" s="50">
        <v>0</v>
      </c>
      <c r="AS24" s="50">
        <v>0</v>
      </c>
      <c r="AT24" s="50">
        <v>0</v>
      </c>
      <c r="AU24" s="50">
        <v>0</v>
      </c>
      <c r="AV24" s="81">
        <f t="shared" si="13"/>
        <v>301866</v>
      </c>
      <c r="AW24" s="50">
        <v>90719</v>
      </c>
      <c r="AX24" s="50">
        <v>211147</v>
      </c>
      <c r="AY24" s="50">
        <v>0</v>
      </c>
      <c r="AZ24" s="50">
        <v>0</v>
      </c>
      <c r="BA24" s="100">
        <f t="shared" si="14"/>
        <v>4</v>
      </c>
      <c r="BB24" s="50">
        <v>4</v>
      </c>
      <c r="BC24" s="51">
        <f t="shared" si="15"/>
        <v>779653</v>
      </c>
    </row>
    <row r="25" spans="1:55" ht="31.5">
      <c r="A25" s="45" t="s">
        <v>21</v>
      </c>
      <c r="B25" s="46" t="s">
        <v>37</v>
      </c>
      <c r="C25" s="47" t="s">
        <v>54</v>
      </c>
      <c r="D25" s="79">
        <f t="shared" si="4"/>
        <v>0</v>
      </c>
      <c r="E25" s="48">
        <v>0</v>
      </c>
      <c r="F25" s="48">
        <v>0</v>
      </c>
      <c r="G25" s="99">
        <f t="shared" si="5"/>
        <v>60</v>
      </c>
      <c r="H25" s="48">
        <v>60</v>
      </c>
      <c r="I25" s="48">
        <v>0</v>
      </c>
      <c r="J25" s="99">
        <f t="shared" si="16"/>
        <v>64194</v>
      </c>
      <c r="K25" s="48">
        <v>64194</v>
      </c>
      <c r="L25" s="79">
        <f t="shared" si="6"/>
        <v>8534</v>
      </c>
      <c r="M25" s="48">
        <v>8534</v>
      </c>
      <c r="N25" s="61">
        <v>0</v>
      </c>
      <c r="O25" s="79">
        <f t="shared" si="7"/>
        <v>11901</v>
      </c>
      <c r="P25" s="48">
        <v>11901</v>
      </c>
      <c r="Q25" s="48">
        <v>0</v>
      </c>
      <c r="R25" s="79">
        <f t="shared" si="0"/>
        <v>106610</v>
      </c>
      <c r="S25" s="48">
        <v>106610</v>
      </c>
      <c r="T25" s="48">
        <v>0</v>
      </c>
      <c r="U25" s="79">
        <f t="shared" si="8"/>
        <v>1274</v>
      </c>
      <c r="V25" s="48">
        <v>1274</v>
      </c>
      <c r="W25" s="48">
        <v>0</v>
      </c>
      <c r="X25" s="79">
        <f t="shared" si="9"/>
        <v>134671</v>
      </c>
      <c r="Y25" s="48">
        <v>134671</v>
      </c>
      <c r="Z25" s="79">
        <f t="shared" si="10"/>
        <v>0</v>
      </c>
      <c r="AA25" s="48">
        <v>0</v>
      </c>
      <c r="AB25" s="48">
        <v>0</v>
      </c>
      <c r="AC25" s="79">
        <f t="shared" si="11"/>
        <v>29490</v>
      </c>
      <c r="AD25" s="48">
        <v>0</v>
      </c>
      <c r="AE25" s="49">
        <v>29490</v>
      </c>
      <c r="AF25" s="85">
        <f t="shared" si="12"/>
        <v>3813</v>
      </c>
      <c r="AG25" s="48">
        <v>3813</v>
      </c>
      <c r="AH25" s="49">
        <v>0</v>
      </c>
      <c r="AI25" s="79">
        <f t="shared" si="1"/>
        <v>44589</v>
      </c>
      <c r="AJ25" s="48">
        <v>0</v>
      </c>
      <c r="AK25" s="48">
        <v>44589</v>
      </c>
      <c r="AL25" s="48">
        <v>0</v>
      </c>
      <c r="AM25" s="79">
        <f t="shared" si="2"/>
        <v>0</v>
      </c>
      <c r="AN25" s="48">
        <v>0</v>
      </c>
      <c r="AO25" s="79">
        <f t="shared" si="3"/>
        <v>1302520</v>
      </c>
      <c r="AP25" s="50">
        <v>658264</v>
      </c>
      <c r="AQ25" s="50">
        <v>644256</v>
      </c>
      <c r="AR25" s="50">
        <v>0</v>
      </c>
      <c r="AS25" s="50">
        <v>0</v>
      </c>
      <c r="AT25" s="50">
        <v>0</v>
      </c>
      <c r="AU25" s="50">
        <v>0</v>
      </c>
      <c r="AV25" s="81">
        <f t="shared" si="13"/>
        <v>737134</v>
      </c>
      <c r="AW25" s="50">
        <v>260218</v>
      </c>
      <c r="AX25" s="50">
        <v>476916</v>
      </c>
      <c r="AY25" s="50">
        <v>0</v>
      </c>
      <c r="AZ25" s="50">
        <v>0</v>
      </c>
      <c r="BA25" s="100">
        <f t="shared" si="14"/>
        <v>34</v>
      </c>
      <c r="BB25" s="50">
        <v>34</v>
      </c>
      <c r="BC25" s="51">
        <f t="shared" si="15"/>
        <v>2444824</v>
      </c>
    </row>
    <row r="26" spans="1:55" ht="31.5">
      <c r="A26" s="45" t="s">
        <v>22</v>
      </c>
      <c r="B26" s="46" t="s">
        <v>37</v>
      </c>
      <c r="C26" s="47" t="s">
        <v>55</v>
      </c>
      <c r="D26" s="79">
        <f t="shared" si="4"/>
        <v>0</v>
      </c>
      <c r="E26" s="48">
        <v>0</v>
      </c>
      <c r="F26" s="48">
        <v>0</v>
      </c>
      <c r="G26" s="99">
        <f t="shared" si="5"/>
        <v>0</v>
      </c>
      <c r="H26" s="48">
        <v>0</v>
      </c>
      <c r="I26" s="48">
        <v>0</v>
      </c>
      <c r="J26" s="99">
        <f t="shared" si="16"/>
        <v>0</v>
      </c>
      <c r="K26" s="48">
        <v>0</v>
      </c>
      <c r="L26" s="79">
        <f t="shared" si="6"/>
        <v>4908</v>
      </c>
      <c r="M26" s="48">
        <v>4908</v>
      </c>
      <c r="N26" s="61">
        <v>0</v>
      </c>
      <c r="O26" s="79">
        <f t="shared" si="7"/>
        <v>1543</v>
      </c>
      <c r="P26" s="48">
        <v>1543</v>
      </c>
      <c r="Q26" s="48">
        <v>0</v>
      </c>
      <c r="R26" s="79">
        <f t="shared" si="0"/>
        <v>13601</v>
      </c>
      <c r="S26" s="48">
        <v>13601</v>
      </c>
      <c r="T26" s="48">
        <v>0</v>
      </c>
      <c r="U26" s="79">
        <f t="shared" si="8"/>
        <v>177</v>
      </c>
      <c r="V26" s="48">
        <v>177</v>
      </c>
      <c r="W26" s="48">
        <v>0</v>
      </c>
      <c r="X26" s="79">
        <f t="shared" si="9"/>
        <v>20675</v>
      </c>
      <c r="Y26" s="48">
        <v>20675</v>
      </c>
      <c r="Z26" s="79">
        <f t="shared" si="10"/>
        <v>0</v>
      </c>
      <c r="AA26" s="48">
        <v>0</v>
      </c>
      <c r="AB26" s="48">
        <v>0</v>
      </c>
      <c r="AC26" s="79">
        <f t="shared" si="11"/>
        <v>6461</v>
      </c>
      <c r="AD26" s="48">
        <v>0</v>
      </c>
      <c r="AE26" s="49">
        <v>6461</v>
      </c>
      <c r="AF26" s="85">
        <f t="shared" si="12"/>
        <v>0</v>
      </c>
      <c r="AG26" s="48">
        <v>0</v>
      </c>
      <c r="AH26" s="49">
        <v>0</v>
      </c>
      <c r="AI26" s="79">
        <f t="shared" si="1"/>
        <v>10547</v>
      </c>
      <c r="AJ26" s="48">
        <v>0</v>
      </c>
      <c r="AK26" s="48">
        <v>10547</v>
      </c>
      <c r="AL26" s="48">
        <v>0</v>
      </c>
      <c r="AM26" s="79">
        <f t="shared" si="2"/>
        <v>0</v>
      </c>
      <c r="AN26" s="48">
        <v>0</v>
      </c>
      <c r="AO26" s="79">
        <f t="shared" si="3"/>
        <v>441771</v>
      </c>
      <c r="AP26" s="50">
        <v>228212</v>
      </c>
      <c r="AQ26" s="50">
        <v>212340</v>
      </c>
      <c r="AR26" s="50">
        <v>1219</v>
      </c>
      <c r="AS26" s="50">
        <v>0</v>
      </c>
      <c r="AT26" s="50">
        <v>0</v>
      </c>
      <c r="AU26" s="50">
        <v>0</v>
      </c>
      <c r="AV26" s="81">
        <f t="shared" si="13"/>
        <v>319760</v>
      </c>
      <c r="AW26" s="50">
        <v>106370</v>
      </c>
      <c r="AX26" s="50">
        <v>213390</v>
      </c>
      <c r="AY26" s="50">
        <v>0</v>
      </c>
      <c r="AZ26" s="50">
        <v>0</v>
      </c>
      <c r="BA26" s="100">
        <f t="shared" si="14"/>
        <v>13</v>
      </c>
      <c r="BB26" s="50">
        <v>13</v>
      </c>
      <c r="BC26" s="51">
        <f t="shared" si="15"/>
        <v>819456</v>
      </c>
    </row>
    <row r="27" spans="1:55" ht="31.5">
      <c r="A27" s="45" t="s">
        <v>23</v>
      </c>
      <c r="B27" s="46" t="s">
        <v>37</v>
      </c>
      <c r="C27" s="47" t="s">
        <v>56</v>
      </c>
      <c r="D27" s="79">
        <f t="shared" si="4"/>
        <v>0</v>
      </c>
      <c r="E27" s="48">
        <v>0</v>
      </c>
      <c r="F27" s="48">
        <v>0</v>
      </c>
      <c r="G27" s="99">
        <f t="shared" si="5"/>
        <v>90</v>
      </c>
      <c r="H27" s="48">
        <v>90</v>
      </c>
      <c r="I27" s="48">
        <v>0</v>
      </c>
      <c r="J27" s="99">
        <f t="shared" si="16"/>
        <v>0</v>
      </c>
      <c r="K27" s="48">
        <v>0</v>
      </c>
      <c r="L27" s="79">
        <f t="shared" si="6"/>
        <v>4523</v>
      </c>
      <c r="M27" s="48">
        <v>4523</v>
      </c>
      <c r="N27" s="61">
        <v>0</v>
      </c>
      <c r="O27" s="79">
        <f t="shared" si="7"/>
        <v>7732</v>
      </c>
      <c r="P27" s="48">
        <v>7732</v>
      </c>
      <c r="Q27" s="48">
        <v>0</v>
      </c>
      <c r="R27" s="79">
        <f t="shared" si="0"/>
        <v>181816</v>
      </c>
      <c r="S27" s="48">
        <v>181816</v>
      </c>
      <c r="T27" s="48">
        <v>0</v>
      </c>
      <c r="U27" s="79">
        <f t="shared" si="8"/>
        <v>499</v>
      </c>
      <c r="V27" s="48">
        <v>499</v>
      </c>
      <c r="W27" s="48">
        <v>0</v>
      </c>
      <c r="X27" s="79">
        <f t="shared" si="9"/>
        <v>96472</v>
      </c>
      <c r="Y27" s="48">
        <v>96472</v>
      </c>
      <c r="Z27" s="79">
        <f t="shared" si="10"/>
        <v>0</v>
      </c>
      <c r="AA27" s="48">
        <v>0</v>
      </c>
      <c r="AB27" s="48">
        <v>0</v>
      </c>
      <c r="AC27" s="79">
        <f t="shared" si="11"/>
        <v>11787</v>
      </c>
      <c r="AD27" s="48">
        <v>0</v>
      </c>
      <c r="AE27" s="49">
        <v>11787</v>
      </c>
      <c r="AF27" s="85">
        <f t="shared" si="12"/>
        <v>0</v>
      </c>
      <c r="AG27" s="48">
        <v>0</v>
      </c>
      <c r="AH27" s="49">
        <v>0</v>
      </c>
      <c r="AI27" s="79">
        <f t="shared" si="1"/>
        <v>32312</v>
      </c>
      <c r="AJ27" s="48">
        <v>0</v>
      </c>
      <c r="AK27" s="48">
        <v>32312</v>
      </c>
      <c r="AL27" s="48">
        <v>0</v>
      </c>
      <c r="AM27" s="79">
        <f t="shared" si="2"/>
        <v>0</v>
      </c>
      <c r="AN27" s="48">
        <v>0</v>
      </c>
      <c r="AO27" s="79">
        <f t="shared" si="3"/>
        <v>592528</v>
      </c>
      <c r="AP27" s="50">
        <v>306091</v>
      </c>
      <c r="AQ27" s="50">
        <v>281213</v>
      </c>
      <c r="AR27" s="50">
        <v>5224</v>
      </c>
      <c r="AS27" s="50">
        <v>0</v>
      </c>
      <c r="AT27" s="50">
        <v>0</v>
      </c>
      <c r="AU27" s="50">
        <v>0</v>
      </c>
      <c r="AV27" s="81">
        <f t="shared" si="13"/>
        <v>516131</v>
      </c>
      <c r="AW27" s="50">
        <v>142441</v>
      </c>
      <c r="AX27" s="50">
        <v>373690</v>
      </c>
      <c r="AY27" s="50">
        <v>0</v>
      </c>
      <c r="AZ27" s="50">
        <v>0</v>
      </c>
      <c r="BA27" s="100">
        <f t="shared" si="14"/>
        <v>14</v>
      </c>
      <c r="BB27" s="50">
        <v>14</v>
      </c>
      <c r="BC27" s="51">
        <f t="shared" si="15"/>
        <v>1443904</v>
      </c>
    </row>
    <row r="28" spans="1:55" ht="31.5">
      <c r="A28" s="45" t="s">
        <v>24</v>
      </c>
      <c r="B28" s="46" t="s">
        <v>37</v>
      </c>
      <c r="C28" s="47" t="s">
        <v>57</v>
      </c>
      <c r="D28" s="79">
        <f t="shared" si="4"/>
        <v>0</v>
      </c>
      <c r="E28" s="48">
        <v>0</v>
      </c>
      <c r="F28" s="48">
        <v>0</v>
      </c>
      <c r="G28" s="99">
        <f t="shared" si="5"/>
        <v>15</v>
      </c>
      <c r="H28" s="48">
        <v>15</v>
      </c>
      <c r="I28" s="48">
        <v>0</v>
      </c>
      <c r="J28" s="99">
        <f t="shared" si="16"/>
        <v>31462</v>
      </c>
      <c r="K28" s="48">
        <v>31462</v>
      </c>
      <c r="L28" s="79">
        <f t="shared" si="6"/>
        <v>6097</v>
      </c>
      <c r="M28" s="48">
        <v>6097</v>
      </c>
      <c r="N28" s="61">
        <v>0</v>
      </c>
      <c r="O28" s="79">
        <f t="shared" si="7"/>
        <v>5400</v>
      </c>
      <c r="P28" s="48">
        <v>5400</v>
      </c>
      <c r="Q28" s="48">
        <v>0</v>
      </c>
      <c r="R28" s="79">
        <f t="shared" si="0"/>
        <v>83859</v>
      </c>
      <c r="S28" s="48">
        <v>83859</v>
      </c>
      <c r="T28" s="48">
        <v>0</v>
      </c>
      <c r="U28" s="79">
        <f t="shared" si="8"/>
        <v>423</v>
      </c>
      <c r="V28" s="48">
        <v>423</v>
      </c>
      <c r="W28" s="48">
        <v>0</v>
      </c>
      <c r="X28" s="79">
        <f t="shared" si="9"/>
        <v>59986</v>
      </c>
      <c r="Y28" s="48">
        <v>59986</v>
      </c>
      <c r="Z28" s="79">
        <f t="shared" si="10"/>
        <v>656</v>
      </c>
      <c r="AA28" s="48">
        <v>656</v>
      </c>
      <c r="AB28" s="48">
        <v>0</v>
      </c>
      <c r="AC28" s="79">
        <f t="shared" si="11"/>
        <v>17254</v>
      </c>
      <c r="AD28" s="48">
        <v>0</v>
      </c>
      <c r="AE28" s="49">
        <v>17254</v>
      </c>
      <c r="AF28" s="85">
        <f t="shared" si="12"/>
        <v>5503</v>
      </c>
      <c r="AG28" s="48">
        <v>5503</v>
      </c>
      <c r="AH28" s="49">
        <v>0</v>
      </c>
      <c r="AI28" s="79">
        <f t="shared" si="1"/>
        <v>31678</v>
      </c>
      <c r="AJ28" s="48">
        <v>0</v>
      </c>
      <c r="AK28" s="48">
        <v>31678</v>
      </c>
      <c r="AL28" s="48">
        <v>0</v>
      </c>
      <c r="AM28" s="79">
        <f t="shared" si="2"/>
        <v>0</v>
      </c>
      <c r="AN28" s="48">
        <v>0</v>
      </c>
      <c r="AO28" s="79">
        <f t="shared" si="3"/>
        <v>754930</v>
      </c>
      <c r="AP28" s="50">
        <v>389986</v>
      </c>
      <c r="AQ28" s="50">
        <v>357970</v>
      </c>
      <c r="AR28" s="50">
        <v>6974</v>
      </c>
      <c r="AS28" s="50">
        <v>0</v>
      </c>
      <c r="AT28" s="50">
        <v>0</v>
      </c>
      <c r="AU28" s="50">
        <v>0</v>
      </c>
      <c r="AV28" s="81">
        <f t="shared" si="13"/>
        <v>340323</v>
      </c>
      <c r="AW28" s="50">
        <v>135233</v>
      </c>
      <c r="AX28" s="50">
        <v>205090</v>
      </c>
      <c r="AY28" s="50">
        <v>0</v>
      </c>
      <c r="AZ28" s="50">
        <v>0</v>
      </c>
      <c r="BA28" s="100">
        <f t="shared" si="14"/>
        <v>41</v>
      </c>
      <c r="BB28" s="50">
        <v>41</v>
      </c>
      <c r="BC28" s="51">
        <f t="shared" si="15"/>
        <v>1337627</v>
      </c>
    </row>
    <row r="29" spans="1:55" ht="31.5">
      <c r="A29" s="45" t="s">
        <v>25</v>
      </c>
      <c r="B29" s="46" t="s">
        <v>37</v>
      </c>
      <c r="C29" s="47" t="s">
        <v>58</v>
      </c>
      <c r="D29" s="79">
        <f t="shared" si="4"/>
        <v>0</v>
      </c>
      <c r="E29" s="48">
        <v>0</v>
      </c>
      <c r="F29" s="48">
        <v>0</v>
      </c>
      <c r="G29" s="99">
        <f t="shared" si="5"/>
        <v>0</v>
      </c>
      <c r="H29" s="48">
        <v>0</v>
      </c>
      <c r="I29" s="48">
        <v>0</v>
      </c>
      <c r="J29" s="99">
        <f t="shared" si="16"/>
        <v>39640</v>
      </c>
      <c r="K29" s="48">
        <v>39640</v>
      </c>
      <c r="L29" s="79">
        <f t="shared" si="6"/>
        <v>3692</v>
      </c>
      <c r="M29" s="48">
        <v>3692</v>
      </c>
      <c r="N29" s="61">
        <v>0</v>
      </c>
      <c r="O29" s="79">
        <f t="shared" si="7"/>
        <v>1610</v>
      </c>
      <c r="P29" s="48">
        <v>1610</v>
      </c>
      <c r="Q29" s="48">
        <v>0</v>
      </c>
      <c r="R29" s="79">
        <f t="shared" si="0"/>
        <v>17966</v>
      </c>
      <c r="S29" s="48">
        <v>17966</v>
      </c>
      <c r="T29" s="48">
        <v>0</v>
      </c>
      <c r="U29" s="79">
        <f t="shared" si="8"/>
        <v>1312</v>
      </c>
      <c r="V29" s="48">
        <v>1312</v>
      </c>
      <c r="W29" s="48">
        <v>0</v>
      </c>
      <c r="X29" s="79">
        <f t="shared" si="9"/>
        <v>18011</v>
      </c>
      <c r="Y29" s="48">
        <v>18011</v>
      </c>
      <c r="Z29" s="79">
        <f t="shared" si="10"/>
        <v>0</v>
      </c>
      <c r="AA29" s="48">
        <v>0</v>
      </c>
      <c r="AB29" s="48">
        <v>0</v>
      </c>
      <c r="AC29" s="79">
        <f t="shared" si="11"/>
        <v>15361</v>
      </c>
      <c r="AD29" s="48">
        <v>0</v>
      </c>
      <c r="AE29" s="49">
        <v>15361</v>
      </c>
      <c r="AF29" s="85">
        <f t="shared" si="12"/>
        <v>3000</v>
      </c>
      <c r="AG29" s="48">
        <v>3000</v>
      </c>
      <c r="AH29" s="49">
        <v>0</v>
      </c>
      <c r="AI29" s="79">
        <f t="shared" si="1"/>
        <v>0</v>
      </c>
      <c r="AJ29" s="48">
        <v>0</v>
      </c>
      <c r="AK29" s="48">
        <v>0</v>
      </c>
      <c r="AL29" s="48">
        <v>0</v>
      </c>
      <c r="AM29" s="79">
        <f t="shared" si="2"/>
        <v>0</v>
      </c>
      <c r="AN29" s="48">
        <v>0</v>
      </c>
      <c r="AO29" s="79">
        <f t="shared" si="3"/>
        <v>962816</v>
      </c>
      <c r="AP29" s="50">
        <v>497377</v>
      </c>
      <c r="AQ29" s="50">
        <v>457344</v>
      </c>
      <c r="AR29" s="50">
        <v>8095</v>
      </c>
      <c r="AS29" s="50">
        <v>0</v>
      </c>
      <c r="AT29" s="50">
        <v>0</v>
      </c>
      <c r="AU29" s="50">
        <v>0</v>
      </c>
      <c r="AV29" s="81">
        <f t="shared" si="13"/>
        <v>539927</v>
      </c>
      <c r="AW29" s="50">
        <v>159328</v>
      </c>
      <c r="AX29" s="50">
        <v>380599</v>
      </c>
      <c r="AY29" s="50">
        <v>0</v>
      </c>
      <c r="AZ29" s="50">
        <v>0</v>
      </c>
      <c r="BA29" s="100">
        <f t="shared" si="14"/>
        <v>32</v>
      </c>
      <c r="BB29" s="50">
        <v>32</v>
      </c>
      <c r="BC29" s="51">
        <f t="shared" si="15"/>
        <v>1603367</v>
      </c>
    </row>
    <row r="30" spans="1:55" ht="31.5">
      <c r="A30" s="45" t="s">
        <v>26</v>
      </c>
      <c r="B30" s="46" t="s">
        <v>37</v>
      </c>
      <c r="C30" s="47" t="s">
        <v>59</v>
      </c>
      <c r="D30" s="79">
        <f t="shared" si="4"/>
        <v>0</v>
      </c>
      <c r="E30" s="48">
        <v>0</v>
      </c>
      <c r="F30" s="48">
        <v>0</v>
      </c>
      <c r="G30" s="99">
        <f t="shared" si="5"/>
        <v>21</v>
      </c>
      <c r="H30" s="48">
        <v>21</v>
      </c>
      <c r="I30" s="48">
        <v>0</v>
      </c>
      <c r="J30" s="99">
        <f t="shared" si="16"/>
        <v>35001</v>
      </c>
      <c r="K30" s="48">
        <v>35001</v>
      </c>
      <c r="L30" s="79">
        <f t="shared" si="6"/>
        <v>2665</v>
      </c>
      <c r="M30" s="48">
        <v>2665</v>
      </c>
      <c r="N30" s="61">
        <v>0</v>
      </c>
      <c r="O30" s="79">
        <f t="shared" si="7"/>
        <v>1178</v>
      </c>
      <c r="P30" s="48">
        <v>1178</v>
      </c>
      <c r="Q30" s="48">
        <v>0</v>
      </c>
      <c r="R30" s="79">
        <f t="shared" si="0"/>
        <v>30598</v>
      </c>
      <c r="S30" s="48">
        <v>30598</v>
      </c>
      <c r="T30" s="48">
        <v>0</v>
      </c>
      <c r="U30" s="79">
        <f t="shared" si="8"/>
        <v>644</v>
      </c>
      <c r="V30" s="48">
        <v>644</v>
      </c>
      <c r="W30" s="48">
        <v>0</v>
      </c>
      <c r="X30" s="79">
        <f t="shared" si="9"/>
        <v>13090</v>
      </c>
      <c r="Y30" s="48">
        <v>13090</v>
      </c>
      <c r="Z30" s="79">
        <f t="shared" si="10"/>
        <v>0</v>
      </c>
      <c r="AA30" s="48">
        <v>0</v>
      </c>
      <c r="AB30" s="48">
        <v>0</v>
      </c>
      <c r="AC30" s="79">
        <f t="shared" si="11"/>
        <v>11849</v>
      </c>
      <c r="AD30" s="48">
        <v>0</v>
      </c>
      <c r="AE30" s="49">
        <v>11849</v>
      </c>
      <c r="AF30" s="85">
        <f t="shared" si="12"/>
        <v>0</v>
      </c>
      <c r="AG30" s="48">
        <v>0</v>
      </c>
      <c r="AH30" s="49">
        <v>0</v>
      </c>
      <c r="AI30" s="79">
        <f t="shared" si="1"/>
        <v>10854</v>
      </c>
      <c r="AJ30" s="48">
        <v>0</v>
      </c>
      <c r="AK30" s="48">
        <v>10854</v>
      </c>
      <c r="AL30" s="48">
        <v>0</v>
      </c>
      <c r="AM30" s="79">
        <f t="shared" si="2"/>
        <v>0</v>
      </c>
      <c r="AN30" s="48">
        <v>0</v>
      </c>
      <c r="AO30" s="79">
        <f t="shared" si="3"/>
        <v>655467</v>
      </c>
      <c r="AP30" s="50">
        <v>328692</v>
      </c>
      <c r="AQ30" s="50">
        <v>326775</v>
      </c>
      <c r="AR30" s="50">
        <v>0</v>
      </c>
      <c r="AS30" s="50">
        <v>0</v>
      </c>
      <c r="AT30" s="50">
        <v>0</v>
      </c>
      <c r="AU30" s="50">
        <v>0</v>
      </c>
      <c r="AV30" s="81">
        <f t="shared" si="13"/>
        <v>346149</v>
      </c>
      <c r="AW30" s="50">
        <v>94234</v>
      </c>
      <c r="AX30" s="50">
        <v>251915</v>
      </c>
      <c r="AY30" s="50">
        <v>0</v>
      </c>
      <c r="AZ30" s="50">
        <v>0</v>
      </c>
      <c r="BA30" s="100">
        <f t="shared" si="14"/>
        <v>13</v>
      </c>
      <c r="BB30" s="50">
        <v>13</v>
      </c>
      <c r="BC30" s="51">
        <f t="shared" si="15"/>
        <v>1107529</v>
      </c>
    </row>
    <row r="31" spans="1:55" ht="31.5">
      <c r="A31" s="45" t="s">
        <v>27</v>
      </c>
      <c r="B31" s="46" t="s">
        <v>37</v>
      </c>
      <c r="C31" s="47" t="s">
        <v>60</v>
      </c>
      <c r="D31" s="79">
        <f t="shared" si="4"/>
        <v>0</v>
      </c>
      <c r="E31" s="48">
        <v>0</v>
      </c>
      <c r="F31" s="48">
        <v>0</v>
      </c>
      <c r="G31" s="99">
        <f t="shared" si="5"/>
        <v>0</v>
      </c>
      <c r="H31" s="48">
        <v>0</v>
      </c>
      <c r="I31" s="48">
        <v>0</v>
      </c>
      <c r="J31" s="99">
        <f t="shared" si="16"/>
        <v>76080</v>
      </c>
      <c r="K31" s="48">
        <v>76080</v>
      </c>
      <c r="L31" s="79">
        <f t="shared" si="6"/>
        <v>4906</v>
      </c>
      <c r="M31" s="48">
        <v>4906</v>
      </c>
      <c r="N31" s="61">
        <v>0</v>
      </c>
      <c r="O31" s="79">
        <f t="shared" si="7"/>
        <v>1725</v>
      </c>
      <c r="P31" s="48">
        <v>1725</v>
      </c>
      <c r="Q31" s="48">
        <v>0</v>
      </c>
      <c r="R31" s="79">
        <f t="shared" si="0"/>
        <v>21152</v>
      </c>
      <c r="S31" s="48">
        <v>21152</v>
      </c>
      <c r="T31" s="48">
        <v>0</v>
      </c>
      <c r="U31" s="79">
        <f t="shared" si="8"/>
        <v>73</v>
      </c>
      <c r="V31" s="48">
        <v>73</v>
      </c>
      <c r="W31" s="48">
        <v>0</v>
      </c>
      <c r="X31" s="79">
        <f t="shared" si="9"/>
        <v>21048</v>
      </c>
      <c r="Y31" s="48">
        <v>21048</v>
      </c>
      <c r="Z31" s="79">
        <f t="shared" si="10"/>
        <v>0</v>
      </c>
      <c r="AA31" s="48">
        <v>0</v>
      </c>
      <c r="AB31" s="48">
        <v>0</v>
      </c>
      <c r="AC31" s="79">
        <f t="shared" si="11"/>
        <v>8846</v>
      </c>
      <c r="AD31" s="48">
        <v>0</v>
      </c>
      <c r="AE31" s="49">
        <v>8846</v>
      </c>
      <c r="AF31" s="85">
        <f t="shared" si="12"/>
        <v>0</v>
      </c>
      <c r="AG31" s="48">
        <v>0</v>
      </c>
      <c r="AH31" s="49">
        <v>0</v>
      </c>
      <c r="AI31" s="79">
        <f t="shared" si="1"/>
        <v>14567</v>
      </c>
      <c r="AJ31" s="48">
        <v>14567</v>
      </c>
      <c r="AK31" s="48">
        <v>0</v>
      </c>
      <c r="AL31" s="48">
        <v>0</v>
      </c>
      <c r="AM31" s="79">
        <f t="shared" si="2"/>
        <v>0</v>
      </c>
      <c r="AN31" s="48">
        <v>0</v>
      </c>
      <c r="AO31" s="79">
        <f t="shared" si="3"/>
        <v>458512</v>
      </c>
      <c r="AP31" s="50">
        <v>235812</v>
      </c>
      <c r="AQ31" s="50">
        <v>216003</v>
      </c>
      <c r="AR31" s="50">
        <v>4667</v>
      </c>
      <c r="AS31" s="50">
        <v>0</v>
      </c>
      <c r="AT31" s="50">
        <v>0</v>
      </c>
      <c r="AU31" s="50">
        <v>2030</v>
      </c>
      <c r="AV31" s="81">
        <f t="shared" si="13"/>
        <v>348187</v>
      </c>
      <c r="AW31" s="50">
        <v>95809</v>
      </c>
      <c r="AX31" s="50">
        <v>252378</v>
      </c>
      <c r="AY31" s="50">
        <v>0</v>
      </c>
      <c r="AZ31" s="50">
        <v>0</v>
      </c>
      <c r="BA31" s="100">
        <f t="shared" si="14"/>
        <v>0</v>
      </c>
      <c r="BB31" s="50">
        <v>0</v>
      </c>
      <c r="BC31" s="51">
        <f t="shared" si="15"/>
        <v>955096</v>
      </c>
    </row>
    <row r="32" spans="1:55" ht="31.5">
      <c r="A32" s="45" t="s">
        <v>28</v>
      </c>
      <c r="B32" s="46" t="s">
        <v>37</v>
      </c>
      <c r="C32" s="47" t="s">
        <v>61</v>
      </c>
      <c r="D32" s="79">
        <f t="shared" si="4"/>
        <v>0</v>
      </c>
      <c r="E32" s="48">
        <v>0</v>
      </c>
      <c r="F32" s="48">
        <v>0</v>
      </c>
      <c r="G32" s="99">
        <f t="shared" si="5"/>
        <v>0</v>
      </c>
      <c r="H32" s="48">
        <v>0</v>
      </c>
      <c r="I32" s="48">
        <v>0</v>
      </c>
      <c r="J32" s="99">
        <f t="shared" si="16"/>
        <v>0</v>
      </c>
      <c r="K32" s="48">
        <v>0</v>
      </c>
      <c r="L32" s="79">
        <f t="shared" si="6"/>
        <v>3157</v>
      </c>
      <c r="M32" s="48">
        <v>3157</v>
      </c>
      <c r="N32" s="61">
        <v>0</v>
      </c>
      <c r="O32" s="79">
        <f t="shared" si="7"/>
        <v>2558</v>
      </c>
      <c r="P32" s="48">
        <v>2558</v>
      </c>
      <c r="Q32" s="48">
        <v>0</v>
      </c>
      <c r="R32" s="79">
        <f t="shared" si="0"/>
        <v>65719</v>
      </c>
      <c r="S32" s="48">
        <v>65719</v>
      </c>
      <c r="T32" s="48">
        <v>0</v>
      </c>
      <c r="U32" s="79">
        <f t="shared" si="8"/>
        <v>245</v>
      </c>
      <c r="V32" s="48">
        <v>202</v>
      </c>
      <c r="W32" s="48">
        <v>43</v>
      </c>
      <c r="X32" s="79">
        <f t="shared" si="9"/>
        <v>31989</v>
      </c>
      <c r="Y32" s="48">
        <v>31989</v>
      </c>
      <c r="Z32" s="79">
        <f t="shared" si="10"/>
        <v>0</v>
      </c>
      <c r="AA32" s="48">
        <v>0</v>
      </c>
      <c r="AB32" s="48">
        <v>0</v>
      </c>
      <c r="AC32" s="79">
        <f t="shared" si="11"/>
        <v>7020</v>
      </c>
      <c r="AD32" s="48">
        <v>0</v>
      </c>
      <c r="AE32" s="49">
        <v>7020</v>
      </c>
      <c r="AF32" s="85">
        <f t="shared" si="12"/>
        <v>0</v>
      </c>
      <c r="AG32" s="48">
        <v>0</v>
      </c>
      <c r="AH32" s="49">
        <v>0</v>
      </c>
      <c r="AI32" s="79">
        <f t="shared" si="1"/>
        <v>11000</v>
      </c>
      <c r="AJ32" s="48">
        <v>11000</v>
      </c>
      <c r="AK32" s="48">
        <v>0</v>
      </c>
      <c r="AL32" s="48">
        <v>0</v>
      </c>
      <c r="AM32" s="79">
        <f t="shared" si="2"/>
        <v>0</v>
      </c>
      <c r="AN32" s="48">
        <v>0</v>
      </c>
      <c r="AO32" s="79">
        <f t="shared" si="3"/>
        <v>358456</v>
      </c>
      <c r="AP32" s="50">
        <v>173312</v>
      </c>
      <c r="AQ32" s="50">
        <v>185144</v>
      </c>
      <c r="AR32" s="50">
        <v>0</v>
      </c>
      <c r="AS32" s="50">
        <v>0</v>
      </c>
      <c r="AT32" s="50">
        <v>0</v>
      </c>
      <c r="AU32" s="50">
        <v>0</v>
      </c>
      <c r="AV32" s="81">
        <f t="shared" si="13"/>
        <v>285338</v>
      </c>
      <c r="AW32" s="50">
        <v>83225</v>
      </c>
      <c r="AX32" s="50">
        <v>202113</v>
      </c>
      <c r="AY32" s="50">
        <v>0</v>
      </c>
      <c r="AZ32" s="50">
        <v>0</v>
      </c>
      <c r="BA32" s="100">
        <f t="shared" si="14"/>
        <v>27</v>
      </c>
      <c r="BB32" s="50">
        <v>27</v>
      </c>
      <c r="BC32" s="51">
        <f t="shared" si="15"/>
        <v>765509</v>
      </c>
    </row>
    <row r="33" spans="1:55" ht="31.5">
      <c r="A33" s="45" t="s">
        <v>29</v>
      </c>
      <c r="B33" s="46" t="s">
        <v>37</v>
      </c>
      <c r="C33" s="47" t="s">
        <v>62</v>
      </c>
      <c r="D33" s="79">
        <f t="shared" si="4"/>
        <v>0</v>
      </c>
      <c r="E33" s="48">
        <v>0</v>
      </c>
      <c r="F33" s="48">
        <v>0</v>
      </c>
      <c r="G33" s="99">
        <f t="shared" si="5"/>
        <v>0</v>
      </c>
      <c r="H33" s="48">
        <v>0</v>
      </c>
      <c r="I33" s="48">
        <v>0</v>
      </c>
      <c r="J33" s="99">
        <f t="shared" si="16"/>
        <v>38040</v>
      </c>
      <c r="K33" s="48">
        <v>38040</v>
      </c>
      <c r="L33" s="79">
        <f t="shared" si="6"/>
        <v>1935</v>
      </c>
      <c r="M33" s="48">
        <v>1935</v>
      </c>
      <c r="N33" s="61">
        <v>0</v>
      </c>
      <c r="O33" s="79">
        <f t="shared" si="7"/>
        <v>3841</v>
      </c>
      <c r="P33" s="48">
        <v>3824</v>
      </c>
      <c r="Q33" s="48">
        <v>17</v>
      </c>
      <c r="R33" s="79">
        <f t="shared" si="0"/>
        <v>38515</v>
      </c>
      <c r="S33" s="48">
        <v>38515</v>
      </c>
      <c r="T33" s="48">
        <v>0</v>
      </c>
      <c r="U33" s="79">
        <f t="shared" si="8"/>
        <v>272</v>
      </c>
      <c r="V33" s="48">
        <v>272</v>
      </c>
      <c r="W33" s="48">
        <v>0</v>
      </c>
      <c r="X33" s="79">
        <f t="shared" si="9"/>
        <v>39945</v>
      </c>
      <c r="Y33" s="48">
        <v>39945</v>
      </c>
      <c r="Z33" s="79">
        <f t="shared" si="10"/>
        <v>0</v>
      </c>
      <c r="AA33" s="48">
        <v>0</v>
      </c>
      <c r="AB33" s="48">
        <v>0</v>
      </c>
      <c r="AC33" s="79">
        <f t="shared" si="11"/>
        <v>7020</v>
      </c>
      <c r="AD33" s="48">
        <v>0</v>
      </c>
      <c r="AE33" s="49">
        <v>7020</v>
      </c>
      <c r="AF33" s="85">
        <f t="shared" si="12"/>
        <v>0</v>
      </c>
      <c r="AG33" s="48">
        <v>0</v>
      </c>
      <c r="AH33" s="49">
        <v>0</v>
      </c>
      <c r="AI33" s="79">
        <f t="shared" si="1"/>
        <v>14128</v>
      </c>
      <c r="AJ33" s="48">
        <v>14128</v>
      </c>
      <c r="AK33" s="48">
        <v>0</v>
      </c>
      <c r="AL33" s="48">
        <v>0</v>
      </c>
      <c r="AM33" s="79">
        <f t="shared" si="2"/>
        <v>0</v>
      </c>
      <c r="AN33" s="48">
        <v>0</v>
      </c>
      <c r="AO33" s="79">
        <f t="shared" si="3"/>
        <v>318727</v>
      </c>
      <c r="AP33" s="50">
        <v>164650</v>
      </c>
      <c r="AQ33" s="50">
        <v>152984</v>
      </c>
      <c r="AR33" s="50">
        <v>1093</v>
      </c>
      <c r="AS33" s="50">
        <v>0</v>
      </c>
      <c r="AT33" s="50">
        <v>0</v>
      </c>
      <c r="AU33" s="50">
        <v>0</v>
      </c>
      <c r="AV33" s="81">
        <f t="shared" si="13"/>
        <v>239666</v>
      </c>
      <c r="AW33" s="50">
        <v>71535</v>
      </c>
      <c r="AX33" s="50">
        <v>168131</v>
      </c>
      <c r="AY33" s="50">
        <v>0</v>
      </c>
      <c r="AZ33" s="50">
        <v>0</v>
      </c>
      <c r="BA33" s="100">
        <f t="shared" si="14"/>
        <v>0</v>
      </c>
      <c r="BB33" s="50">
        <v>0</v>
      </c>
      <c r="BC33" s="51">
        <f t="shared" si="15"/>
        <v>702089</v>
      </c>
    </row>
    <row r="34" spans="1:55" ht="31.5">
      <c r="A34" s="45" t="s">
        <v>30</v>
      </c>
      <c r="B34" s="46" t="s">
        <v>37</v>
      </c>
      <c r="C34" s="47" t="s">
        <v>63</v>
      </c>
      <c r="D34" s="79">
        <f t="shared" si="4"/>
        <v>0</v>
      </c>
      <c r="E34" s="48">
        <v>0</v>
      </c>
      <c r="F34" s="48">
        <v>0</v>
      </c>
      <c r="G34" s="99">
        <f t="shared" si="5"/>
        <v>0</v>
      </c>
      <c r="H34" s="48">
        <v>0</v>
      </c>
      <c r="I34" s="48">
        <v>0</v>
      </c>
      <c r="J34" s="99">
        <f t="shared" si="16"/>
        <v>0</v>
      </c>
      <c r="K34" s="48">
        <v>0</v>
      </c>
      <c r="L34" s="79">
        <f t="shared" si="6"/>
        <v>3956</v>
      </c>
      <c r="M34" s="48">
        <v>3956</v>
      </c>
      <c r="N34" s="61">
        <v>0</v>
      </c>
      <c r="O34" s="79">
        <f t="shared" si="7"/>
        <v>1721</v>
      </c>
      <c r="P34" s="48">
        <v>1721</v>
      </c>
      <c r="Q34" s="48">
        <v>0</v>
      </c>
      <c r="R34" s="79">
        <f t="shared" si="0"/>
        <v>19727</v>
      </c>
      <c r="S34" s="48">
        <v>19727</v>
      </c>
      <c r="T34" s="48">
        <v>0</v>
      </c>
      <c r="U34" s="79">
        <f t="shared" si="8"/>
        <v>12</v>
      </c>
      <c r="V34" s="48">
        <v>12</v>
      </c>
      <c r="W34" s="48">
        <v>0</v>
      </c>
      <c r="X34" s="79">
        <f t="shared" si="9"/>
        <v>20816</v>
      </c>
      <c r="Y34" s="48">
        <v>20816</v>
      </c>
      <c r="Z34" s="79">
        <f t="shared" si="10"/>
        <v>641</v>
      </c>
      <c r="AA34" s="48">
        <v>621</v>
      </c>
      <c r="AB34" s="48">
        <v>20</v>
      </c>
      <c r="AC34" s="79">
        <f t="shared" si="11"/>
        <v>6408</v>
      </c>
      <c r="AD34" s="48">
        <v>0</v>
      </c>
      <c r="AE34" s="49">
        <v>6408</v>
      </c>
      <c r="AF34" s="85">
        <f t="shared" si="12"/>
        <v>2631</v>
      </c>
      <c r="AG34" s="48">
        <v>2631</v>
      </c>
      <c r="AH34" s="49">
        <v>0</v>
      </c>
      <c r="AI34" s="79">
        <f t="shared" si="1"/>
        <v>20500</v>
      </c>
      <c r="AJ34" s="48">
        <v>0</v>
      </c>
      <c r="AK34" s="48">
        <v>20500</v>
      </c>
      <c r="AL34" s="48">
        <v>0</v>
      </c>
      <c r="AM34" s="79">
        <f t="shared" si="2"/>
        <v>0</v>
      </c>
      <c r="AN34" s="48">
        <v>0</v>
      </c>
      <c r="AO34" s="79">
        <f t="shared" si="3"/>
        <v>275705</v>
      </c>
      <c r="AP34" s="50">
        <v>142289</v>
      </c>
      <c r="AQ34" s="50">
        <v>133416</v>
      </c>
      <c r="AR34" s="50">
        <v>0</v>
      </c>
      <c r="AS34" s="50">
        <v>0</v>
      </c>
      <c r="AT34" s="50">
        <v>0</v>
      </c>
      <c r="AU34" s="50">
        <v>0</v>
      </c>
      <c r="AV34" s="81">
        <f t="shared" si="13"/>
        <v>246552</v>
      </c>
      <c r="AW34" s="50">
        <v>68547</v>
      </c>
      <c r="AX34" s="50">
        <v>178005</v>
      </c>
      <c r="AY34" s="50">
        <v>0</v>
      </c>
      <c r="AZ34" s="50">
        <v>0</v>
      </c>
      <c r="BA34" s="100">
        <f t="shared" si="14"/>
        <v>14</v>
      </c>
      <c r="BB34" s="50">
        <v>14</v>
      </c>
      <c r="BC34" s="51">
        <f t="shared" si="15"/>
        <v>598683</v>
      </c>
    </row>
    <row r="35" spans="1:55" ht="31.5">
      <c r="A35" s="45" t="s">
        <v>31</v>
      </c>
      <c r="B35" s="46" t="s">
        <v>37</v>
      </c>
      <c r="C35" s="47" t="s">
        <v>64</v>
      </c>
      <c r="D35" s="79">
        <f t="shared" si="4"/>
        <v>0</v>
      </c>
      <c r="E35" s="48">
        <v>0</v>
      </c>
      <c r="F35" s="48">
        <v>0</v>
      </c>
      <c r="G35" s="99">
        <f t="shared" si="5"/>
        <v>13</v>
      </c>
      <c r="H35" s="48">
        <v>13</v>
      </c>
      <c r="I35" s="48">
        <v>0</v>
      </c>
      <c r="J35" s="99">
        <f t="shared" si="16"/>
        <v>0</v>
      </c>
      <c r="K35" s="48">
        <v>0</v>
      </c>
      <c r="L35" s="79">
        <f t="shared" si="6"/>
        <v>11255</v>
      </c>
      <c r="M35" s="48">
        <v>11255</v>
      </c>
      <c r="N35" s="61">
        <v>0</v>
      </c>
      <c r="O35" s="79">
        <f t="shared" si="7"/>
        <v>8838</v>
      </c>
      <c r="P35" s="48">
        <v>8838</v>
      </c>
      <c r="Q35" s="48">
        <v>0</v>
      </c>
      <c r="R35" s="79">
        <f t="shared" si="0"/>
        <v>184086</v>
      </c>
      <c r="S35" s="48">
        <v>184086</v>
      </c>
      <c r="T35" s="48">
        <v>0</v>
      </c>
      <c r="U35" s="79">
        <f t="shared" si="8"/>
        <v>1105</v>
      </c>
      <c r="V35" s="48">
        <v>1105</v>
      </c>
      <c r="W35" s="48">
        <v>0</v>
      </c>
      <c r="X35" s="79">
        <f t="shared" si="9"/>
        <v>114024</v>
      </c>
      <c r="Y35" s="48">
        <v>114024</v>
      </c>
      <c r="Z35" s="79">
        <f t="shared" si="10"/>
        <v>100</v>
      </c>
      <c r="AA35" s="48">
        <v>96</v>
      </c>
      <c r="AB35" s="48">
        <v>4</v>
      </c>
      <c r="AC35" s="79">
        <f t="shared" si="11"/>
        <v>26352</v>
      </c>
      <c r="AD35" s="48">
        <v>0</v>
      </c>
      <c r="AE35" s="49">
        <v>26352</v>
      </c>
      <c r="AF35" s="85">
        <f t="shared" si="12"/>
        <v>4910</v>
      </c>
      <c r="AG35" s="48">
        <v>4910</v>
      </c>
      <c r="AH35" s="49">
        <v>0</v>
      </c>
      <c r="AI35" s="79">
        <f t="shared" si="1"/>
        <v>70905</v>
      </c>
      <c r="AJ35" s="48">
        <v>0</v>
      </c>
      <c r="AK35" s="48">
        <v>70905</v>
      </c>
      <c r="AL35" s="48">
        <v>0</v>
      </c>
      <c r="AM35" s="79">
        <f t="shared" si="2"/>
        <v>0</v>
      </c>
      <c r="AN35" s="48">
        <v>0</v>
      </c>
      <c r="AO35" s="79">
        <f t="shared" si="3"/>
        <v>1617289</v>
      </c>
      <c r="AP35" s="50">
        <v>835468</v>
      </c>
      <c r="AQ35" s="50">
        <v>762761</v>
      </c>
      <c r="AR35" s="50">
        <v>19060</v>
      </c>
      <c r="AS35" s="50">
        <v>0</v>
      </c>
      <c r="AT35" s="50">
        <v>0</v>
      </c>
      <c r="AU35" s="50">
        <v>0</v>
      </c>
      <c r="AV35" s="81">
        <f t="shared" si="13"/>
        <v>1204075</v>
      </c>
      <c r="AW35" s="50">
        <v>377451</v>
      </c>
      <c r="AX35" s="50">
        <v>826624</v>
      </c>
      <c r="AY35" s="50">
        <v>0</v>
      </c>
      <c r="AZ35" s="50">
        <v>0</v>
      </c>
      <c r="BA35" s="100">
        <f t="shared" si="14"/>
        <v>59</v>
      </c>
      <c r="BB35" s="50">
        <v>59</v>
      </c>
      <c r="BC35" s="51">
        <f t="shared" si="15"/>
        <v>3243011</v>
      </c>
    </row>
    <row r="36" spans="1:55" ht="31.5">
      <c r="A36" s="45" t="s">
        <v>32</v>
      </c>
      <c r="B36" s="46" t="s">
        <v>37</v>
      </c>
      <c r="C36" s="47" t="s">
        <v>65</v>
      </c>
      <c r="D36" s="79">
        <f t="shared" si="4"/>
        <v>0</v>
      </c>
      <c r="E36" s="48">
        <v>0</v>
      </c>
      <c r="F36" s="48">
        <v>0</v>
      </c>
      <c r="G36" s="99">
        <f t="shared" si="5"/>
        <v>60</v>
      </c>
      <c r="H36" s="48">
        <v>60</v>
      </c>
      <c r="I36" s="48">
        <v>0</v>
      </c>
      <c r="J36" s="99">
        <f t="shared" si="16"/>
        <v>45898</v>
      </c>
      <c r="K36" s="48">
        <v>45898</v>
      </c>
      <c r="L36" s="79">
        <f t="shared" si="6"/>
        <v>11035</v>
      </c>
      <c r="M36" s="48">
        <v>11035</v>
      </c>
      <c r="N36" s="61">
        <v>0</v>
      </c>
      <c r="O36" s="79">
        <f t="shared" si="7"/>
        <v>4915</v>
      </c>
      <c r="P36" s="48">
        <v>4915</v>
      </c>
      <c r="Q36" s="48">
        <v>0</v>
      </c>
      <c r="R36" s="79">
        <f t="shared" si="0"/>
        <v>97686</v>
      </c>
      <c r="S36" s="48">
        <v>97686</v>
      </c>
      <c r="T36" s="48">
        <v>0</v>
      </c>
      <c r="U36" s="79">
        <f t="shared" si="8"/>
        <v>1362</v>
      </c>
      <c r="V36" s="48">
        <v>1362</v>
      </c>
      <c r="W36" s="48">
        <v>0</v>
      </c>
      <c r="X36" s="79">
        <f t="shared" si="9"/>
        <v>57579</v>
      </c>
      <c r="Y36" s="48">
        <v>57579</v>
      </c>
      <c r="Z36" s="79">
        <f t="shared" si="10"/>
        <v>0</v>
      </c>
      <c r="AA36" s="48">
        <v>0</v>
      </c>
      <c r="AB36" s="48">
        <v>0</v>
      </c>
      <c r="AC36" s="79">
        <f t="shared" si="11"/>
        <v>25675</v>
      </c>
      <c r="AD36" s="48">
        <v>0</v>
      </c>
      <c r="AE36" s="49">
        <v>25675</v>
      </c>
      <c r="AF36" s="85">
        <f t="shared" si="12"/>
        <v>4708</v>
      </c>
      <c r="AG36" s="48">
        <v>4708</v>
      </c>
      <c r="AH36" s="49">
        <v>0</v>
      </c>
      <c r="AI36" s="79">
        <f t="shared" si="1"/>
        <v>0</v>
      </c>
      <c r="AJ36" s="48">
        <v>0</v>
      </c>
      <c r="AK36" s="48">
        <v>0</v>
      </c>
      <c r="AL36" s="48">
        <v>0</v>
      </c>
      <c r="AM36" s="79">
        <f t="shared" si="2"/>
        <v>0</v>
      </c>
      <c r="AN36" s="48">
        <v>0</v>
      </c>
      <c r="AO36" s="79">
        <f t="shared" si="3"/>
        <v>1073246</v>
      </c>
      <c r="AP36" s="50">
        <v>551693</v>
      </c>
      <c r="AQ36" s="50">
        <v>521553</v>
      </c>
      <c r="AR36" s="50">
        <v>0</v>
      </c>
      <c r="AS36" s="50">
        <v>0</v>
      </c>
      <c r="AT36" s="50">
        <v>0</v>
      </c>
      <c r="AU36" s="50">
        <v>0</v>
      </c>
      <c r="AV36" s="81">
        <f t="shared" si="13"/>
        <v>685429</v>
      </c>
      <c r="AW36" s="50">
        <v>244112</v>
      </c>
      <c r="AX36" s="50">
        <v>391317</v>
      </c>
      <c r="AY36" s="50">
        <v>50000</v>
      </c>
      <c r="AZ36" s="50">
        <v>0</v>
      </c>
      <c r="BA36" s="100">
        <f t="shared" si="14"/>
        <v>59</v>
      </c>
      <c r="BB36" s="50">
        <v>59</v>
      </c>
      <c r="BC36" s="51">
        <f t="shared" si="15"/>
        <v>2007652</v>
      </c>
    </row>
    <row r="37" spans="1:55" ht="31.5">
      <c r="A37" s="45" t="s">
        <v>33</v>
      </c>
      <c r="B37" s="46" t="s">
        <v>37</v>
      </c>
      <c r="C37" s="47" t="s">
        <v>66</v>
      </c>
      <c r="D37" s="79">
        <f t="shared" si="4"/>
        <v>25000</v>
      </c>
      <c r="E37" s="48">
        <v>25000</v>
      </c>
      <c r="F37" s="48">
        <v>0</v>
      </c>
      <c r="G37" s="99">
        <f t="shared" si="5"/>
        <v>0</v>
      </c>
      <c r="H37" s="48">
        <v>0</v>
      </c>
      <c r="I37" s="48">
        <v>0</v>
      </c>
      <c r="J37" s="99">
        <f t="shared" si="16"/>
        <v>0</v>
      </c>
      <c r="K37" s="48">
        <v>0</v>
      </c>
      <c r="L37" s="79">
        <f t="shared" si="6"/>
        <v>6489</v>
      </c>
      <c r="M37" s="48">
        <v>6489</v>
      </c>
      <c r="N37" s="61">
        <v>0</v>
      </c>
      <c r="O37" s="79">
        <f t="shared" si="7"/>
        <v>4950</v>
      </c>
      <c r="P37" s="48">
        <v>4855</v>
      </c>
      <c r="Q37" s="48">
        <v>95</v>
      </c>
      <c r="R37" s="79">
        <f t="shared" si="0"/>
        <v>19836</v>
      </c>
      <c r="S37" s="48">
        <v>19836</v>
      </c>
      <c r="T37" s="48">
        <v>0</v>
      </c>
      <c r="U37" s="79">
        <f t="shared" si="8"/>
        <v>2284</v>
      </c>
      <c r="V37" s="48">
        <v>2284</v>
      </c>
      <c r="W37" s="48">
        <v>0</v>
      </c>
      <c r="X37" s="79">
        <f t="shared" si="9"/>
        <v>61250</v>
      </c>
      <c r="Y37" s="48">
        <v>61250</v>
      </c>
      <c r="Z37" s="79">
        <f t="shared" si="10"/>
        <v>0</v>
      </c>
      <c r="AA37" s="48">
        <v>0</v>
      </c>
      <c r="AB37" s="48">
        <v>0</v>
      </c>
      <c r="AC37" s="79">
        <f t="shared" si="11"/>
        <v>25033</v>
      </c>
      <c r="AD37" s="48">
        <v>0</v>
      </c>
      <c r="AE37" s="49">
        <v>25033</v>
      </c>
      <c r="AF37" s="85">
        <f t="shared" si="12"/>
        <v>0</v>
      </c>
      <c r="AG37" s="48">
        <v>0</v>
      </c>
      <c r="AH37" s="49">
        <v>0</v>
      </c>
      <c r="AI37" s="79">
        <f t="shared" si="1"/>
        <v>59999</v>
      </c>
      <c r="AJ37" s="48">
        <v>0</v>
      </c>
      <c r="AK37" s="48">
        <v>59999</v>
      </c>
      <c r="AL37" s="48">
        <v>0</v>
      </c>
      <c r="AM37" s="79">
        <f t="shared" si="2"/>
        <v>0</v>
      </c>
      <c r="AN37" s="48">
        <v>0</v>
      </c>
      <c r="AO37" s="79">
        <f t="shared" si="3"/>
        <v>1238608</v>
      </c>
      <c r="AP37" s="50">
        <v>628819</v>
      </c>
      <c r="AQ37" s="50">
        <v>580729</v>
      </c>
      <c r="AR37" s="50">
        <v>7713</v>
      </c>
      <c r="AS37" s="50">
        <v>0</v>
      </c>
      <c r="AT37" s="50">
        <v>0</v>
      </c>
      <c r="AU37" s="50">
        <v>21347</v>
      </c>
      <c r="AV37" s="81">
        <f t="shared" si="13"/>
        <v>717482</v>
      </c>
      <c r="AW37" s="50">
        <v>207043</v>
      </c>
      <c r="AX37" s="50">
        <v>510439</v>
      </c>
      <c r="AY37" s="50">
        <v>0</v>
      </c>
      <c r="AZ37" s="50">
        <v>0</v>
      </c>
      <c r="BA37" s="100">
        <f t="shared" si="14"/>
        <v>16</v>
      </c>
      <c r="BB37" s="50">
        <v>16</v>
      </c>
      <c r="BC37" s="51">
        <f t="shared" si="15"/>
        <v>2160947</v>
      </c>
    </row>
    <row r="38" spans="1:55" ht="31.5">
      <c r="A38" s="45" t="s">
        <v>34</v>
      </c>
      <c r="B38" s="46" t="s">
        <v>37</v>
      </c>
      <c r="C38" s="47" t="s">
        <v>67</v>
      </c>
      <c r="D38" s="79">
        <f t="shared" si="4"/>
        <v>3000</v>
      </c>
      <c r="E38" s="48">
        <v>3000</v>
      </c>
      <c r="F38" s="48">
        <v>0</v>
      </c>
      <c r="G38" s="99">
        <f t="shared" si="5"/>
        <v>58</v>
      </c>
      <c r="H38" s="48">
        <v>58</v>
      </c>
      <c r="I38" s="48">
        <v>0</v>
      </c>
      <c r="J38" s="99">
        <f t="shared" si="16"/>
        <v>0</v>
      </c>
      <c r="K38" s="48">
        <v>0</v>
      </c>
      <c r="L38" s="79">
        <f t="shared" si="6"/>
        <v>5458</v>
      </c>
      <c r="M38" s="48">
        <v>5458</v>
      </c>
      <c r="N38" s="61">
        <v>0</v>
      </c>
      <c r="O38" s="79">
        <f t="shared" si="7"/>
        <v>4633</v>
      </c>
      <c r="P38" s="48">
        <v>4633</v>
      </c>
      <c r="Q38" s="48">
        <v>0</v>
      </c>
      <c r="R38" s="79">
        <f t="shared" si="0"/>
        <v>47047</v>
      </c>
      <c r="S38" s="48">
        <v>47047</v>
      </c>
      <c r="T38" s="48">
        <v>0</v>
      </c>
      <c r="U38" s="79">
        <f t="shared" si="8"/>
        <v>195</v>
      </c>
      <c r="V38" s="48">
        <v>195</v>
      </c>
      <c r="W38" s="48">
        <v>0</v>
      </c>
      <c r="X38" s="79">
        <f t="shared" si="9"/>
        <v>54252</v>
      </c>
      <c r="Y38" s="48">
        <v>54252</v>
      </c>
      <c r="Z38" s="79">
        <f t="shared" si="10"/>
        <v>0</v>
      </c>
      <c r="AA38" s="48">
        <v>0</v>
      </c>
      <c r="AB38" s="48">
        <v>0</v>
      </c>
      <c r="AC38" s="79">
        <f t="shared" si="11"/>
        <v>11808</v>
      </c>
      <c r="AD38" s="48">
        <v>0</v>
      </c>
      <c r="AE38" s="49">
        <v>11808</v>
      </c>
      <c r="AF38" s="85">
        <f t="shared" si="12"/>
        <v>14111</v>
      </c>
      <c r="AG38" s="48">
        <v>14111</v>
      </c>
      <c r="AH38" s="49">
        <v>0</v>
      </c>
      <c r="AI38" s="79">
        <f t="shared" si="1"/>
        <v>4138</v>
      </c>
      <c r="AJ38" s="48">
        <v>0</v>
      </c>
      <c r="AK38" s="48">
        <v>4138</v>
      </c>
      <c r="AL38" s="48">
        <v>0</v>
      </c>
      <c r="AM38" s="79">
        <f t="shared" si="2"/>
        <v>0</v>
      </c>
      <c r="AN38" s="48">
        <v>0</v>
      </c>
      <c r="AO38" s="79">
        <f t="shared" si="3"/>
        <v>692007</v>
      </c>
      <c r="AP38" s="50">
        <v>336621</v>
      </c>
      <c r="AQ38" s="50">
        <v>355386</v>
      </c>
      <c r="AR38" s="50">
        <v>0</v>
      </c>
      <c r="AS38" s="50">
        <v>0</v>
      </c>
      <c r="AT38" s="50">
        <v>0</v>
      </c>
      <c r="AU38" s="50">
        <v>0</v>
      </c>
      <c r="AV38" s="81">
        <f t="shared" si="13"/>
        <v>591722</v>
      </c>
      <c r="AW38" s="50">
        <v>138237</v>
      </c>
      <c r="AX38" s="50">
        <v>453485</v>
      </c>
      <c r="AY38" s="50">
        <v>0</v>
      </c>
      <c r="AZ38" s="50">
        <v>0</v>
      </c>
      <c r="BA38" s="100">
        <f t="shared" si="14"/>
        <v>27</v>
      </c>
      <c r="BB38" s="50">
        <v>27</v>
      </c>
      <c r="BC38" s="51">
        <f t="shared" si="15"/>
        <v>1428456</v>
      </c>
    </row>
    <row r="39" spans="1:55" ht="31.5">
      <c r="A39" s="45" t="s">
        <v>35</v>
      </c>
      <c r="B39" s="46" t="s">
        <v>37</v>
      </c>
      <c r="C39" s="47" t="s">
        <v>68</v>
      </c>
      <c r="D39" s="79">
        <f t="shared" si="4"/>
        <v>0</v>
      </c>
      <c r="E39" s="48">
        <v>0</v>
      </c>
      <c r="F39" s="48">
        <v>0</v>
      </c>
      <c r="G39" s="99">
        <f t="shared" si="5"/>
        <v>90</v>
      </c>
      <c r="H39" s="48">
        <v>90</v>
      </c>
      <c r="I39" s="48">
        <v>0</v>
      </c>
      <c r="J39" s="99">
        <f t="shared" si="16"/>
        <v>106116</v>
      </c>
      <c r="K39" s="48">
        <v>106116</v>
      </c>
      <c r="L39" s="79">
        <f t="shared" si="6"/>
        <v>5623</v>
      </c>
      <c r="M39" s="48">
        <v>5623</v>
      </c>
      <c r="N39" s="61">
        <v>0</v>
      </c>
      <c r="O39" s="79">
        <f t="shared" si="7"/>
        <v>4774</v>
      </c>
      <c r="P39" s="48">
        <v>4774</v>
      </c>
      <c r="Q39" s="48">
        <v>0</v>
      </c>
      <c r="R39" s="79">
        <f t="shared" si="0"/>
        <v>57818</v>
      </c>
      <c r="S39" s="48">
        <v>57818</v>
      </c>
      <c r="T39" s="48">
        <v>0</v>
      </c>
      <c r="U39" s="79">
        <f t="shared" si="8"/>
        <v>1744</v>
      </c>
      <c r="V39" s="48">
        <v>1744</v>
      </c>
      <c r="W39" s="48">
        <v>0</v>
      </c>
      <c r="X39" s="79">
        <f t="shared" si="9"/>
        <v>50381</v>
      </c>
      <c r="Y39" s="48">
        <v>50381</v>
      </c>
      <c r="Z39" s="79">
        <f t="shared" si="10"/>
        <v>250</v>
      </c>
      <c r="AA39" s="48">
        <v>239</v>
      </c>
      <c r="AB39" s="48">
        <v>11</v>
      </c>
      <c r="AC39" s="79">
        <f t="shared" si="11"/>
        <v>23722</v>
      </c>
      <c r="AD39" s="48">
        <v>0</v>
      </c>
      <c r="AE39" s="49">
        <v>23722</v>
      </c>
      <c r="AF39" s="85">
        <f t="shared" si="12"/>
        <v>31272</v>
      </c>
      <c r="AG39" s="48">
        <v>31272</v>
      </c>
      <c r="AH39" s="49">
        <v>0</v>
      </c>
      <c r="AI39" s="79">
        <f t="shared" si="1"/>
        <v>0</v>
      </c>
      <c r="AJ39" s="48">
        <v>0</v>
      </c>
      <c r="AK39" s="48">
        <v>0</v>
      </c>
      <c r="AL39" s="48">
        <v>0</v>
      </c>
      <c r="AM39" s="79">
        <f t="shared" si="2"/>
        <v>0</v>
      </c>
      <c r="AN39" s="48">
        <v>0</v>
      </c>
      <c r="AO39" s="79">
        <f t="shared" si="3"/>
        <v>1391398</v>
      </c>
      <c r="AP39" s="50">
        <v>671561</v>
      </c>
      <c r="AQ39" s="50">
        <v>619484</v>
      </c>
      <c r="AR39" s="50">
        <v>25211</v>
      </c>
      <c r="AS39" s="50">
        <v>0</v>
      </c>
      <c r="AT39" s="50">
        <v>75142</v>
      </c>
      <c r="AU39" s="50">
        <v>0</v>
      </c>
      <c r="AV39" s="81">
        <f t="shared" si="13"/>
        <v>750279</v>
      </c>
      <c r="AW39" s="50">
        <v>215749</v>
      </c>
      <c r="AX39" s="50">
        <v>534530</v>
      </c>
      <c r="AY39" s="50">
        <v>0</v>
      </c>
      <c r="AZ39" s="50">
        <v>0</v>
      </c>
      <c r="BA39" s="100">
        <f t="shared" si="14"/>
        <v>201</v>
      </c>
      <c r="BB39" s="50">
        <v>201</v>
      </c>
      <c r="BC39" s="51">
        <f t="shared" si="15"/>
        <v>2423668</v>
      </c>
    </row>
    <row r="40" spans="1:55" ht="31.5">
      <c r="A40" s="45" t="s">
        <v>36</v>
      </c>
      <c r="B40" s="46" t="s">
        <v>37</v>
      </c>
      <c r="C40" s="47" t="s">
        <v>69</v>
      </c>
      <c r="D40" s="79">
        <f t="shared" si="4"/>
        <v>0</v>
      </c>
      <c r="E40" s="48">
        <v>0</v>
      </c>
      <c r="F40" s="48">
        <v>0</v>
      </c>
      <c r="G40" s="99">
        <f t="shared" si="5"/>
        <v>690</v>
      </c>
      <c r="H40" s="48">
        <v>690</v>
      </c>
      <c r="I40" s="48">
        <v>0</v>
      </c>
      <c r="J40" s="99">
        <f t="shared" si="16"/>
        <v>67220</v>
      </c>
      <c r="K40" s="48">
        <v>67220</v>
      </c>
      <c r="L40" s="79">
        <f t="shared" si="6"/>
        <v>29277</v>
      </c>
      <c r="M40" s="48">
        <v>29177</v>
      </c>
      <c r="N40" s="61">
        <v>100</v>
      </c>
      <c r="O40" s="79">
        <f t="shared" si="7"/>
        <v>53066</v>
      </c>
      <c r="P40" s="48">
        <v>53066</v>
      </c>
      <c r="Q40" s="48">
        <v>0</v>
      </c>
      <c r="R40" s="79">
        <f t="shared" si="0"/>
        <v>453089</v>
      </c>
      <c r="S40" s="48">
        <v>453089</v>
      </c>
      <c r="T40" s="48">
        <v>0</v>
      </c>
      <c r="U40" s="79">
        <f t="shared" si="8"/>
        <v>8993</v>
      </c>
      <c r="V40" s="48">
        <v>8993</v>
      </c>
      <c r="W40" s="48">
        <v>0</v>
      </c>
      <c r="X40" s="79">
        <f t="shared" si="9"/>
        <v>559063</v>
      </c>
      <c r="Y40" s="48">
        <v>559063</v>
      </c>
      <c r="Z40" s="79">
        <f t="shared" si="10"/>
        <v>2964</v>
      </c>
      <c r="AA40" s="48">
        <v>2590</v>
      </c>
      <c r="AB40" s="48">
        <v>374</v>
      </c>
      <c r="AC40" s="79">
        <f t="shared" si="11"/>
        <v>186944</v>
      </c>
      <c r="AD40" s="48">
        <v>0</v>
      </c>
      <c r="AE40" s="49">
        <v>186944</v>
      </c>
      <c r="AF40" s="85">
        <f t="shared" si="12"/>
        <v>51351</v>
      </c>
      <c r="AG40" s="48">
        <v>51351</v>
      </c>
      <c r="AH40" s="49">
        <v>0</v>
      </c>
      <c r="AI40" s="79">
        <f t="shared" si="1"/>
        <v>0</v>
      </c>
      <c r="AJ40" s="48">
        <v>0</v>
      </c>
      <c r="AK40" s="48">
        <v>0</v>
      </c>
      <c r="AL40" s="48">
        <v>0</v>
      </c>
      <c r="AM40" s="79">
        <f t="shared" si="2"/>
        <v>1000</v>
      </c>
      <c r="AN40" s="48">
        <v>1000</v>
      </c>
      <c r="AO40" s="79">
        <f t="shared" si="3"/>
        <v>6981103</v>
      </c>
      <c r="AP40" s="50">
        <v>2874489</v>
      </c>
      <c r="AQ40" s="50">
        <v>4106614</v>
      </c>
      <c r="AR40" s="50">
        <v>0</v>
      </c>
      <c r="AS40" s="50">
        <v>0</v>
      </c>
      <c r="AT40" s="50">
        <v>0</v>
      </c>
      <c r="AU40" s="50">
        <v>0</v>
      </c>
      <c r="AV40" s="81">
        <f t="shared" si="13"/>
        <v>3783216</v>
      </c>
      <c r="AW40" s="50">
        <v>1033672</v>
      </c>
      <c r="AX40" s="50">
        <v>2649544</v>
      </c>
      <c r="AY40" s="50">
        <v>100000</v>
      </c>
      <c r="AZ40" s="50">
        <v>0</v>
      </c>
      <c r="BA40" s="100">
        <f t="shared" si="14"/>
        <v>512</v>
      </c>
      <c r="BB40" s="50">
        <v>512</v>
      </c>
      <c r="BC40" s="51">
        <f t="shared" si="15"/>
        <v>12178488</v>
      </c>
    </row>
    <row r="41" spans="1:55" ht="31.5">
      <c r="A41" s="45" t="s">
        <v>70</v>
      </c>
      <c r="B41" s="46" t="s">
        <v>37</v>
      </c>
      <c r="C41" s="47" t="s">
        <v>71</v>
      </c>
      <c r="D41" s="79">
        <f t="shared" si="4"/>
        <v>0</v>
      </c>
      <c r="E41" s="48">
        <v>0</v>
      </c>
      <c r="F41" s="48">
        <v>0</v>
      </c>
      <c r="G41" s="99">
        <f t="shared" si="5"/>
        <v>0</v>
      </c>
      <c r="H41" s="48">
        <v>0</v>
      </c>
      <c r="I41" s="48">
        <v>0</v>
      </c>
      <c r="J41" s="99">
        <f t="shared" si="16"/>
        <v>0</v>
      </c>
      <c r="K41" s="48">
        <v>0</v>
      </c>
      <c r="L41" s="79">
        <f t="shared" si="6"/>
        <v>8204</v>
      </c>
      <c r="M41" s="48">
        <v>8204</v>
      </c>
      <c r="N41" s="61">
        <v>0</v>
      </c>
      <c r="O41" s="79">
        <f t="shared" si="7"/>
        <v>4171</v>
      </c>
      <c r="P41" s="48">
        <v>4171</v>
      </c>
      <c r="Q41" s="48">
        <v>0</v>
      </c>
      <c r="R41" s="79">
        <f t="shared" ref="R41:R72" si="17">SUM(S41:T41)</f>
        <v>6888</v>
      </c>
      <c r="S41" s="48">
        <v>6888</v>
      </c>
      <c r="T41" s="48">
        <v>0</v>
      </c>
      <c r="U41" s="79">
        <f t="shared" si="8"/>
        <v>16</v>
      </c>
      <c r="V41" s="48">
        <v>16</v>
      </c>
      <c r="W41" s="48">
        <v>0</v>
      </c>
      <c r="X41" s="79">
        <f t="shared" si="9"/>
        <v>56474</v>
      </c>
      <c r="Y41" s="48">
        <v>56474</v>
      </c>
      <c r="Z41" s="79">
        <f t="shared" si="10"/>
        <v>525</v>
      </c>
      <c r="AA41" s="48">
        <v>207</v>
      </c>
      <c r="AB41" s="48">
        <v>318</v>
      </c>
      <c r="AC41" s="79">
        <f t="shared" si="11"/>
        <v>14812</v>
      </c>
      <c r="AD41" s="48">
        <v>0</v>
      </c>
      <c r="AE41" s="49">
        <v>14812</v>
      </c>
      <c r="AF41" s="85">
        <f t="shared" si="12"/>
        <v>3138</v>
      </c>
      <c r="AG41" s="48">
        <v>3138</v>
      </c>
      <c r="AH41" s="49">
        <v>0</v>
      </c>
      <c r="AI41" s="79">
        <f t="shared" ref="AI41:AI72" si="18">SUM(AJ41:AL41)</f>
        <v>32487</v>
      </c>
      <c r="AJ41" s="48">
        <v>32487</v>
      </c>
      <c r="AK41" s="48">
        <v>0</v>
      </c>
      <c r="AL41" s="48">
        <v>0</v>
      </c>
      <c r="AM41" s="79">
        <f t="shared" ref="AM41:AM72" si="19">SUM(AN41:AN41)</f>
        <v>0</v>
      </c>
      <c r="AN41" s="48">
        <v>0</v>
      </c>
      <c r="AO41" s="79">
        <f t="shared" ref="AO41:AO72" si="20">SUM(AP41:AU41)</f>
        <v>836610</v>
      </c>
      <c r="AP41" s="50">
        <v>432181</v>
      </c>
      <c r="AQ41" s="50">
        <v>392363</v>
      </c>
      <c r="AR41" s="50">
        <v>0</v>
      </c>
      <c r="AS41" s="50">
        <v>0</v>
      </c>
      <c r="AT41" s="50">
        <v>12066</v>
      </c>
      <c r="AU41" s="50">
        <v>0</v>
      </c>
      <c r="AV41" s="81">
        <f t="shared" si="13"/>
        <v>536740</v>
      </c>
      <c r="AW41" s="50">
        <v>146245</v>
      </c>
      <c r="AX41" s="50">
        <v>390495</v>
      </c>
      <c r="AY41" s="50">
        <v>0</v>
      </c>
      <c r="AZ41" s="50">
        <v>0</v>
      </c>
      <c r="BA41" s="100">
        <f t="shared" si="14"/>
        <v>67</v>
      </c>
      <c r="BB41" s="50">
        <v>67</v>
      </c>
      <c r="BC41" s="51">
        <f t="shared" si="15"/>
        <v>1500132</v>
      </c>
    </row>
    <row r="42" spans="1:55" ht="31.5">
      <c r="A42" s="45" t="s">
        <v>72</v>
      </c>
      <c r="B42" s="46" t="s">
        <v>37</v>
      </c>
      <c r="C42" s="47" t="s">
        <v>73</v>
      </c>
      <c r="D42" s="79">
        <f t="shared" si="4"/>
        <v>0</v>
      </c>
      <c r="E42" s="48">
        <v>0</v>
      </c>
      <c r="F42" s="48">
        <v>0</v>
      </c>
      <c r="G42" s="99">
        <f t="shared" si="5"/>
        <v>0</v>
      </c>
      <c r="H42" s="48">
        <v>0</v>
      </c>
      <c r="I42" s="48">
        <v>0</v>
      </c>
      <c r="J42" s="99">
        <f t="shared" si="16"/>
        <v>53256</v>
      </c>
      <c r="K42" s="48">
        <v>53256</v>
      </c>
      <c r="L42" s="79">
        <f t="shared" si="6"/>
        <v>7016</v>
      </c>
      <c r="M42" s="48">
        <v>7016</v>
      </c>
      <c r="N42" s="61">
        <v>0</v>
      </c>
      <c r="O42" s="79">
        <f t="shared" si="7"/>
        <v>6100</v>
      </c>
      <c r="P42" s="48">
        <v>6100</v>
      </c>
      <c r="Q42" s="48">
        <v>0</v>
      </c>
      <c r="R42" s="79">
        <f t="shared" si="17"/>
        <v>109888</v>
      </c>
      <c r="S42" s="48">
        <v>109888</v>
      </c>
      <c r="T42" s="48">
        <v>0</v>
      </c>
      <c r="U42" s="79">
        <f t="shared" si="8"/>
        <v>161</v>
      </c>
      <c r="V42" s="48">
        <v>161</v>
      </c>
      <c r="W42" s="48">
        <v>0</v>
      </c>
      <c r="X42" s="79">
        <f t="shared" si="9"/>
        <v>68736</v>
      </c>
      <c r="Y42" s="48">
        <v>68736</v>
      </c>
      <c r="Z42" s="79">
        <f t="shared" si="10"/>
        <v>1226</v>
      </c>
      <c r="AA42" s="48">
        <v>0</v>
      </c>
      <c r="AB42" s="48">
        <v>1226</v>
      </c>
      <c r="AC42" s="79">
        <f t="shared" si="11"/>
        <v>14328</v>
      </c>
      <c r="AD42" s="48">
        <v>0</v>
      </c>
      <c r="AE42" s="49">
        <v>14328</v>
      </c>
      <c r="AF42" s="85">
        <f t="shared" si="12"/>
        <v>1181</v>
      </c>
      <c r="AG42" s="48">
        <v>1181</v>
      </c>
      <c r="AH42" s="49">
        <v>0</v>
      </c>
      <c r="AI42" s="79">
        <f t="shared" si="18"/>
        <v>14465</v>
      </c>
      <c r="AJ42" s="48">
        <v>14465</v>
      </c>
      <c r="AK42" s="48">
        <v>0</v>
      </c>
      <c r="AL42" s="48">
        <v>0</v>
      </c>
      <c r="AM42" s="79">
        <f t="shared" si="19"/>
        <v>0</v>
      </c>
      <c r="AN42" s="48">
        <v>0</v>
      </c>
      <c r="AO42" s="79">
        <f t="shared" si="20"/>
        <v>641468</v>
      </c>
      <c r="AP42" s="50">
        <v>331373</v>
      </c>
      <c r="AQ42" s="50">
        <v>306024</v>
      </c>
      <c r="AR42" s="50">
        <v>4071</v>
      </c>
      <c r="AS42" s="50">
        <v>0</v>
      </c>
      <c r="AT42" s="50">
        <v>0</v>
      </c>
      <c r="AU42" s="50">
        <v>0</v>
      </c>
      <c r="AV42" s="81">
        <f t="shared" si="13"/>
        <v>492980</v>
      </c>
      <c r="AW42" s="50">
        <v>129773</v>
      </c>
      <c r="AX42" s="50">
        <v>363207</v>
      </c>
      <c r="AY42" s="50">
        <v>0</v>
      </c>
      <c r="AZ42" s="50">
        <v>0</v>
      </c>
      <c r="BA42" s="100">
        <f t="shared" si="14"/>
        <v>3</v>
      </c>
      <c r="BB42" s="50">
        <v>3</v>
      </c>
      <c r="BC42" s="51">
        <f t="shared" si="15"/>
        <v>1410808</v>
      </c>
    </row>
    <row r="43" spans="1:55" ht="31.5">
      <c r="A43" s="45" t="s">
        <v>74</v>
      </c>
      <c r="B43" s="46" t="s">
        <v>37</v>
      </c>
      <c r="C43" s="47" t="s">
        <v>75</v>
      </c>
      <c r="D43" s="79">
        <f t="shared" si="4"/>
        <v>0</v>
      </c>
      <c r="E43" s="48">
        <v>0</v>
      </c>
      <c r="F43" s="48">
        <v>0</v>
      </c>
      <c r="G43" s="99">
        <f t="shared" si="5"/>
        <v>600</v>
      </c>
      <c r="H43" s="48">
        <v>600</v>
      </c>
      <c r="I43" s="48">
        <v>0</v>
      </c>
      <c r="J43" s="99">
        <f t="shared" si="16"/>
        <v>44054</v>
      </c>
      <c r="K43" s="48">
        <v>44054</v>
      </c>
      <c r="L43" s="79">
        <f t="shared" si="6"/>
        <v>4250</v>
      </c>
      <c r="M43" s="48">
        <v>4250</v>
      </c>
      <c r="N43" s="61">
        <v>0</v>
      </c>
      <c r="O43" s="79">
        <f t="shared" si="7"/>
        <v>2261</v>
      </c>
      <c r="P43" s="48">
        <v>2261</v>
      </c>
      <c r="Q43" s="48">
        <v>0</v>
      </c>
      <c r="R43" s="79">
        <f t="shared" si="17"/>
        <v>30338</v>
      </c>
      <c r="S43" s="48">
        <v>30338</v>
      </c>
      <c r="T43" s="48">
        <v>0</v>
      </c>
      <c r="U43" s="79">
        <f t="shared" si="8"/>
        <v>697</v>
      </c>
      <c r="V43" s="48">
        <v>697</v>
      </c>
      <c r="W43" s="48">
        <v>0</v>
      </c>
      <c r="X43" s="79">
        <f t="shared" si="9"/>
        <v>28315</v>
      </c>
      <c r="Y43" s="48">
        <v>28315</v>
      </c>
      <c r="Z43" s="79">
        <f t="shared" si="10"/>
        <v>0</v>
      </c>
      <c r="AA43" s="48">
        <v>0</v>
      </c>
      <c r="AB43" s="48">
        <v>0</v>
      </c>
      <c r="AC43" s="79">
        <f t="shared" si="11"/>
        <v>10829</v>
      </c>
      <c r="AD43" s="48">
        <v>0</v>
      </c>
      <c r="AE43" s="49">
        <v>10829</v>
      </c>
      <c r="AF43" s="85">
        <f t="shared" si="12"/>
        <v>1312</v>
      </c>
      <c r="AG43" s="48">
        <v>1312</v>
      </c>
      <c r="AH43" s="49">
        <v>0</v>
      </c>
      <c r="AI43" s="79">
        <f t="shared" si="18"/>
        <v>50476</v>
      </c>
      <c r="AJ43" s="48">
        <v>50476</v>
      </c>
      <c r="AK43" s="48">
        <v>0</v>
      </c>
      <c r="AL43" s="48">
        <v>0</v>
      </c>
      <c r="AM43" s="79">
        <f t="shared" si="19"/>
        <v>0</v>
      </c>
      <c r="AN43" s="48">
        <v>0</v>
      </c>
      <c r="AO43" s="79">
        <f t="shared" si="20"/>
        <v>560107</v>
      </c>
      <c r="AP43" s="50">
        <v>287993</v>
      </c>
      <c r="AQ43" s="50">
        <v>260796</v>
      </c>
      <c r="AR43" s="50">
        <v>0</v>
      </c>
      <c r="AS43" s="50">
        <v>0</v>
      </c>
      <c r="AT43" s="50">
        <v>11318</v>
      </c>
      <c r="AU43" s="50">
        <v>0</v>
      </c>
      <c r="AV43" s="81">
        <f t="shared" si="13"/>
        <v>335813</v>
      </c>
      <c r="AW43" s="50">
        <v>95925</v>
      </c>
      <c r="AX43" s="50">
        <v>239888</v>
      </c>
      <c r="AY43" s="50">
        <v>0</v>
      </c>
      <c r="AZ43" s="50">
        <v>0</v>
      </c>
      <c r="BA43" s="100">
        <f t="shared" si="14"/>
        <v>0</v>
      </c>
      <c r="BB43" s="50">
        <v>0</v>
      </c>
      <c r="BC43" s="51">
        <f t="shared" si="15"/>
        <v>1069052</v>
      </c>
    </row>
    <row r="44" spans="1:55" ht="31.5">
      <c r="A44" s="45" t="s">
        <v>76</v>
      </c>
      <c r="B44" s="46" t="s">
        <v>37</v>
      </c>
      <c r="C44" s="47" t="s">
        <v>77</v>
      </c>
      <c r="D44" s="79">
        <f t="shared" si="4"/>
        <v>0</v>
      </c>
      <c r="E44" s="48">
        <v>0</v>
      </c>
      <c r="F44" s="48">
        <v>0</v>
      </c>
      <c r="G44" s="99">
        <f t="shared" si="5"/>
        <v>0</v>
      </c>
      <c r="H44" s="48">
        <v>0</v>
      </c>
      <c r="I44" s="48">
        <v>0</v>
      </c>
      <c r="J44" s="99">
        <f t="shared" si="16"/>
        <v>123224</v>
      </c>
      <c r="K44" s="48">
        <v>123224</v>
      </c>
      <c r="L44" s="79">
        <f t="shared" si="6"/>
        <v>9996</v>
      </c>
      <c r="M44" s="48">
        <v>9996</v>
      </c>
      <c r="N44" s="61">
        <v>0</v>
      </c>
      <c r="O44" s="79">
        <f t="shared" si="7"/>
        <v>15789</v>
      </c>
      <c r="P44" s="48">
        <v>15789</v>
      </c>
      <c r="Q44" s="48">
        <v>0</v>
      </c>
      <c r="R44" s="79">
        <f t="shared" si="17"/>
        <v>70834</v>
      </c>
      <c r="S44" s="48">
        <v>70834</v>
      </c>
      <c r="T44" s="48">
        <v>0</v>
      </c>
      <c r="U44" s="79">
        <f t="shared" si="8"/>
        <v>1837</v>
      </c>
      <c r="V44" s="48">
        <v>1837</v>
      </c>
      <c r="W44" s="48">
        <v>0</v>
      </c>
      <c r="X44" s="79">
        <f t="shared" si="9"/>
        <v>109894</v>
      </c>
      <c r="Y44" s="48">
        <v>109894</v>
      </c>
      <c r="Z44" s="79">
        <f t="shared" si="10"/>
        <v>0</v>
      </c>
      <c r="AA44" s="48">
        <v>0</v>
      </c>
      <c r="AB44" s="48">
        <v>0</v>
      </c>
      <c r="AC44" s="79">
        <f t="shared" si="11"/>
        <v>35646</v>
      </c>
      <c r="AD44" s="48">
        <v>0</v>
      </c>
      <c r="AE44" s="49">
        <v>35646</v>
      </c>
      <c r="AF44" s="85">
        <f t="shared" si="12"/>
        <v>0</v>
      </c>
      <c r="AG44" s="48">
        <v>0</v>
      </c>
      <c r="AH44" s="49">
        <v>0</v>
      </c>
      <c r="AI44" s="79">
        <f t="shared" si="18"/>
        <v>80000</v>
      </c>
      <c r="AJ44" s="48">
        <v>0</v>
      </c>
      <c r="AK44" s="48">
        <v>80000</v>
      </c>
      <c r="AL44" s="48">
        <v>0</v>
      </c>
      <c r="AM44" s="79">
        <f t="shared" si="19"/>
        <v>0</v>
      </c>
      <c r="AN44" s="48">
        <v>0</v>
      </c>
      <c r="AO44" s="79">
        <f t="shared" si="20"/>
        <v>1597693</v>
      </c>
      <c r="AP44" s="50">
        <v>825345</v>
      </c>
      <c r="AQ44" s="50">
        <v>763543</v>
      </c>
      <c r="AR44" s="50">
        <v>0</v>
      </c>
      <c r="AS44" s="50">
        <v>0</v>
      </c>
      <c r="AT44" s="50">
        <v>8805</v>
      </c>
      <c r="AU44" s="50">
        <v>0</v>
      </c>
      <c r="AV44" s="81">
        <f t="shared" si="13"/>
        <v>1041185</v>
      </c>
      <c r="AW44" s="50">
        <v>326646</v>
      </c>
      <c r="AX44" s="50">
        <v>671766</v>
      </c>
      <c r="AY44" s="50">
        <v>42773</v>
      </c>
      <c r="AZ44" s="50">
        <v>0</v>
      </c>
      <c r="BA44" s="100">
        <f t="shared" si="14"/>
        <v>27</v>
      </c>
      <c r="BB44" s="50">
        <v>27</v>
      </c>
      <c r="BC44" s="51">
        <f t="shared" si="15"/>
        <v>3086125</v>
      </c>
    </row>
    <row r="45" spans="1:55" ht="31.5">
      <c r="A45" s="45" t="s">
        <v>78</v>
      </c>
      <c r="B45" s="46" t="s">
        <v>37</v>
      </c>
      <c r="C45" s="47" t="s">
        <v>79</v>
      </c>
      <c r="D45" s="79">
        <f t="shared" si="4"/>
        <v>0</v>
      </c>
      <c r="E45" s="48">
        <v>0</v>
      </c>
      <c r="F45" s="48">
        <v>0</v>
      </c>
      <c r="G45" s="99">
        <f t="shared" si="5"/>
        <v>0</v>
      </c>
      <c r="H45" s="48">
        <v>0</v>
      </c>
      <c r="I45" s="48">
        <v>0</v>
      </c>
      <c r="J45" s="99">
        <f t="shared" si="16"/>
        <v>50720</v>
      </c>
      <c r="K45" s="48">
        <v>50720</v>
      </c>
      <c r="L45" s="79">
        <f t="shared" si="6"/>
        <v>7727</v>
      </c>
      <c r="M45" s="48">
        <v>7727</v>
      </c>
      <c r="N45" s="61">
        <v>0</v>
      </c>
      <c r="O45" s="79">
        <f t="shared" si="7"/>
        <v>11969</v>
      </c>
      <c r="P45" s="48">
        <v>11969</v>
      </c>
      <c r="Q45" s="48">
        <v>0</v>
      </c>
      <c r="R45" s="79">
        <f t="shared" si="17"/>
        <v>117542</v>
      </c>
      <c r="S45" s="48">
        <v>117542</v>
      </c>
      <c r="T45" s="48">
        <v>0</v>
      </c>
      <c r="U45" s="79">
        <f t="shared" si="8"/>
        <v>653</v>
      </c>
      <c r="V45" s="48">
        <v>653</v>
      </c>
      <c r="W45" s="48">
        <v>0</v>
      </c>
      <c r="X45" s="79">
        <f t="shared" si="9"/>
        <v>143148</v>
      </c>
      <c r="Y45" s="48">
        <v>143148</v>
      </c>
      <c r="Z45" s="79">
        <f t="shared" si="10"/>
        <v>550</v>
      </c>
      <c r="AA45" s="48">
        <v>526</v>
      </c>
      <c r="AB45" s="48">
        <v>24</v>
      </c>
      <c r="AC45" s="79">
        <f t="shared" si="11"/>
        <v>22886</v>
      </c>
      <c r="AD45" s="48">
        <v>0</v>
      </c>
      <c r="AE45" s="49">
        <v>22886</v>
      </c>
      <c r="AF45" s="85">
        <f t="shared" si="12"/>
        <v>0</v>
      </c>
      <c r="AG45" s="48">
        <v>0</v>
      </c>
      <c r="AH45" s="49">
        <v>0</v>
      </c>
      <c r="AI45" s="79">
        <f t="shared" si="18"/>
        <v>57906</v>
      </c>
      <c r="AJ45" s="48">
        <v>0</v>
      </c>
      <c r="AK45" s="48">
        <v>57906</v>
      </c>
      <c r="AL45" s="48">
        <v>0</v>
      </c>
      <c r="AM45" s="79">
        <f t="shared" si="19"/>
        <v>0</v>
      </c>
      <c r="AN45" s="48">
        <v>0</v>
      </c>
      <c r="AO45" s="79">
        <f t="shared" si="20"/>
        <v>1152871</v>
      </c>
      <c r="AP45" s="50">
        <v>587720</v>
      </c>
      <c r="AQ45" s="50">
        <v>565151</v>
      </c>
      <c r="AR45" s="50">
        <v>0</v>
      </c>
      <c r="AS45" s="50">
        <v>0</v>
      </c>
      <c r="AT45" s="50">
        <v>0</v>
      </c>
      <c r="AU45" s="50">
        <v>0</v>
      </c>
      <c r="AV45" s="81">
        <f t="shared" si="13"/>
        <v>693141</v>
      </c>
      <c r="AW45" s="50">
        <v>220537</v>
      </c>
      <c r="AX45" s="50">
        <v>472604</v>
      </c>
      <c r="AY45" s="50">
        <v>0</v>
      </c>
      <c r="AZ45" s="50">
        <v>0</v>
      </c>
      <c r="BA45" s="100">
        <f t="shared" si="14"/>
        <v>27</v>
      </c>
      <c r="BB45" s="50">
        <v>27</v>
      </c>
      <c r="BC45" s="51">
        <f t="shared" si="15"/>
        <v>2259140</v>
      </c>
    </row>
    <row r="46" spans="1:55" ht="31.5">
      <c r="A46" s="45" t="s">
        <v>80</v>
      </c>
      <c r="B46" s="46" t="s">
        <v>37</v>
      </c>
      <c r="C46" s="47" t="s">
        <v>81</v>
      </c>
      <c r="D46" s="79">
        <f t="shared" si="4"/>
        <v>0</v>
      </c>
      <c r="E46" s="48">
        <v>0</v>
      </c>
      <c r="F46" s="48">
        <v>0</v>
      </c>
      <c r="G46" s="99">
        <f t="shared" si="5"/>
        <v>0</v>
      </c>
      <c r="H46" s="48">
        <v>0</v>
      </c>
      <c r="I46" s="48">
        <v>0</v>
      </c>
      <c r="J46" s="99">
        <f t="shared" si="16"/>
        <v>0</v>
      </c>
      <c r="K46" s="48">
        <v>0</v>
      </c>
      <c r="L46" s="79">
        <f t="shared" si="6"/>
        <v>1663</v>
      </c>
      <c r="M46" s="48">
        <v>1663</v>
      </c>
      <c r="N46" s="61">
        <v>0</v>
      </c>
      <c r="O46" s="79">
        <f t="shared" si="7"/>
        <v>1540</v>
      </c>
      <c r="P46" s="48">
        <v>1540</v>
      </c>
      <c r="Q46" s="48">
        <v>0</v>
      </c>
      <c r="R46" s="79">
        <f t="shared" si="17"/>
        <v>17959</v>
      </c>
      <c r="S46" s="48">
        <v>17959</v>
      </c>
      <c r="T46" s="48">
        <v>0</v>
      </c>
      <c r="U46" s="79">
        <f t="shared" si="8"/>
        <v>36</v>
      </c>
      <c r="V46" s="48">
        <v>36</v>
      </c>
      <c r="W46" s="48">
        <v>0</v>
      </c>
      <c r="X46" s="79">
        <f t="shared" si="9"/>
        <v>19253</v>
      </c>
      <c r="Y46" s="48">
        <v>19253</v>
      </c>
      <c r="Z46" s="79">
        <f t="shared" si="10"/>
        <v>0</v>
      </c>
      <c r="AA46" s="48">
        <v>0</v>
      </c>
      <c r="AB46" s="48">
        <v>0</v>
      </c>
      <c r="AC46" s="79">
        <f t="shared" si="11"/>
        <v>6408</v>
      </c>
      <c r="AD46" s="48">
        <v>0</v>
      </c>
      <c r="AE46" s="49">
        <v>6408</v>
      </c>
      <c r="AF46" s="85">
        <f t="shared" si="12"/>
        <v>0</v>
      </c>
      <c r="AG46" s="48">
        <v>0</v>
      </c>
      <c r="AH46" s="49">
        <v>0</v>
      </c>
      <c r="AI46" s="79">
        <f t="shared" si="18"/>
        <v>18133</v>
      </c>
      <c r="AJ46" s="48">
        <v>18133</v>
      </c>
      <c r="AK46" s="48">
        <v>0</v>
      </c>
      <c r="AL46" s="48">
        <v>0</v>
      </c>
      <c r="AM46" s="79">
        <f t="shared" si="19"/>
        <v>0</v>
      </c>
      <c r="AN46" s="48">
        <v>0</v>
      </c>
      <c r="AO46" s="79">
        <f t="shared" si="20"/>
        <v>325751</v>
      </c>
      <c r="AP46" s="50">
        <v>168278</v>
      </c>
      <c r="AQ46" s="50">
        <v>154997</v>
      </c>
      <c r="AR46" s="50">
        <v>0</v>
      </c>
      <c r="AS46" s="50">
        <v>0</v>
      </c>
      <c r="AT46" s="50">
        <v>2476</v>
      </c>
      <c r="AU46" s="50">
        <v>0</v>
      </c>
      <c r="AV46" s="81">
        <f t="shared" si="13"/>
        <v>170275</v>
      </c>
      <c r="AW46" s="50">
        <v>60401</v>
      </c>
      <c r="AX46" s="50">
        <v>109874</v>
      </c>
      <c r="AY46" s="50">
        <v>0</v>
      </c>
      <c r="AZ46" s="50">
        <v>0</v>
      </c>
      <c r="BA46" s="100">
        <f t="shared" si="14"/>
        <v>17</v>
      </c>
      <c r="BB46" s="50">
        <v>17</v>
      </c>
      <c r="BC46" s="51">
        <f t="shared" si="15"/>
        <v>561035</v>
      </c>
    </row>
    <row r="47" spans="1:55" ht="31.5">
      <c r="A47" s="45" t="s">
        <v>82</v>
      </c>
      <c r="B47" s="46" t="s">
        <v>37</v>
      </c>
      <c r="C47" s="47" t="s">
        <v>83</v>
      </c>
      <c r="D47" s="79">
        <f t="shared" si="4"/>
        <v>0</v>
      </c>
      <c r="E47" s="48">
        <v>0</v>
      </c>
      <c r="F47" s="48">
        <v>0</v>
      </c>
      <c r="G47" s="99">
        <f t="shared" si="5"/>
        <v>4</v>
      </c>
      <c r="H47" s="48">
        <v>4</v>
      </c>
      <c r="I47" s="48">
        <v>0</v>
      </c>
      <c r="J47" s="99">
        <f t="shared" si="16"/>
        <v>43065</v>
      </c>
      <c r="K47" s="48">
        <v>43065</v>
      </c>
      <c r="L47" s="79">
        <f t="shared" si="6"/>
        <v>7453</v>
      </c>
      <c r="M47" s="48">
        <v>7453</v>
      </c>
      <c r="N47" s="61">
        <v>0</v>
      </c>
      <c r="O47" s="79">
        <f t="shared" si="7"/>
        <v>3473</v>
      </c>
      <c r="P47" s="48">
        <v>3473</v>
      </c>
      <c r="Q47" s="48">
        <v>0</v>
      </c>
      <c r="R47" s="79">
        <f t="shared" si="17"/>
        <v>66136</v>
      </c>
      <c r="S47" s="48">
        <v>66136</v>
      </c>
      <c r="T47" s="48">
        <v>0</v>
      </c>
      <c r="U47" s="79">
        <f t="shared" si="8"/>
        <v>70</v>
      </c>
      <c r="V47" s="48">
        <v>70</v>
      </c>
      <c r="W47" s="48">
        <v>0</v>
      </c>
      <c r="X47" s="79">
        <f t="shared" si="9"/>
        <v>40140</v>
      </c>
      <c r="Y47" s="48">
        <v>40140</v>
      </c>
      <c r="Z47" s="79">
        <f t="shared" si="10"/>
        <v>2200</v>
      </c>
      <c r="AA47" s="48">
        <v>191</v>
      </c>
      <c r="AB47" s="48">
        <v>2009</v>
      </c>
      <c r="AC47" s="79">
        <f t="shared" si="11"/>
        <v>7519</v>
      </c>
      <c r="AD47" s="48">
        <v>0</v>
      </c>
      <c r="AE47" s="49">
        <v>7519</v>
      </c>
      <c r="AF47" s="85">
        <f t="shared" si="12"/>
        <v>7200</v>
      </c>
      <c r="AG47" s="48">
        <v>7200</v>
      </c>
      <c r="AH47" s="49">
        <v>0</v>
      </c>
      <c r="AI47" s="79">
        <f t="shared" si="18"/>
        <v>18590</v>
      </c>
      <c r="AJ47" s="48">
        <v>18590</v>
      </c>
      <c r="AK47" s="48">
        <v>0</v>
      </c>
      <c r="AL47" s="48">
        <v>0</v>
      </c>
      <c r="AM47" s="79">
        <f t="shared" si="19"/>
        <v>0</v>
      </c>
      <c r="AN47" s="48">
        <v>0</v>
      </c>
      <c r="AO47" s="79">
        <f t="shared" si="20"/>
        <v>353339</v>
      </c>
      <c r="AP47" s="50">
        <v>179803</v>
      </c>
      <c r="AQ47" s="50">
        <v>173536</v>
      </c>
      <c r="AR47" s="50">
        <v>0</v>
      </c>
      <c r="AS47" s="50">
        <v>0</v>
      </c>
      <c r="AT47" s="50">
        <v>0</v>
      </c>
      <c r="AU47" s="50">
        <v>0</v>
      </c>
      <c r="AV47" s="81">
        <f t="shared" si="13"/>
        <v>326523</v>
      </c>
      <c r="AW47" s="50">
        <v>101589</v>
      </c>
      <c r="AX47" s="50">
        <v>224934</v>
      </c>
      <c r="AY47" s="50">
        <v>0</v>
      </c>
      <c r="AZ47" s="50">
        <v>0</v>
      </c>
      <c r="BA47" s="100">
        <f t="shared" si="14"/>
        <v>32</v>
      </c>
      <c r="BB47" s="50">
        <v>32</v>
      </c>
      <c r="BC47" s="51">
        <f t="shared" si="15"/>
        <v>875744</v>
      </c>
    </row>
    <row r="48" spans="1:55" ht="31.5">
      <c r="A48" s="45" t="s">
        <v>84</v>
      </c>
      <c r="B48" s="46" t="s">
        <v>37</v>
      </c>
      <c r="C48" s="47" t="s">
        <v>85</v>
      </c>
      <c r="D48" s="79">
        <f t="shared" si="4"/>
        <v>0</v>
      </c>
      <c r="E48" s="48">
        <v>0</v>
      </c>
      <c r="F48" s="48">
        <v>0</v>
      </c>
      <c r="G48" s="99">
        <f t="shared" si="5"/>
        <v>101</v>
      </c>
      <c r="H48" s="48">
        <v>101</v>
      </c>
      <c r="I48" s="48">
        <v>0</v>
      </c>
      <c r="J48" s="99">
        <f t="shared" si="16"/>
        <v>50720</v>
      </c>
      <c r="K48" s="48">
        <v>50720</v>
      </c>
      <c r="L48" s="79">
        <f t="shared" si="6"/>
        <v>6722</v>
      </c>
      <c r="M48" s="48">
        <v>6722</v>
      </c>
      <c r="N48" s="61">
        <v>0</v>
      </c>
      <c r="O48" s="79">
        <f t="shared" si="7"/>
        <v>3551</v>
      </c>
      <c r="P48" s="48">
        <v>3551</v>
      </c>
      <c r="Q48" s="48">
        <v>0</v>
      </c>
      <c r="R48" s="79">
        <f t="shared" si="17"/>
        <v>150696</v>
      </c>
      <c r="S48" s="48">
        <v>150696</v>
      </c>
      <c r="T48" s="48">
        <v>0</v>
      </c>
      <c r="U48" s="79">
        <f t="shared" si="8"/>
        <v>242</v>
      </c>
      <c r="V48" s="48">
        <v>242</v>
      </c>
      <c r="W48" s="48">
        <v>0</v>
      </c>
      <c r="X48" s="79">
        <f t="shared" si="9"/>
        <v>48101</v>
      </c>
      <c r="Y48" s="48">
        <v>48101</v>
      </c>
      <c r="Z48" s="79">
        <f t="shared" si="10"/>
        <v>0</v>
      </c>
      <c r="AA48" s="48">
        <v>0</v>
      </c>
      <c r="AB48" s="48">
        <v>0</v>
      </c>
      <c r="AC48" s="79">
        <f t="shared" si="11"/>
        <v>32678</v>
      </c>
      <c r="AD48" s="48">
        <v>0</v>
      </c>
      <c r="AE48" s="49">
        <v>32678</v>
      </c>
      <c r="AF48" s="85">
        <f t="shared" si="12"/>
        <v>9812</v>
      </c>
      <c r="AG48" s="48">
        <v>6953</v>
      </c>
      <c r="AH48" s="49">
        <v>2859</v>
      </c>
      <c r="AI48" s="79">
        <f t="shared" si="18"/>
        <v>30000</v>
      </c>
      <c r="AJ48" s="48">
        <v>30000</v>
      </c>
      <c r="AK48" s="48">
        <v>0</v>
      </c>
      <c r="AL48" s="48">
        <v>0</v>
      </c>
      <c r="AM48" s="79">
        <f t="shared" si="19"/>
        <v>0</v>
      </c>
      <c r="AN48" s="48">
        <v>0</v>
      </c>
      <c r="AO48" s="79">
        <f t="shared" si="20"/>
        <v>1684360</v>
      </c>
      <c r="AP48" s="50">
        <v>870116</v>
      </c>
      <c r="AQ48" s="50">
        <v>806026</v>
      </c>
      <c r="AR48" s="50">
        <v>0</v>
      </c>
      <c r="AS48" s="50">
        <v>0</v>
      </c>
      <c r="AT48" s="50">
        <v>8218</v>
      </c>
      <c r="AU48" s="50">
        <v>0</v>
      </c>
      <c r="AV48" s="81">
        <f t="shared" si="13"/>
        <v>904795</v>
      </c>
      <c r="AW48" s="50">
        <v>265397</v>
      </c>
      <c r="AX48" s="50">
        <v>639398</v>
      </c>
      <c r="AY48" s="50">
        <v>0</v>
      </c>
      <c r="AZ48" s="50">
        <v>0</v>
      </c>
      <c r="BA48" s="100">
        <f t="shared" si="14"/>
        <v>83</v>
      </c>
      <c r="BB48" s="50">
        <v>83</v>
      </c>
      <c r="BC48" s="51">
        <f t="shared" si="15"/>
        <v>2921861</v>
      </c>
    </row>
    <row r="49" spans="1:55" ht="31.5">
      <c r="A49" s="45" t="s">
        <v>86</v>
      </c>
      <c r="B49" s="46" t="s">
        <v>37</v>
      </c>
      <c r="C49" s="47" t="s">
        <v>87</v>
      </c>
      <c r="D49" s="79">
        <f t="shared" si="4"/>
        <v>0</v>
      </c>
      <c r="E49" s="48">
        <v>0</v>
      </c>
      <c r="F49" s="48">
        <v>0</v>
      </c>
      <c r="G49" s="99">
        <f t="shared" si="5"/>
        <v>0</v>
      </c>
      <c r="H49" s="48">
        <v>0</v>
      </c>
      <c r="I49" s="48">
        <v>0</v>
      </c>
      <c r="J49" s="99">
        <f t="shared" si="16"/>
        <v>92564</v>
      </c>
      <c r="K49" s="48">
        <v>92564</v>
      </c>
      <c r="L49" s="79">
        <f t="shared" si="6"/>
        <v>2361</v>
      </c>
      <c r="M49" s="48">
        <v>2361</v>
      </c>
      <c r="N49" s="61">
        <v>0</v>
      </c>
      <c r="O49" s="79">
        <f t="shared" si="7"/>
        <v>3273</v>
      </c>
      <c r="P49" s="48">
        <v>3273</v>
      </c>
      <c r="Q49" s="48">
        <v>0</v>
      </c>
      <c r="R49" s="79">
        <f t="shared" si="17"/>
        <v>80567</v>
      </c>
      <c r="S49" s="48">
        <v>80567</v>
      </c>
      <c r="T49" s="48">
        <v>0</v>
      </c>
      <c r="U49" s="79">
        <f t="shared" si="8"/>
        <v>405</v>
      </c>
      <c r="V49" s="48">
        <v>405</v>
      </c>
      <c r="W49" s="48">
        <v>0</v>
      </c>
      <c r="X49" s="79">
        <f t="shared" si="9"/>
        <v>35845</v>
      </c>
      <c r="Y49" s="48">
        <v>35845</v>
      </c>
      <c r="Z49" s="79">
        <f t="shared" si="10"/>
        <v>0</v>
      </c>
      <c r="AA49" s="48">
        <v>0</v>
      </c>
      <c r="AB49" s="48">
        <v>0</v>
      </c>
      <c r="AC49" s="79">
        <f t="shared" si="11"/>
        <v>8178</v>
      </c>
      <c r="AD49" s="48">
        <v>0</v>
      </c>
      <c r="AE49" s="49">
        <v>8178</v>
      </c>
      <c r="AF49" s="85">
        <f t="shared" si="12"/>
        <v>0</v>
      </c>
      <c r="AG49" s="48">
        <v>0</v>
      </c>
      <c r="AH49" s="49">
        <v>0</v>
      </c>
      <c r="AI49" s="79">
        <f t="shared" si="18"/>
        <v>30167</v>
      </c>
      <c r="AJ49" s="48">
        <v>0</v>
      </c>
      <c r="AK49" s="48">
        <v>30167</v>
      </c>
      <c r="AL49" s="48">
        <v>0</v>
      </c>
      <c r="AM49" s="79">
        <f t="shared" si="19"/>
        <v>0</v>
      </c>
      <c r="AN49" s="48">
        <v>0</v>
      </c>
      <c r="AO49" s="79">
        <f t="shared" si="20"/>
        <v>364099</v>
      </c>
      <c r="AP49" s="50">
        <v>188088</v>
      </c>
      <c r="AQ49" s="50">
        <v>173297</v>
      </c>
      <c r="AR49" s="50">
        <v>0</v>
      </c>
      <c r="AS49" s="50">
        <v>0</v>
      </c>
      <c r="AT49" s="50">
        <v>2714</v>
      </c>
      <c r="AU49" s="50">
        <v>0</v>
      </c>
      <c r="AV49" s="81">
        <f t="shared" si="13"/>
        <v>272830</v>
      </c>
      <c r="AW49" s="50">
        <v>75901</v>
      </c>
      <c r="AX49" s="50">
        <v>196929</v>
      </c>
      <c r="AY49" s="50">
        <v>0</v>
      </c>
      <c r="AZ49" s="50">
        <v>0</v>
      </c>
      <c r="BA49" s="100">
        <f t="shared" si="14"/>
        <v>17</v>
      </c>
      <c r="BB49" s="50">
        <v>17</v>
      </c>
      <c r="BC49" s="51">
        <f t="shared" si="15"/>
        <v>890306</v>
      </c>
    </row>
    <row r="50" spans="1:55" ht="31.5">
      <c r="A50" s="45" t="s">
        <v>88</v>
      </c>
      <c r="B50" s="46" t="s">
        <v>37</v>
      </c>
      <c r="C50" s="47" t="s">
        <v>89</v>
      </c>
      <c r="D50" s="79">
        <f t="shared" si="4"/>
        <v>0</v>
      </c>
      <c r="E50" s="48">
        <v>0</v>
      </c>
      <c r="F50" s="48">
        <v>0</v>
      </c>
      <c r="G50" s="99">
        <f t="shared" si="5"/>
        <v>0</v>
      </c>
      <c r="H50" s="48">
        <v>0</v>
      </c>
      <c r="I50" s="48">
        <v>0</v>
      </c>
      <c r="J50" s="99">
        <f t="shared" si="16"/>
        <v>0</v>
      </c>
      <c r="K50" s="48">
        <v>0</v>
      </c>
      <c r="L50" s="79">
        <f t="shared" si="6"/>
        <v>3327</v>
      </c>
      <c r="M50" s="48">
        <v>3327</v>
      </c>
      <c r="N50" s="61">
        <v>0</v>
      </c>
      <c r="O50" s="79">
        <f t="shared" si="7"/>
        <v>691</v>
      </c>
      <c r="P50" s="48">
        <v>691</v>
      </c>
      <c r="Q50" s="48">
        <v>0</v>
      </c>
      <c r="R50" s="79">
        <f t="shared" si="17"/>
        <v>11480</v>
      </c>
      <c r="S50" s="48">
        <v>11480</v>
      </c>
      <c r="T50" s="48">
        <v>0</v>
      </c>
      <c r="U50" s="79">
        <f t="shared" si="8"/>
        <v>16</v>
      </c>
      <c r="V50" s="48">
        <v>16</v>
      </c>
      <c r="W50" s="48">
        <v>0</v>
      </c>
      <c r="X50" s="79">
        <f t="shared" si="9"/>
        <v>7683</v>
      </c>
      <c r="Y50" s="48">
        <v>7683</v>
      </c>
      <c r="Z50" s="79">
        <f t="shared" si="10"/>
        <v>0</v>
      </c>
      <c r="AA50" s="48">
        <v>0</v>
      </c>
      <c r="AB50" s="48">
        <v>0</v>
      </c>
      <c r="AC50" s="79">
        <f t="shared" si="11"/>
        <v>9175</v>
      </c>
      <c r="AD50" s="48">
        <v>0</v>
      </c>
      <c r="AE50" s="49">
        <v>9175</v>
      </c>
      <c r="AF50" s="85">
        <f t="shared" si="12"/>
        <v>0</v>
      </c>
      <c r="AG50" s="48">
        <v>0</v>
      </c>
      <c r="AH50" s="49">
        <v>0</v>
      </c>
      <c r="AI50" s="79">
        <f t="shared" si="18"/>
        <v>18400</v>
      </c>
      <c r="AJ50" s="48">
        <v>18400</v>
      </c>
      <c r="AK50" s="48">
        <v>0</v>
      </c>
      <c r="AL50" s="48">
        <v>0</v>
      </c>
      <c r="AM50" s="79">
        <f t="shared" si="19"/>
        <v>0</v>
      </c>
      <c r="AN50" s="48">
        <v>0</v>
      </c>
      <c r="AO50" s="79">
        <f t="shared" si="20"/>
        <v>380648</v>
      </c>
      <c r="AP50" s="50">
        <v>196637</v>
      </c>
      <c r="AQ50" s="50">
        <v>178948</v>
      </c>
      <c r="AR50" s="50">
        <v>0</v>
      </c>
      <c r="AS50" s="50">
        <v>0</v>
      </c>
      <c r="AT50" s="50">
        <v>5063</v>
      </c>
      <c r="AU50" s="50">
        <v>0</v>
      </c>
      <c r="AV50" s="81">
        <f t="shared" si="13"/>
        <v>165805</v>
      </c>
      <c r="AW50" s="50">
        <v>65805</v>
      </c>
      <c r="AX50" s="50">
        <v>100000</v>
      </c>
      <c r="AY50" s="50">
        <v>0</v>
      </c>
      <c r="AZ50" s="50">
        <v>0</v>
      </c>
      <c r="BA50" s="100">
        <f t="shared" si="14"/>
        <v>0</v>
      </c>
      <c r="BB50" s="50">
        <v>0</v>
      </c>
      <c r="BC50" s="51">
        <f t="shared" si="15"/>
        <v>597225</v>
      </c>
    </row>
    <row r="51" spans="1:55" ht="31.5">
      <c r="A51" s="45" t="s">
        <v>90</v>
      </c>
      <c r="B51" s="46" t="s">
        <v>37</v>
      </c>
      <c r="C51" s="47" t="s">
        <v>91</v>
      </c>
      <c r="D51" s="79">
        <f t="shared" si="4"/>
        <v>0</v>
      </c>
      <c r="E51" s="48">
        <v>0</v>
      </c>
      <c r="F51" s="48">
        <v>0</v>
      </c>
      <c r="G51" s="99">
        <f t="shared" si="5"/>
        <v>0</v>
      </c>
      <c r="H51" s="48">
        <v>0</v>
      </c>
      <c r="I51" s="48">
        <v>0</v>
      </c>
      <c r="J51" s="99">
        <f t="shared" si="16"/>
        <v>0</v>
      </c>
      <c r="K51" s="48">
        <v>0</v>
      </c>
      <c r="L51" s="79">
        <f t="shared" si="6"/>
        <v>3073</v>
      </c>
      <c r="M51" s="48">
        <v>3073</v>
      </c>
      <c r="N51" s="61">
        <v>0</v>
      </c>
      <c r="O51" s="79">
        <f t="shared" si="7"/>
        <v>2313</v>
      </c>
      <c r="P51" s="48">
        <v>2313</v>
      </c>
      <c r="Q51" s="48">
        <v>0</v>
      </c>
      <c r="R51" s="79">
        <f t="shared" si="17"/>
        <v>14994</v>
      </c>
      <c r="S51" s="48">
        <v>14994</v>
      </c>
      <c r="T51" s="48">
        <v>0</v>
      </c>
      <c r="U51" s="79">
        <f t="shared" si="8"/>
        <v>573</v>
      </c>
      <c r="V51" s="48">
        <v>573</v>
      </c>
      <c r="W51" s="48">
        <v>0</v>
      </c>
      <c r="X51" s="79">
        <f t="shared" si="9"/>
        <v>27130</v>
      </c>
      <c r="Y51" s="48">
        <v>27130</v>
      </c>
      <c r="Z51" s="79">
        <f t="shared" si="10"/>
        <v>0</v>
      </c>
      <c r="AA51" s="48">
        <v>0</v>
      </c>
      <c r="AB51" s="48">
        <v>0</v>
      </c>
      <c r="AC51" s="79">
        <f t="shared" si="11"/>
        <v>7020</v>
      </c>
      <c r="AD51" s="48">
        <v>0</v>
      </c>
      <c r="AE51" s="49">
        <v>7020</v>
      </c>
      <c r="AF51" s="85">
        <f t="shared" si="12"/>
        <v>0</v>
      </c>
      <c r="AG51" s="48">
        <v>0</v>
      </c>
      <c r="AH51" s="49">
        <v>0</v>
      </c>
      <c r="AI51" s="79">
        <f t="shared" si="18"/>
        <v>8880</v>
      </c>
      <c r="AJ51" s="48">
        <v>8880</v>
      </c>
      <c r="AK51" s="48">
        <v>0</v>
      </c>
      <c r="AL51" s="48">
        <v>0</v>
      </c>
      <c r="AM51" s="79">
        <f t="shared" si="19"/>
        <v>0</v>
      </c>
      <c r="AN51" s="48">
        <v>0</v>
      </c>
      <c r="AO51" s="79">
        <f t="shared" si="20"/>
        <v>352137</v>
      </c>
      <c r="AP51" s="50">
        <v>179855</v>
      </c>
      <c r="AQ51" s="50">
        <v>172282</v>
      </c>
      <c r="AR51" s="50">
        <v>0</v>
      </c>
      <c r="AS51" s="50">
        <v>0</v>
      </c>
      <c r="AT51" s="50">
        <v>0</v>
      </c>
      <c r="AU51" s="50">
        <v>0</v>
      </c>
      <c r="AV51" s="81">
        <f t="shared" si="13"/>
        <v>246719</v>
      </c>
      <c r="AW51" s="50">
        <v>70190</v>
      </c>
      <c r="AX51" s="50">
        <v>176529</v>
      </c>
      <c r="AY51" s="50">
        <v>0</v>
      </c>
      <c r="AZ51" s="50">
        <v>0</v>
      </c>
      <c r="BA51" s="100">
        <f t="shared" si="14"/>
        <v>30</v>
      </c>
      <c r="BB51" s="50">
        <v>30</v>
      </c>
      <c r="BC51" s="51">
        <f t="shared" si="15"/>
        <v>662869</v>
      </c>
    </row>
    <row r="52" spans="1:55" ht="31.5">
      <c r="A52" s="45" t="s">
        <v>92</v>
      </c>
      <c r="B52" s="46" t="s">
        <v>37</v>
      </c>
      <c r="C52" s="47" t="s">
        <v>93</v>
      </c>
      <c r="D52" s="79">
        <f t="shared" si="4"/>
        <v>0</v>
      </c>
      <c r="E52" s="48">
        <v>0</v>
      </c>
      <c r="F52" s="48">
        <v>0</v>
      </c>
      <c r="G52" s="99">
        <f t="shared" si="5"/>
        <v>0</v>
      </c>
      <c r="H52" s="48">
        <v>0</v>
      </c>
      <c r="I52" s="48">
        <v>0</v>
      </c>
      <c r="J52" s="99">
        <f t="shared" si="16"/>
        <v>0</v>
      </c>
      <c r="K52" s="48">
        <v>0</v>
      </c>
      <c r="L52" s="79">
        <f t="shared" si="6"/>
        <v>4783</v>
      </c>
      <c r="M52" s="48">
        <v>4783</v>
      </c>
      <c r="N52" s="61">
        <v>0</v>
      </c>
      <c r="O52" s="79">
        <f t="shared" si="7"/>
        <v>3474</v>
      </c>
      <c r="P52" s="48">
        <v>3474</v>
      </c>
      <c r="Q52" s="48">
        <v>0</v>
      </c>
      <c r="R52" s="79">
        <f t="shared" si="17"/>
        <v>24571</v>
      </c>
      <c r="S52" s="48">
        <v>24571</v>
      </c>
      <c r="T52" s="48">
        <v>0</v>
      </c>
      <c r="U52" s="79">
        <f t="shared" si="8"/>
        <v>551</v>
      </c>
      <c r="V52" s="48">
        <v>551</v>
      </c>
      <c r="W52" s="48">
        <v>0</v>
      </c>
      <c r="X52" s="79">
        <f t="shared" si="9"/>
        <v>41557</v>
      </c>
      <c r="Y52" s="48">
        <v>41557</v>
      </c>
      <c r="Z52" s="79">
        <f t="shared" si="10"/>
        <v>0</v>
      </c>
      <c r="AA52" s="48">
        <v>0</v>
      </c>
      <c r="AB52" s="48">
        <v>0</v>
      </c>
      <c r="AC52" s="79">
        <f t="shared" si="11"/>
        <v>6886</v>
      </c>
      <c r="AD52" s="48">
        <v>0</v>
      </c>
      <c r="AE52" s="49">
        <v>6886</v>
      </c>
      <c r="AF52" s="85">
        <f t="shared" si="12"/>
        <v>0</v>
      </c>
      <c r="AG52" s="48">
        <v>0</v>
      </c>
      <c r="AH52" s="49">
        <v>0</v>
      </c>
      <c r="AI52" s="79">
        <f t="shared" si="18"/>
        <v>26888</v>
      </c>
      <c r="AJ52" s="48">
        <v>0</v>
      </c>
      <c r="AK52" s="48">
        <v>26888</v>
      </c>
      <c r="AL52" s="48">
        <v>0</v>
      </c>
      <c r="AM52" s="79">
        <f t="shared" si="19"/>
        <v>0</v>
      </c>
      <c r="AN52" s="48">
        <v>0</v>
      </c>
      <c r="AO52" s="79">
        <f t="shared" si="20"/>
        <v>374129</v>
      </c>
      <c r="AP52" s="50">
        <v>193270</v>
      </c>
      <c r="AQ52" s="50">
        <v>180504</v>
      </c>
      <c r="AR52" s="50">
        <v>0</v>
      </c>
      <c r="AS52" s="50">
        <v>0</v>
      </c>
      <c r="AT52" s="50">
        <v>355</v>
      </c>
      <c r="AU52" s="50">
        <v>0</v>
      </c>
      <c r="AV52" s="81">
        <f t="shared" si="13"/>
        <v>273684</v>
      </c>
      <c r="AW52" s="50">
        <v>106384</v>
      </c>
      <c r="AX52" s="50">
        <v>167300</v>
      </c>
      <c r="AY52" s="50">
        <v>0</v>
      </c>
      <c r="AZ52" s="50">
        <v>0</v>
      </c>
      <c r="BA52" s="100">
        <f t="shared" si="14"/>
        <v>0</v>
      </c>
      <c r="BB52" s="50">
        <v>0</v>
      </c>
      <c r="BC52" s="51">
        <f t="shared" si="15"/>
        <v>756523</v>
      </c>
    </row>
    <row r="53" spans="1:55" ht="31.5">
      <c r="A53" s="45" t="s">
        <v>94</v>
      </c>
      <c r="B53" s="46" t="s">
        <v>37</v>
      </c>
      <c r="C53" s="47" t="s">
        <v>95</v>
      </c>
      <c r="D53" s="79">
        <f t="shared" si="4"/>
        <v>0</v>
      </c>
      <c r="E53" s="48">
        <v>0</v>
      </c>
      <c r="F53" s="48">
        <v>0</v>
      </c>
      <c r="G53" s="99">
        <f t="shared" si="5"/>
        <v>0</v>
      </c>
      <c r="H53" s="48">
        <v>0</v>
      </c>
      <c r="I53" s="48">
        <v>0</v>
      </c>
      <c r="J53" s="99">
        <f t="shared" si="16"/>
        <v>50720</v>
      </c>
      <c r="K53" s="48">
        <v>50720</v>
      </c>
      <c r="L53" s="79">
        <f t="shared" si="6"/>
        <v>8292</v>
      </c>
      <c r="M53" s="48">
        <v>8292</v>
      </c>
      <c r="N53" s="61">
        <v>0</v>
      </c>
      <c r="O53" s="79">
        <f t="shared" si="7"/>
        <v>5232</v>
      </c>
      <c r="P53" s="48">
        <v>5232</v>
      </c>
      <c r="Q53" s="48">
        <v>0</v>
      </c>
      <c r="R53" s="79">
        <f t="shared" si="17"/>
        <v>49881</v>
      </c>
      <c r="S53" s="48">
        <v>49881</v>
      </c>
      <c r="T53" s="48">
        <v>0</v>
      </c>
      <c r="U53" s="79">
        <f t="shared" si="8"/>
        <v>356</v>
      </c>
      <c r="V53" s="48">
        <v>356</v>
      </c>
      <c r="W53" s="48">
        <v>0</v>
      </c>
      <c r="X53" s="79">
        <f t="shared" si="9"/>
        <v>60806</v>
      </c>
      <c r="Y53" s="48">
        <v>60806</v>
      </c>
      <c r="Z53" s="79">
        <f t="shared" si="10"/>
        <v>300</v>
      </c>
      <c r="AA53" s="48">
        <v>287</v>
      </c>
      <c r="AB53" s="48">
        <v>13</v>
      </c>
      <c r="AC53" s="79">
        <f t="shared" si="11"/>
        <v>15162</v>
      </c>
      <c r="AD53" s="48">
        <v>0</v>
      </c>
      <c r="AE53" s="49">
        <v>15162</v>
      </c>
      <c r="AF53" s="85">
        <f t="shared" si="12"/>
        <v>700</v>
      </c>
      <c r="AG53" s="48">
        <v>700</v>
      </c>
      <c r="AH53" s="49">
        <v>0</v>
      </c>
      <c r="AI53" s="79">
        <f t="shared" si="18"/>
        <v>32367</v>
      </c>
      <c r="AJ53" s="48">
        <v>32367</v>
      </c>
      <c r="AK53" s="48">
        <v>0</v>
      </c>
      <c r="AL53" s="48">
        <v>0</v>
      </c>
      <c r="AM53" s="79">
        <f t="shared" si="19"/>
        <v>0</v>
      </c>
      <c r="AN53" s="48">
        <v>0</v>
      </c>
      <c r="AO53" s="79">
        <f t="shared" si="20"/>
        <v>968960</v>
      </c>
      <c r="AP53" s="50">
        <v>500551</v>
      </c>
      <c r="AQ53" s="50">
        <v>463024</v>
      </c>
      <c r="AR53" s="50">
        <v>0</v>
      </c>
      <c r="AS53" s="50">
        <v>0</v>
      </c>
      <c r="AT53" s="50">
        <v>5385</v>
      </c>
      <c r="AU53" s="50">
        <v>0</v>
      </c>
      <c r="AV53" s="81">
        <f t="shared" si="13"/>
        <v>740465</v>
      </c>
      <c r="AW53" s="50">
        <v>207997</v>
      </c>
      <c r="AX53" s="50">
        <v>532468</v>
      </c>
      <c r="AY53" s="50">
        <v>0</v>
      </c>
      <c r="AZ53" s="50">
        <v>0</v>
      </c>
      <c r="BA53" s="100">
        <f t="shared" si="14"/>
        <v>33</v>
      </c>
      <c r="BB53" s="50">
        <v>33</v>
      </c>
      <c r="BC53" s="51">
        <f t="shared" si="15"/>
        <v>1933274</v>
      </c>
    </row>
    <row r="54" spans="1:55" ht="31.5">
      <c r="A54" s="45" t="s">
        <v>96</v>
      </c>
      <c r="B54" s="46" t="s">
        <v>37</v>
      </c>
      <c r="C54" s="47" t="s">
        <v>97</v>
      </c>
      <c r="D54" s="79">
        <f t="shared" si="4"/>
        <v>5800</v>
      </c>
      <c r="E54" s="48">
        <v>5800</v>
      </c>
      <c r="F54" s="48">
        <v>0</v>
      </c>
      <c r="G54" s="99">
        <f t="shared" si="5"/>
        <v>137</v>
      </c>
      <c r="H54" s="48">
        <v>137</v>
      </c>
      <c r="I54" s="48">
        <v>0</v>
      </c>
      <c r="J54" s="99">
        <f t="shared" si="16"/>
        <v>0</v>
      </c>
      <c r="K54" s="48">
        <v>0</v>
      </c>
      <c r="L54" s="79">
        <f t="shared" si="6"/>
        <v>7193</v>
      </c>
      <c r="M54" s="48">
        <v>7193</v>
      </c>
      <c r="N54" s="61">
        <v>0</v>
      </c>
      <c r="O54" s="79">
        <f t="shared" si="7"/>
        <v>7971</v>
      </c>
      <c r="P54" s="48">
        <v>4089</v>
      </c>
      <c r="Q54" s="48">
        <v>3882</v>
      </c>
      <c r="R54" s="79">
        <f t="shared" si="17"/>
        <v>59525</v>
      </c>
      <c r="S54" s="48">
        <v>59525</v>
      </c>
      <c r="T54" s="48">
        <v>0</v>
      </c>
      <c r="U54" s="79">
        <f t="shared" si="8"/>
        <v>2113</v>
      </c>
      <c r="V54" s="48">
        <v>2113</v>
      </c>
      <c r="W54" s="48">
        <v>0</v>
      </c>
      <c r="X54" s="79">
        <f t="shared" si="9"/>
        <v>97549</v>
      </c>
      <c r="Y54" s="48">
        <v>97549</v>
      </c>
      <c r="Z54" s="79">
        <f t="shared" si="10"/>
        <v>812</v>
      </c>
      <c r="AA54" s="48">
        <v>775</v>
      </c>
      <c r="AB54" s="48">
        <v>37</v>
      </c>
      <c r="AC54" s="79">
        <f t="shared" si="11"/>
        <v>27951</v>
      </c>
      <c r="AD54" s="48">
        <v>0</v>
      </c>
      <c r="AE54" s="49">
        <v>27951</v>
      </c>
      <c r="AF54" s="85">
        <f t="shared" si="12"/>
        <v>0</v>
      </c>
      <c r="AG54" s="48">
        <v>0</v>
      </c>
      <c r="AH54" s="49">
        <v>0</v>
      </c>
      <c r="AI54" s="79">
        <f t="shared" si="18"/>
        <v>37446</v>
      </c>
      <c r="AJ54" s="48">
        <v>0</v>
      </c>
      <c r="AK54" s="48">
        <v>37446</v>
      </c>
      <c r="AL54" s="48">
        <v>0</v>
      </c>
      <c r="AM54" s="79">
        <f t="shared" si="19"/>
        <v>0</v>
      </c>
      <c r="AN54" s="48">
        <v>0</v>
      </c>
      <c r="AO54" s="79">
        <f t="shared" si="20"/>
        <v>1167955</v>
      </c>
      <c r="AP54" s="50">
        <v>603349</v>
      </c>
      <c r="AQ54" s="50">
        <v>560794</v>
      </c>
      <c r="AR54" s="50">
        <v>0</v>
      </c>
      <c r="AS54" s="50">
        <v>0</v>
      </c>
      <c r="AT54" s="50">
        <v>3812</v>
      </c>
      <c r="AU54" s="50">
        <v>0</v>
      </c>
      <c r="AV54" s="81">
        <f t="shared" si="13"/>
        <v>766295</v>
      </c>
      <c r="AW54" s="50">
        <v>206234</v>
      </c>
      <c r="AX54" s="50">
        <v>538534</v>
      </c>
      <c r="AY54" s="50">
        <v>21527</v>
      </c>
      <c r="AZ54" s="50">
        <v>0</v>
      </c>
      <c r="BA54" s="100">
        <f t="shared" si="14"/>
        <v>40</v>
      </c>
      <c r="BB54" s="50">
        <v>40</v>
      </c>
      <c r="BC54" s="51">
        <f t="shared" si="15"/>
        <v>2180787</v>
      </c>
    </row>
    <row r="55" spans="1:55" ht="31.5">
      <c r="A55" s="45" t="s">
        <v>98</v>
      </c>
      <c r="B55" s="46" t="s">
        <v>37</v>
      </c>
      <c r="C55" s="47" t="s">
        <v>99</v>
      </c>
      <c r="D55" s="79">
        <f t="shared" si="4"/>
        <v>0</v>
      </c>
      <c r="E55" s="48">
        <v>0</v>
      </c>
      <c r="F55" s="48">
        <v>0</v>
      </c>
      <c r="G55" s="99">
        <f t="shared" si="5"/>
        <v>25</v>
      </c>
      <c r="H55" s="48">
        <v>25</v>
      </c>
      <c r="I55" s="48">
        <v>0</v>
      </c>
      <c r="J55" s="99">
        <f t="shared" si="16"/>
        <v>0</v>
      </c>
      <c r="K55" s="48">
        <v>0</v>
      </c>
      <c r="L55" s="79">
        <f t="shared" si="6"/>
        <v>4453</v>
      </c>
      <c r="M55" s="48">
        <v>4453</v>
      </c>
      <c r="N55" s="61">
        <v>0</v>
      </c>
      <c r="O55" s="79">
        <f t="shared" si="7"/>
        <v>5804</v>
      </c>
      <c r="P55" s="48">
        <v>5804</v>
      </c>
      <c r="Q55" s="48">
        <v>0</v>
      </c>
      <c r="R55" s="79">
        <f t="shared" si="17"/>
        <v>68646</v>
      </c>
      <c r="S55" s="48">
        <v>68646</v>
      </c>
      <c r="T55" s="48">
        <v>0</v>
      </c>
      <c r="U55" s="79">
        <f t="shared" si="8"/>
        <v>871</v>
      </c>
      <c r="V55" s="48">
        <v>871</v>
      </c>
      <c r="W55" s="48">
        <v>0</v>
      </c>
      <c r="X55" s="79">
        <f t="shared" si="9"/>
        <v>62920</v>
      </c>
      <c r="Y55" s="48">
        <v>62920</v>
      </c>
      <c r="Z55" s="79">
        <f t="shared" si="10"/>
        <v>2790</v>
      </c>
      <c r="AA55" s="48">
        <v>2666</v>
      </c>
      <c r="AB55" s="48">
        <v>124</v>
      </c>
      <c r="AC55" s="79">
        <f t="shared" si="11"/>
        <v>7303</v>
      </c>
      <c r="AD55" s="48">
        <v>0</v>
      </c>
      <c r="AE55" s="49">
        <v>7303</v>
      </c>
      <c r="AF55" s="85">
        <f t="shared" si="12"/>
        <v>0</v>
      </c>
      <c r="AG55" s="48">
        <v>0</v>
      </c>
      <c r="AH55" s="49">
        <v>0</v>
      </c>
      <c r="AI55" s="79">
        <f t="shared" si="18"/>
        <v>16823</v>
      </c>
      <c r="AJ55" s="48">
        <v>16823</v>
      </c>
      <c r="AK55" s="48">
        <v>0</v>
      </c>
      <c r="AL55" s="48">
        <v>0</v>
      </c>
      <c r="AM55" s="79">
        <f t="shared" si="19"/>
        <v>0</v>
      </c>
      <c r="AN55" s="48">
        <v>0</v>
      </c>
      <c r="AO55" s="79">
        <f t="shared" si="20"/>
        <v>353498</v>
      </c>
      <c r="AP55" s="50">
        <v>181138</v>
      </c>
      <c r="AQ55" s="50">
        <v>172360</v>
      </c>
      <c r="AR55" s="50">
        <v>0</v>
      </c>
      <c r="AS55" s="50">
        <v>0</v>
      </c>
      <c r="AT55" s="50">
        <v>0</v>
      </c>
      <c r="AU55" s="50">
        <v>0</v>
      </c>
      <c r="AV55" s="81">
        <f t="shared" si="13"/>
        <v>228850</v>
      </c>
      <c r="AW55" s="50">
        <v>97198</v>
      </c>
      <c r="AX55" s="50">
        <v>131652</v>
      </c>
      <c r="AY55" s="50">
        <v>0</v>
      </c>
      <c r="AZ55" s="50">
        <v>0</v>
      </c>
      <c r="BA55" s="100">
        <f t="shared" si="14"/>
        <v>14</v>
      </c>
      <c r="BB55" s="50">
        <v>14</v>
      </c>
      <c r="BC55" s="51">
        <f t="shared" si="15"/>
        <v>751997</v>
      </c>
    </row>
    <row r="56" spans="1:55" ht="31.5">
      <c r="A56" s="45" t="s">
        <v>100</v>
      </c>
      <c r="B56" s="46" t="s">
        <v>37</v>
      </c>
      <c r="C56" s="47" t="s">
        <v>101</v>
      </c>
      <c r="D56" s="79">
        <f t="shared" si="4"/>
        <v>0</v>
      </c>
      <c r="E56" s="48">
        <v>0</v>
      </c>
      <c r="F56" s="48">
        <v>0</v>
      </c>
      <c r="G56" s="99">
        <f t="shared" si="5"/>
        <v>300</v>
      </c>
      <c r="H56" s="48">
        <v>300</v>
      </c>
      <c r="I56" s="48">
        <v>0</v>
      </c>
      <c r="J56" s="99">
        <f t="shared" si="16"/>
        <v>0</v>
      </c>
      <c r="K56" s="48">
        <v>0</v>
      </c>
      <c r="L56" s="79">
        <f t="shared" si="6"/>
        <v>4315</v>
      </c>
      <c r="M56" s="48">
        <v>4315</v>
      </c>
      <c r="N56" s="61">
        <v>0</v>
      </c>
      <c r="O56" s="79">
        <f t="shared" si="7"/>
        <v>4438</v>
      </c>
      <c r="P56" s="48">
        <v>4438</v>
      </c>
      <c r="Q56" s="48">
        <v>0</v>
      </c>
      <c r="R56" s="79">
        <f t="shared" si="17"/>
        <v>57144</v>
      </c>
      <c r="S56" s="48">
        <v>57144</v>
      </c>
      <c r="T56" s="48">
        <v>0</v>
      </c>
      <c r="U56" s="79">
        <f t="shared" si="8"/>
        <v>398</v>
      </c>
      <c r="V56" s="48">
        <v>398</v>
      </c>
      <c r="W56" s="48">
        <v>0</v>
      </c>
      <c r="X56" s="79">
        <f t="shared" si="9"/>
        <v>48980</v>
      </c>
      <c r="Y56" s="48">
        <v>48980</v>
      </c>
      <c r="Z56" s="79">
        <f t="shared" si="10"/>
        <v>0</v>
      </c>
      <c r="AA56" s="48">
        <v>0</v>
      </c>
      <c r="AB56" s="48">
        <v>0</v>
      </c>
      <c r="AC56" s="79">
        <f t="shared" si="11"/>
        <v>18215</v>
      </c>
      <c r="AD56" s="48">
        <v>0</v>
      </c>
      <c r="AE56" s="49">
        <v>18215</v>
      </c>
      <c r="AF56" s="85">
        <f t="shared" si="12"/>
        <v>3504</v>
      </c>
      <c r="AG56" s="48">
        <v>3504</v>
      </c>
      <c r="AH56" s="49">
        <v>0</v>
      </c>
      <c r="AI56" s="79">
        <f t="shared" si="18"/>
        <v>32096</v>
      </c>
      <c r="AJ56" s="48">
        <v>32096</v>
      </c>
      <c r="AK56" s="48">
        <v>0</v>
      </c>
      <c r="AL56" s="48">
        <v>0</v>
      </c>
      <c r="AM56" s="79">
        <f t="shared" si="19"/>
        <v>0</v>
      </c>
      <c r="AN56" s="48">
        <v>0</v>
      </c>
      <c r="AO56" s="79">
        <f t="shared" si="20"/>
        <v>823373</v>
      </c>
      <c r="AP56" s="50">
        <v>425343</v>
      </c>
      <c r="AQ56" s="50">
        <v>392315</v>
      </c>
      <c r="AR56" s="50">
        <v>0</v>
      </c>
      <c r="AS56" s="50">
        <v>0</v>
      </c>
      <c r="AT56" s="50">
        <v>5715</v>
      </c>
      <c r="AU56" s="50">
        <v>0</v>
      </c>
      <c r="AV56" s="81">
        <f t="shared" si="13"/>
        <v>527733</v>
      </c>
      <c r="AW56" s="50">
        <v>157819</v>
      </c>
      <c r="AX56" s="50">
        <v>369914</v>
      </c>
      <c r="AY56" s="50">
        <v>0</v>
      </c>
      <c r="AZ56" s="50">
        <v>0</v>
      </c>
      <c r="BA56" s="100">
        <f t="shared" si="14"/>
        <v>27</v>
      </c>
      <c r="BB56" s="50">
        <v>27</v>
      </c>
      <c r="BC56" s="51">
        <f t="shared" si="15"/>
        <v>1520523</v>
      </c>
    </row>
    <row r="57" spans="1:55" ht="31.5">
      <c r="A57" s="45" t="s">
        <v>102</v>
      </c>
      <c r="B57" s="46" t="s">
        <v>37</v>
      </c>
      <c r="C57" s="47" t="s">
        <v>103</v>
      </c>
      <c r="D57" s="79">
        <f t="shared" si="4"/>
        <v>0</v>
      </c>
      <c r="E57" s="48">
        <v>0</v>
      </c>
      <c r="F57" s="48">
        <v>0</v>
      </c>
      <c r="G57" s="99">
        <f t="shared" si="5"/>
        <v>34</v>
      </c>
      <c r="H57" s="48">
        <v>0</v>
      </c>
      <c r="I57" s="48">
        <v>34</v>
      </c>
      <c r="J57" s="99">
        <f t="shared" si="16"/>
        <v>0</v>
      </c>
      <c r="K57" s="48">
        <v>0</v>
      </c>
      <c r="L57" s="79">
        <f t="shared" si="6"/>
        <v>3359</v>
      </c>
      <c r="M57" s="48">
        <v>3359</v>
      </c>
      <c r="N57" s="61">
        <v>0</v>
      </c>
      <c r="O57" s="79">
        <f t="shared" si="7"/>
        <v>1966</v>
      </c>
      <c r="P57" s="48">
        <v>1966</v>
      </c>
      <c r="Q57" s="48">
        <v>0</v>
      </c>
      <c r="R57" s="79">
        <f t="shared" si="17"/>
        <v>7344</v>
      </c>
      <c r="S57" s="48">
        <v>7344</v>
      </c>
      <c r="T57" s="48">
        <v>0</v>
      </c>
      <c r="U57" s="79">
        <f t="shared" si="8"/>
        <v>20</v>
      </c>
      <c r="V57" s="48">
        <v>20</v>
      </c>
      <c r="W57" s="48">
        <v>0</v>
      </c>
      <c r="X57" s="79">
        <f t="shared" si="9"/>
        <v>22181</v>
      </c>
      <c r="Y57" s="48">
        <v>22181</v>
      </c>
      <c r="Z57" s="79">
        <f t="shared" si="10"/>
        <v>0</v>
      </c>
      <c r="AA57" s="48">
        <v>0</v>
      </c>
      <c r="AB57" s="48">
        <v>0</v>
      </c>
      <c r="AC57" s="79">
        <f t="shared" si="11"/>
        <v>8073</v>
      </c>
      <c r="AD57" s="48">
        <v>0</v>
      </c>
      <c r="AE57" s="49">
        <v>8073</v>
      </c>
      <c r="AF57" s="85">
        <f t="shared" si="12"/>
        <v>0</v>
      </c>
      <c r="AG57" s="48">
        <v>0</v>
      </c>
      <c r="AH57" s="49">
        <v>0</v>
      </c>
      <c r="AI57" s="79">
        <f t="shared" si="18"/>
        <v>12000</v>
      </c>
      <c r="AJ57" s="48">
        <v>12000</v>
      </c>
      <c r="AK57" s="48">
        <v>0</v>
      </c>
      <c r="AL57" s="48">
        <v>0</v>
      </c>
      <c r="AM57" s="79">
        <f t="shared" si="19"/>
        <v>0</v>
      </c>
      <c r="AN57" s="48">
        <v>0</v>
      </c>
      <c r="AO57" s="79">
        <f t="shared" si="20"/>
        <v>457448</v>
      </c>
      <c r="AP57" s="50">
        <v>218075</v>
      </c>
      <c r="AQ57" s="50">
        <v>239373</v>
      </c>
      <c r="AR57" s="50">
        <v>0</v>
      </c>
      <c r="AS57" s="50">
        <v>0</v>
      </c>
      <c r="AT57" s="50">
        <v>0</v>
      </c>
      <c r="AU57" s="50">
        <v>0</v>
      </c>
      <c r="AV57" s="81">
        <f t="shared" si="13"/>
        <v>310278</v>
      </c>
      <c r="AW57" s="50">
        <v>90977</v>
      </c>
      <c r="AX57" s="50">
        <v>219301</v>
      </c>
      <c r="AY57" s="50">
        <v>0</v>
      </c>
      <c r="AZ57" s="50">
        <v>0</v>
      </c>
      <c r="BA57" s="100">
        <f t="shared" si="14"/>
        <v>13</v>
      </c>
      <c r="BB57" s="50">
        <v>13</v>
      </c>
      <c r="BC57" s="51">
        <f t="shared" si="15"/>
        <v>822716</v>
      </c>
    </row>
    <row r="58" spans="1:55" ht="31.5">
      <c r="A58" s="45" t="s">
        <v>104</v>
      </c>
      <c r="B58" s="46" t="s">
        <v>105</v>
      </c>
      <c r="C58" s="47" t="s">
        <v>106</v>
      </c>
      <c r="D58" s="79">
        <f t="shared" si="4"/>
        <v>0</v>
      </c>
      <c r="E58" s="48">
        <v>0</v>
      </c>
      <c r="F58" s="48">
        <v>0</v>
      </c>
      <c r="G58" s="99">
        <f t="shared" si="5"/>
        <v>22</v>
      </c>
      <c r="H58" s="48">
        <v>22</v>
      </c>
      <c r="I58" s="48">
        <v>0</v>
      </c>
      <c r="J58" s="99">
        <f t="shared" si="16"/>
        <v>0</v>
      </c>
      <c r="K58" s="48">
        <v>0</v>
      </c>
      <c r="L58" s="79">
        <f t="shared" si="6"/>
        <v>2575</v>
      </c>
      <c r="M58" s="48">
        <v>2575</v>
      </c>
      <c r="N58" s="61">
        <v>0</v>
      </c>
      <c r="O58" s="79">
        <f t="shared" si="7"/>
        <v>1056</v>
      </c>
      <c r="P58" s="48">
        <v>1056</v>
      </c>
      <c r="Q58" s="48">
        <v>0</v>
      </c>
      <c r="R58" s="79">
        <f t="shared" si="17"/>
        <v>29714</v>
      </c>
      <c r="S58" s="48">
        <v>29714</v>
      </c>
      <c r="T58" s="48">
        <v>0</v>
      </c>
      <c r="U58" s="79">
        <f t="shared" si="8"/>
        <v>157</v>
      </c>
      <c r="V58" s="48">
        <v>157</v>
      </c>
      <c r="W58" s="48">
        <v>0</v>
      </c>
      <c r="X58" s="79">
        <f t="shared" si="9"/>
        <v>14793</v>
      </c>
      <c r="Y58" s="48">
        <v>14793</v>
      </c>
      <c r="Z58" s="79">
        <f t="shared" si="10"/>
        <v>0</v>
      </c>
      <c r="AA58" s="48">
        <v>0</v>
      </c>
      <c r="AB58" s="48">
        <v>0</v>
      </c>
      <c r="AC58" s="79">
        <f t="shared" si="11"/>
        <v>7020</v>
      </c>
      <c r="AD58" s="48">
        <v>0</v>
      </c>
      <c r="AE58" s="49">
        <v>7020</v>
      </c>
      <c r="AF58" s="85">
        <f t="shared" si="12"/>
        <v>2388</v>
      </c>
      <c r="AG58" s="48">
        <v>2388</v>
      </c>
      <c r="AH58" s="49">
        <v>0</v>
      </c>
      <c r="AI58" s="79">
        <f t="shared" si="18"/>
        <v>18449</v>
      </c>
      <c r="AJ58" s="48">
        <v>18449</v>
      </c>
      <c r="AK58" s="48">
        <v>0</v>
      </c>
      <c r="AL58" s="48">
        <v>0</v>
      </c>
      <c r="AM58" s="79">
        <f t="shared" si="19"/>
        <v>0</v>
      </c>
      <c r="AN58" s="48">
        <v>0</v>
      </c>
      <c r="AO58" s="79">
        <f t="shared" si="20"/>
        <v>222731</v>
      </c>
      <c r="AP58" s="50">
        <v>113616</v>
      </c>
      <c r="AQ58" s="50">
        <v>109115</v>
      </c>
      <c r="AR58" s="50">
        <v>0</v>
      </c>
      <c r="AS58" s="50">
        <v>0</v>
      </c>
      <c r="AT58" s="50">
        <v>0</v>
      </c>
      <c r="AU58" s="50">
        <v>0</v>
      </c>
      <c r="AV58" s="81">
        <f t="shared" si="13"/>
        <v>176488</v>
      </c>
      <c r="AW58" s="50">
        <v>54173</v>
      </c>
      <c r="AX58" s="50">
        <v>122315</v>
      </c>
      <c r="AY58" s="50">
        <v>0</v>
      </c>
      <c r="AZ58" s="50">
        <v>0</v>
      </c>
      <c r="BA58" s="100">
        <f t="shared" si="14"/>
        <v>0</v>
      </c>
      <c r="BB58" s="50">
        <v>0</v>
      </c>
      <c r="BC58" s="51">
        <f t="shared" si="15"/>
        <v>475393</v>
      </c>
    </row>
    <row r="59" spans="1:55" ht="31.5">
      <c r="A59" s="45" t="s">
        <v>107</v>
      </c>
      <c r="B59" s="46" t="s">
        <v>105</v>
      </c>
      <c r="C59" s="47" t="s">
        <v>108</v>
      </c>
      <c r="D59" s="79">
        <f t="shared" si="4"/>
        <v>0</v>
      </c>
      <c r="E59" s="48">
        <v>0</v>
      </c>
      <c r="F59" s="48">
        <v>0</v>
      </c>
      <c r="G59" s="99">
        <f t="shared" si="5"/>
        <v>0</v>
      </c>
      <c r="H59" s="48">
        <v>0</v>
      </c>
      <c r="I59" s="48">
        <v>0</v>
      </c>
      <c r="J59" s="99">
        <f t="shared" si="16"/>
        <v>0</v>
      </c>
      <c r="K59" s="48">
        <v>0</v>
      </c>
      <c r="L59" s="79">
        <f t="shared" si="6"/>
        <v>4945</v>
      </c>
      <c r="M59" s="48">
        <v>4945</v>
      </c>
      <c r="N59" s="61">
        <v>0</v>
      </c>
      <c r="O59" s="79">
        <f t="shared" si="7"/>
        <v>3420</v>
      </c>
      <c r="P59" s="48">
        <v>3420</v>
      </c>
      <c r="Q59" s="48">
        <v>0</v>
      </c>
      <c r="R59" s="79">
        <f t="shared" si="17"/>
        <v>70998</v>
      </c>
      <c r="S59" s="48">
        <v>70998</v>
      </c>
      <c r="T59" s="48">
        <v>0</v>
      </c>
      <c r="U59" s="79">
        <f t="shared" si="8"/>
        <v>593</v>
      </c>
      <c r="V59" s="48">
        <v>593</v>
      </c>
      <c r="W59" s="48">
        <v>0</v>
      </c>
      <c r="X59" s="79">
        <f t="shared" si="9"/>
        <v>41388</v>
      </c>
      <c r="Y59" s="48">
        <v>41388</v>
      </c>
      <c r="Z59" s="79">
        <f t="shared" si="10"/>
        <v>0</v>
      </c>
      <c r="AA59" s="48">
        <v>0</v>
      </c>
      <c r="AB59" s="48">
        <v>0</v>
      </c>
      <c r="AC59" s="79">
        <f t="shared" si="11"/>
        <v>7573</v>
      </c>
      <c r="AD59" s="48">
        <v>0</v>
      </c>
      <c r="AE59" s="49">
        <v>7573</v>
      </c>
      <c r="AF59" s="85">
        <f t="shared" si="12"/>
        <v>0</v>
      </c>
      <c r="AG59" s="48">
        <v>0</v>
      </c>
      <c r="AH59" s="49">
        <v>0</v>
      </c>
      <c r="AI59" s="79">
        <f t="shared" si="18"/>
        <v>44800</v>
      </c>
      <c r="AJ59" s="48">
        <v>0</v>
      </c>
      <c r="AK59" s="48">
        <v>44800</v>
      </c>
      <c r="AL59" s="48">
        <v>0</v>
      </c>
      <c r="AM59" s="79">
        <f t="shared" si="19"/>
        <v>0</v>
      </c>
      <c r="AN59" s="48">
        <v>0</v>
      </c>
      <c r="AO59" s="79">
        <f t="shared" si="20"/>
        <v>417166</v>
      </c>
      <c r="AP59" s="50">
        <v>215502</v>
      </c>
      <c r="AQ59" s="50">
        <v>199526</v>
      </c>
      <c r="AR59" s="50">
        <v>0</v>
      </c>
      <c r="AS59" s="50">
        <v>0</v>
      </c>
      <c r="AT59" s="50">
        <v>2138</v>
      </c>
      <c r="AU59" s="50">
        <v>0</v>
      </c>
      <c r="AV59" s="81">
        <f t="shared" si="13"/>
        <v>347134</v>
      </c>
      <c r="AW59" s="50">
        <v>101459</v>
      </c>
      <c r="AX59" s="50">
        <v>245675</v>
      </c>
      <c r="AY59" s="50">
        <v>0</v>
      </c>
      <c r="AZ59" s="50">
        <v>0</v>
      </c>
      <c r="BA59" s="100">
        <f t="shared" si="14"/>
        <v>13</v>
      </c>
      <c r="BB59" s="50">
        <v>13</v>
      </c>
      <c r="BC59" s="51">
        <f t="shared" si="15"/>
        <v>938030</v>
      </c>
    </row>
    <row r="60" spans="1:55" ht="31.5">
      <c r="A60" s="45" t="s">
        <v>109</v>
      </c>
      <c r="B60" s="46" t="s">
        <v>105</v>
      </c>
      <c r="C60" s="47" t="s">
        <v>39</v>
      </c>
      <c r="D60" s="79">
        <f t="shared" si="4"/>
        <v>0</v>
      </c>
      <c r="E60" s="48">
        <v>0</v>
      </c>
      <c r="F60" s="48">
        <v>0</v>
      </c>
      <c r="G60" s="99">
        <f t="shared" si="5"/>
        <v>0</v>
      </c>
      <c r="H60" s="48">
        <v>0</v>
      </c>
      <c r="I60" s="48">
        <v>0</v>
      </c>
      <c r="J60" s="99">
        <f t="shared" si="16"/>
        <v>0</v>
      </c>
      <c r="K60" s="48">
        <v>0</v>
      </c>
      <c r="L60" s="79">
        <f t="shared" si="6"/>
        <v>7230</v>
      </c>
      <c r="M60" s="48">
        <v>7230</v>
      </c>
      <c r="N60" s="61">
        <v>0</v>
      </c>
      <c r="O60" s="79">
        <f t="shared" si="7"/>
        <v>5692</v>
      </c>
      <c r="P60" s="48">
        <v>5692</v>
      </c>
      <c r="Q60" s="48">
        <v>0</v>
      </c>
      <c r="R60" s="79">
        <f t="shared" si="17"/>
        <v>159982</v>
      </c>
      <c r="S60" s="48">
        <v>159982</v>
      </c>
      <c r="T60" s="48">
        <v>0</v>
      </c>
      <c r="U60" s="79">
        <f t="shared" si="8"/>
        <v>1266</v>
      </c>
      <c r="V60" s="48">
        <v>1266</v>
      </c>
      <c r="W60" s="48">
        <v>0</v>
      </c>
      <c r="X60" s="79">
        <f t="shared" si="9"/>
        <v>61663</v>
      </c>
      <c r="Y60" s="48">
        <v>61663</v>
      </c>
      <c r="Z60" s="79">
        <f t="shared" si="10"/>
        <v>300</v>
      </c>
      <c r="AA60" s="48">
        <v>287</v>
      </c>
      <c r="AB60" s="48">
        <v>13</v>
      </c>
      <c r="AC60" s="79">
        <f t="shared" si="11"/>
        <v>11720</v>
      </c>
      <c r="AD60" s="48">
        <v>0</v>
      </c>
      <c r="AE60" s="49">
        <v>11720</v>
      </c>
      <c r="AF60" s="85">
        <f t="shared" si="12"/>
        <v>0</v>
      </c>
      <c r="AG60" s="48">
        <v>0</v>
      </c>
      <c r="AH60" s="49">
        <v>0</v>
      </c>
      <c r="AI60" s="79">
        <f t="shared" si="18"/>
        <v>48342</v>
      </c>
      <c r="AJ60" s="48">
        <v>48342</v>
      </c>
      <c r="AK60" s="48">
        <v>0</v>
      </c>
      <c r="AL60" s="48">
        <v>0</v>
      </c>
      <c r="AM60" s="79">
        <f t="shared" si="19"/>
        <v>0</v>
      </c>
      <c r="AN60" s="48">
        <v>0</v>
      </c>
      <c r="AO60" s="79">
        <f t="shared" si="20"/>
        <v>681649</v>
      </c>
      <c r="AP60" s="50">
        <v>347114</v>
      </c>
      <c r="AQ60" s="50">
        <v>334535</v>
      </c>
      <c r="AR60" s="50">
        <v>0</v>
      </c>
      <c r="AS60" s="50">
        <v>0</v>
      </c>
      <c r="AT60" s="50">
        <v>0</v>
      </c>
      <c r="AU60" s="50">
        <v>0</v>
      </c>
      <c r="AV60" s="81">
        <f t="shared" si="13"/>
        <v>486192</v>
      </c>
      <c r="AW60" s="50">
        <v>145877</v>
      </c>
      <c r="AX60" s="50">
        <v>340315</v>
      </c>
      <c r="AY60" s="50">
        <v>0</v>
      </c>
      <c r="AZ60" s="50">
        <v>0</v>
      </c>
      <c r="BA60" s="100">
        <f t="shared" si="14"/>
        <v>54</v>
      </c>
      <c r="BB60" s="50">
        <v>54</v>
      </c>
      <c r="BC60" s="51">
        <f t="shared" si="15"/>
        <v>1464090</v>
      </c>
    </row>
    <row r="61" spans="1:55" ht="31.5">
      <c r="A61" s="45" t="s">
        <v>110</v>
      </c>
      <c r="B61" s="46" t="s">
        <v>105</v>
      </c>
      <c r="C61" s="47" t="s">
        <v>111</v>
      </c>
      <c r="D61" s="79">
        <f t="shared" si="4"/>
        <v>1000</v>
      </c>
      <c r="E61" s="48">
        <v>0</v>
      </c>
      <c r="F61" s="48">
        <v>1000</v>
      </c>
      <c r="G61" s="99">
        <f t="shared" si="5"/>
        <v>0</v>
      </c>
      <c r="H61" s="48">
        <v>0</v>
      </c>
      <c r="I61" s="48">
        <v>0</v>
      </c>
      <c r="J61" s="99">
        <f t="shared" si="16"/>
        <v>0</v>
      </c>
      <c r="K61" s="48">
        <v>0</v>
      </c>
      <c r="L61" s="79">
        <f t="shared" si="6"/>
        <v>2141</v>
      </c>
      <c r="M61" s="48">
        <v>2141</v>
      </c>
      <c r="N61" s="61">
        <v>0</v>
      </c>
      <c r="O61" s="79">
        <f t="shared" si="7"/>
        <v>1870</v>
      </c>
      <c r="P61" s="48">
        <v>1870</v>
      </c>
      <c r="Q61" s="48">
        <v>0</v>
      </c>
      <c r="R61" s="79">
        <f t="shared" si="17"/>
        <v>33305</v>
      </c>
      <c r="S61" s="48">
        <v>33305</v>
      </c>
      <c r="T61" s="48">
        <v>0</v>
      </c>
      <c r="U61" s="79">
        <f t="shared" si="8"/>
        <v>177</v>
      </c>
      <c r="V61" s="48">
        <v>177</v>
      </c>
      <c r="W61" s="48">
        <v>0</v>
      </c>
      <c r="X61" s="79">
        <f t="shared" si="9"/>
        <v>27810</v>
      </c>
      <c r="Y61" s="48">
        <v>27810</v>
      </c>
      <c r="Z61" s="79">
        <f t="shared" si="10"/>
        <v>0</v>
      </c>
      <c r="AA61" s="48">
        <v>0</v>
      </c>
      <c r="AB61" s="48">
        <v>0</v>
      </c>
      <c r="AC61" s="79">
        <f t="shared" si="11"/>
        <v>10165</v>
      </c>
      <c r="AD61" s="48">
        <v>0</v>
      </c>
      <c r="AE61" s="49">
        <v>10165</v>
      </c>
      <c r="AF61" s="85">
        <f t="shared" si="12"/>
        <v>0</v>
      </c>
      <c r="AG61" s="48">
        <v>0</v>
      </c>
      <c r="AH61" s="49">
        <v>0</v>
      </c>
      <c r="AI61" s="79">
        <f t="shared" si="18"/>
        <v>20312</v>
      </c>
      <c r="AJ61" s="48">
        <v>0</v>
      </c>
      <c r="AK61" s="48">
        <v>20312</v>
      </c>
      <c r="AL61" s="48">
        <v>0</v>
      </c>
      <c r="AM61" s="79">
        <f t="shared" si="19"/>
        <v>0</v>
      </c>
      <c r="AN61" s="48">
        <v>0</v>
      </c>
      <c r="AO61" s="79">
        <f t="shared" si="20"/>
        <v>713074</v>
      </c>
      <c r="AP61" s="50">
        <v>309951</v>
      </c>
      <c r="AQ61" s="50">
        <v>298463</v>
      </c>
      <c r="AR61" s="50">
        <v>0</v>
      </c>
      <c r="AS61" s="50">
        <v>0</v>
      </c>
      <c r="AT61" s="50">
        <v>104660</v>
      </c>
      <c r="AU61" s="50">
        <v>0</v>
      </c>
      <c r="AV61" s="81">
        <f t="shared" si="13"/>
        <v>499172</v>
      </c>
      <c r="AW61" s="50">
        <v>148058</v>
      </c>
      <c r="AX61" s="50">
        <v>351114</v>
      </c>
      <c r="AY61" s="50">
        <v>0</v>
      </c>
      <c r="AZ61" s="50">
        <v>0</v>
      </c>
      <c r="BA61" s="100">
        <f t="shared" si="14"/>
        <v>68</v>
      </c>
      <c r="BB61" s="50">
        <v>68</v>
      </c>
      <c r="BC61" s="51">
        <f t="shared" si="15"/>
        <v>1309094</v>
      </c>
    </row>
    <row r="62" spans="1:55" ht="31.5">
      <c r="A62" s="45" t="s">
        <v>112</v>
      </c>
      <c r="B62" s="46" t="s">
        <v>105</v>
      </c>
      <c r="C62" s="47" t="s">
        <v>43</v>
      </c>
      <c r="D62" s="79">
        <f t="shared" si="4"/>
        <v>0</v>
      </c>
      <c r="E62" s="48">
        <v>0</v>
      </c>
      <c r="F62" s="48">
        <v>0</v>
      </c>
      <c r="G62" s="99">
        <f t="shared" si="5"/>
        <v>120</v>
      </c>
      <c r="H62" s="48">
        <v>67</v>
      </c>
      <c r="I62" s="48">
        <v>53</v>
      </c>
      <c r="J62" s="99">
        <f t="shared" si="16"/>
        <v>38040</v>
      </c>
      <c r="K62" s="48">
        <v>38040</v>
      </c>
      <c r="L62" s="79">
        <f t="shared" si="6"/>
        <v>5023</v>
      </c>
      <c r="M62" s="48">
        <v>5023</v>
      </c>
      <c r="N62" s="61">
        <v>0</v>
      </c>
      <c r="O62" s="79">
        <f t="shared" si="7"/>
        <v>3239</v>
      </c>
      <c r="P62" s="48">
        <v>3239</v>
      </c>
      <c r="Q62" s="48">
        <v>0</v>
      </c>
      <c r="R62" s="79">
        <f t="shared" si="17"/>
        <v>32996</v>
      </c>
      <c r="S62" s="48">
        <v>32996</v>
      </c>
      <c r="T62" s="48">
        <v>0</v>
      </c>
      <c r="U62" s="79">
        <f t="shared" si="8"/>
        <v>19</v>
      </c>
      <c r="V62" s="48">
        <v>19</v>
      </c>
      <c r="W62" s="48">
        <v>0</v>
      </c>
      <c r="X62" s="79">
        <f t="shared" si="9"/>
        <v>27068</v>
      </c>
      <c r="Y62" s="48">
        <v>27068</v>
      </c>
      <c r="Z62" s="79">
        <f t="shared" si="10"/>
        <v>180</v>
      </c>
      <c r="AA62" s="48">
        <v>172</v>
      </c>
      <c r="AB62" s="48">
        <v>8</v>
      </c>
      <c r="AC62" s="79">
        <f t="shared" si="11"/>
        <v>7217</v>
      </c>
      <c r="AD62" s="48">
        <v>0</v>
      </c>
      <c r="AE62" s="49">
        <v>7217</v>
      </c>
      <c r="AF62" s="85">
        <f t="shared" si="12"/>
        <v>2602</v>
      </c>
      <c r="AG62" s="48">
        <v>2602</v>
      </c>
      <c r="AH62" s="49">
        <v>0</v>
      </c>
      <c r="AI62" s="79">
        <f t="shared" si="18"/>
        <v>0</v>
      </c>
      <c r="AJ62" s="48">
        <v>0</v>
      </c>
      <c r="AK62" s="48">
        <v>0</v>
      </c>
      <c r="AL62" s="48">
        <v>0</v>
      </c>
      <c r="AM62" s="79">
        <f t="shared" si="19"/>
        <v>0</v>
      </c>
      <c r="AN62" s="48">
        <v>0</v>
      </c>
      <c r="AO62" s="79">
        <f t="shared" si="20"/>
        <v>371266</v>
      </c>
      <c r="AP62" s="50">
        <v>183703</v>
      </c>
      <c r="AQ62" s="50">
        <v>187563</v>
      </c>
      <c r="AR62" s="50">
        <v>0</v>
      </c>
      <c r="AS62" s="50">
        <v>0</v>
      </c>
      <c r="AT62" s="50">
        <v>0</v>
      </c>
      <c r="AU62" s="50">
        <v>0</v>
      </c>
      <c r="AV62" s="81">
        <f t="shared" si="13"/>
        <v>331477</v>
      </c>
      <c r="AW62" s="50">
        <v>85018</v>
      </c>
      <c r="AX62" s="50">
        <v>246459</v>
      </c>
      <c r="AY62" s="50">
        <v>0</v>
      </c>
      <c r="AZ62" s="50">
        <v>0</v>
      </c>
      <c r="BA62" s="100">
        <f t="shared" si="14"/>
        <v>0</v>
      </c>
      <c r="BB62" s="50">
        <v>0</v>
      </c>
      <c r="BC62" s="51">
        <f t="shared" si="15"/>
        <v>819247</v>
      </c>
    </row>
    <row r="63" spans="1:55" ht="31.5">
      <c r="A63" s="45" t="s">
        <v>113</v>
      </c>
      <c r="B63" s="46" t="s">
        <v>105</v>
      </c>
      <c r="C63" s="47" t="s">
        <v>114</v>
      </c>
      <c r="D63" s="79">
        <f t="shared" si="4"/>
        <v>0</v>
      </c>
      <c r="E63" s="48">
        <v>0</v>
      </c>
      <c r="F63" s="48">
        <v>0</v>
      </c>
      <c r="G63" s="99">
        <f t="shared" si="5"/>
        <v>30</v>
      </c>
      <c r="H63" s="48">
        <v>30</v>
      </c>
      <c r="I63" s="48">
        <v>0</v>
      </c>
      <c r="J63" s="99">
        <f t="shared" si="16"/>
        <v>0</v>
      </c>
      <c r="K63" s="48">
        <v>0</v>
      </c>
      <c r="L63" s="79">
        <f t="shared" si="6"/>
        <v>660</v>
      </c>
      <c r="M63" s="48">
        <v>660</v>
      </c>
      <c r="N63" s="61">
        <v>0</v>
      </c>
      <c r="O63" s="79">
        <f t="shared" si="7"/>
        <v>602</v>
      </c>
      <c r="P63" s="48">
        <v>602</v>
      </c>
      <c r="Q63" s="48">
        <v>0</v>
      </c>
      <c r="R63" s="79">
        <f t="shared" si="17"/>
        <v>33444</v>
      </c>
      <c r="S63" s="48">
        <v>33444</v>
      </c>
      <c r="T63" s="48">
        <v>0</v>
      </c>
      <c r="U63" s="79">
        <f t="shared" si="8"/>
        <v>162</v>
      </c>
      <c r="V63" s="48">
        <v>162</v>
      </c>
      <c r="W63" s="48">
        <v>0</v>
      </c>
      <c r="X63" s="79">
        <f t="shared" si="9"/>
        <v>9094</v>
      </c>
      <c r="Y63" s="48">
        <v>9094</v>
      </c>
      <c r="Z63" s="79">
        <f t="shared" si="10"/>
        <v>0</v>
      </c>
      <c r="AA63" s="48">
        <v>0</v>
      </c>
      <c r="AB63" s="48">
        <v>0</v>
      </c>
      <c r="AC63" s="79">
        <f t="shared" si="11"/>
        <v>7020</v>
      </c>
      <c r="AD63" s="48">
        <v>0</v>
      </c>
      <c r="AE63" s="49">
        <v>7020</v>
      </c>
      <c r="AF63" s="85">
        <f t="shared" si="12"/>
        <v>0</v>
      </c>
      <c r="AG63" s="48">
        <v>0</v>
      </c>
      <c r="AH63" s="49">
        <v>0</v>
      </c>
      <c r="AI63" s="79">
        <f t="shared" si="18"/>
        <v>5588</v>
      </c>
      <c r="AJ63" s="48">
        <v>5588</v>
      </c>
      <c r="AK63" s="48">
        <v>0</v>
      </c>
      <c r="AL63" s="48">
        <v>0</v>
      </c>
      <c r="AM63" s="79">
        <f t="shared" si="19"/>
        <v>0</v>
      </c>
      <c r="AN63" s="48">
        <v>0</v>
      </c>
      <c r="AO63" s="79">
        <f t="shared" si="20"/>
        <v>168166</v>
      </c>
      <c r="AP63" s="50">
        <v>86872</v>
      </c>
      <c r="AQ63" s="50">
        <v>80254</v>
      </c>
      <c r="AR63" s="50">
        <v>0</v>
      </c>
      <c r="AS63" s="50">
        <v>0</v>
      </c>
      <c r="AT63" s="50">
        <v>1040</v>
      </c>
      <c r="AU63" s="50">
        <v>0</v>
      </c>
      <c r="AV63" s="81">
        <f t="shared" si="13"/>
        <v>116645</v>
      </c>
      <c r="AW63" s="50">
        <v>33835</v>
      </c>
      <c r="AX63" s="50">
        <v>82810</v>
      </c>
      <c r="AY63" s="50">
        <v>0</v>
      </c>
      <c r="AZ63" s="50">
        <v>0</v>
      </c>
      <c r="BA63" s="100">
        <f t="shared" si="14"/>
        <v>0</v>
      </c>
      <c r="BB63" s="50">
        <v>0</v>
      </c>
      <c r="BC63" s="51">
        <f t="shared" si="15"/>
        <v>341411</v>
      </c>
    </row>
    <row r="64" spans="1:55" ht="31.5">
      <c r="A64" s="45" t="s">
        <v>115</v>
      </c>
      <c r="B64" s="46" t="s">
        <v>105</v>
      </c>
      <c r="C64" s="47" t="s">
        <v>116</v>
      </c>
      <c r="D64" s="79">
        <f t="shared" si="4"/>
        <v>0</v>
      </c>
      <c r="E64" s="48">
        <v>0</v>
      </c>
      <c r="F64" s="48">
        <v>0</v>
      </c>
      <c r="G64" s="99">
        <f t="shared" si="5"/>
        <v>0</v>
      </c>
      <c r="H64" s="48">
        <v>0</v>
      </c>
      <c r="I64" s="48">
        <v>0</v>
      </c>
      <c r="J64" s="99">
        <f t="shared" si="16"/>
        <v>0</v>
      </c>
      <c r="K64" s="48">
        <v>0</v>
      </c>
      <c r="L64" s="79">
        <f t="shared" si="6"/>
        <v>0</v>
      </c>
      <c r="M64" s="48">
        <v>0</v>
      </c>
      <c r="N64" s="61">
        <v>0</v>
      </c>
      <c r="O64" s="79">
        <f t="shared" si="7"/>
        <v>1909</v>
      </c>
      <c r="P64" s="48">
        <v>1909</v>
      </c>
      <c r="Q64" s="48">
        <v>0</v>
      </c>
      <c r="R64" s="79">
        <f t="shared" si="17"/>
        <v>22477</v>
      </c>
      <c r="S64" s="48">
        <v>22477</v>
      </c>
      <c r="T64" s="48">
        <v>0</v>
      </c>
      <c r="U64" s="79">
        <f t="shared" si="8"/>
        <v>0</v>
      </c>
      <c r="V64" s="48">
        <v>0</v>
      </c>
      <c r="W64" s="48">
        <v>0</v>
      </c>
      <c r="X64" s="79">
        <f t="shared" si="9"/>
        <v>18566</v>
      </c>
      <c r="Y64" s="48">
        <v>18566</v>
      </c>
      <c r="Z64" s="79">
        <f t="shared" si="10"/>
        <v>0</v>
      </c>
      <c r="AA64" s="48">
        <v>0</v>
      </c>
      <c r="AB64" s="48">
        <v>0</v>
      </c>
      <c r="AC64" s="79">
        <f t="shared" si="11"/>
        <v>6521</v>
      </c>
      <c r="AD64" s="48">
        <v>0</v>
      </c>
      <c r="AE64" s="49">
        <v>6521</v>
      </c>
      <c r="AF64" s="85">
        <f t="shared" si="12"/>
        <v>0</v>
      </c>
      <c r="AG64" s="48">
        <v>0</v>
      </c>
      <c r="AH64" s="49">
        <v>0</v>
      </c>
      <c r="AI64" s="79">
        <f t="shared" si="18"/>
        <v>21749</v>
      </c>
      <c r="AJ64" s="48">
        <v>0</v>
      </c>
      <c r="AK64" s="48">
        <v>21749</v>
      </c>
      <c r="AL64" s="48">
        <v>0</v>
      </c>
      <c r="AM64" s="79">
        <f t="shared" si="19"/>
        <v>0</v>
      </c>
      <c r="AN64" s="48">
        <v>0</v>
      </c>
      <c r="AO64" s="79">
        <f t="shared" si="20"/>
        <v>321569</v>
      </c>
      <c r="AP64" s="50">
        <v>166118</v>
      </c>
      <c r="AQ64" s="50">
        <v>152548</v>
      </c>
      <c r="AR64" s="50">
        <v>0</v>
      </c>
      <c r="AS64" s="50">
        <v>0</v>
      </c>
      <c r="AT64" s="50">
        <v>2903</v>
      </c>
      <c r="AU64" s="50">
        <v>0</v>
      </c>
      <c r="AV64" s="81">
        <f t="shared" si="13"/>
        <v>251134</v>
      </c>
      <c r="AW64" s="50">
        <v>68017</v>
      </c>
      <c r="AX64" s="50">
        <v>183117</v>
      </c>
      <c r="AY64" s="50">
        <v>0</v>
      </c>
      <c r="AZ64" s="50">
        <v>0</v>
      </c>
      <c r="BA64" s="100">
        <f t="shared" si="14"/>
        <v>13</v>
      </c>
      <c r="BB64" s="50">
        <v>13</v>
      </c>
      <c r="BC64" s="51">
        <f t="shared" si="15"/>
        <v>643938</v>
      </c>
    </row>
    <row r="65" spans="1:55" ht="31.5">
      <c r="A65" s="45" t="s">
        <v>117</v>
      </c>
      <c r="B65" s="46" t="s">
        <v>105</v>
      </c>
      <c r="C65" s="47" t="s">
        <v>118</v>
      </c>
      <c r="D65" s="79">
        <f t="shared" si="4"/>
        <v>5000</v>
      </c>
      <c r="E65" s="48">
        <v>5000</v>
      </c>
      <c r="F65" s="48">
        <v>0</v>
      </c>
      <c r="G65" s="99">
        <f t="shared" si="5"/>
        <v>0</v>
      </c>
      <c r="H65" s="48">
        <v>0</v>
      </c>
      <c r="I65" s="48">
        <v>0</v>
      </c>
      <c r="J65" s="99">
        <f t="shared" si="16"/>
        <v>0</v>
      </c>
      <c r="K65" s="48">
        <v>0</v>
      </c>
      <c r="L65" s="79">
        <f t="shared" si="6"/>
        <v>1054</v>
      </c>
      <c r="M65" s="48">
        <v>1054</v>
      </c>
      <c r="N65" s="61">
        <v>0</v>
      </c>
      <c r="O65" s="79">
        <f t="shared" si="7"/>
        <v>751</v>
      </c>
      <c r="P65" s="48">
        <v>751</v>
      </c>
      <c r="Q65" s="48">
        <v>0</v>
      </c>
      <c r="R65" s="79">
        <f t="shared" si="17"/>
        <v>25807</v>
      </c>
      <c r="S65" s="48">
        <v>25807</v>
      </c>
      <c r="T65" s="48">
        <v>0</v>
      </c>
      <c r="U65" s="79">
        <f t="shared" si="8"/>
        <v>638</v>
      </c>
      <c r="V65" s="48">
        <v>638</v>
      </c>
      <c r="W65" s="48">
        <v>0</v>
      </c>
      <c r="X65" s="79">
        <f t="shared" si="9"/>
        <v>10010</v>
      </c>
      <c r="Y65" s="48">
        <v>10010</v>
      </c>
      <c r="Z65" s="79">
        <f t="shared" si="10"/>
        <v>0</v>
      </c>
      <c r="AA65" s="48">
        <v>0</v>
      </c>
      <c r="AB65" s="48">
        <v>0</v>
      </c>
      <c r="AC65" s="79">
        <f t="shared" si="11"/>
        <v>6408</v>
      </c>
      <c r="AD65" s="48">
        <v>0</v>
      </c>
      <c r="AE65" s="49">
        <v>6408</v>
      </c>
      <c r="AF65" s="85">
        <f t="shared" si="12"/>
        <v>0</v>
      </c>
      <c r="AG65" s="48">
        <v>0</v>
      </c>
      <c r="AH65" s="49">
        <v>0</v>
      </c>
      <c r="AI65" s="79">
        <f t="shared" si="18"/>
        <v>0</v>
      </c>
      <c r="AJ65" s="48">
        <v>0</v>
      </c>
      <c r="AK65" s="48">
        <v>0</v>
      </c>
      <c r="AL65" s="48">
        <v>0</v>
      </c>
      <c r="AM65" s="79">
        <f t="shared" si="19"/>
        <v>0</v>
      </c>
      <c r="AN65" s="48">
        <v>0</v>
      </c>
      <c r="AO65" s="79">
        <f t="shared" si="20"/>
        <v>183918</v>
      </c>
      <c r="AP65" s="50">
        <v>95009</v>
      </c>
      <c r="AQ65" s="50">
        <v>85986</v>
      </c>
      <c r="AR65" s="50">
        <v>0</v>
      </c>
      <c r="AS65" s="50">
        <v>0</v>
      </c>
      <c r="AT65" s="50">
        <v>2923</v>
      </c>
      <c r="AU65" s="50">
        <v>0</v>
      </c>
      <c r="AV65" s="81">
        <f t="shared" si="13"/>
        <v>112136</v>
      </c>
      <c r="AW65" s="50">
        <v>34723</v>
      </c>
      <c r="AX65" s="50">
        <v>77413</v>
      </c>
      <c r="AY65" s="50">
        <v>0</v>
      </c>
      <c r="AZ65" s="50">
        <v>0</v>
      </c>
      <c r="BA65" s="100">
        <f t="shared" si="14"/>
        <v>40</v>
      </c>
      <c r="BB65" s="50">
        <v>40</v>
      </c>
      <c r="BC65" s="51">
        <f t="shared" si="15"/>
        <v>345762</v>
      </c>
    </row>
    <row r="66" spans="1:55" ht="31.5">
      <c r="A66" s="45" t="s">
        <v>119</v>
      </c>
      <c r="B66" s="46" t="s">
        <v>105</v>
      </c>
      <c r="C66" s="47" t="s">
        <v>120</v>
      </c>
      <c r="D66" s="79">
        <f t="shared" si="4"/>
        <v>0</v>
      </c>
      <c r="E66" s="48">
        <v>0</v>
      </c>
      <c r="F66" s="48">
        <v>0</v>
      </c>
      <c r="G66" s="99">
        <f t="shared" si="5"/>
        <v>30</v>
      </c>
      <c r="H66" s="48">
        <v>30</v>
      </c>
      <c r="I66" s="48">
        <v>0</v>
      </c>
      <c r="J66" s="99">
        <f t="shared" si="16"/>
        <v>0</v>
      </c>
      <c r="K66" s="48">
        <v>0</v>
      </c>
      <c r="L66" s="79">
        <f t="shared" si="6"/>
        <v>5755</v>
      </c>
      <c r="M66" s="48">
        <v>5755</v>
      </c>
      <c r="N66" s="61">
        <v>0</v>
      </c>
      <c r="O66" s="79">
        <f t="shared" si="7"/>
        <v>1539</v>
      </c>
      <c r="P66" s="48">
        <v>1539</v>
      </c>
      <c r="Q66" s="48">
        <v>0</v>
      </c>
      <c r="R66" s="79">
        <f t="shared" si="17"/>
        <v>3500</v>
      </c>
      <c r="S66" s="48">
        <v>3500</v>
      </c>
      <c r="T66" s="48">
        <v>0</v>
      </c>
      <c r="U66" s="79">
        <f t="shared" si="8"/>
        <v>0</v>
      </c>
      <c r="V66" s="48">
        <v>0</v>
      </c>
      <c r="W66" s="48">
        <v>0</v>
      </c>
      <c r="X66" s="79">
        <f t="shared" si="9"/>
        <v>21659</v>
      </c>
      <c r="Y66" s="48">
        <v>21659</v>
      </c>
      <c r="Z66" s="79">
        <f t="shared" si="10"/>
        <v>877</v>
      </c>
      <c r="AA66" s="48">
        <v>855</v>
      </c>
      <c r="AB66" s="48">
        <v>22</v>
      </c>
      <c r="AC66" s="79">
        <f t="shared" si="11"/>
        <v>13258</v>
      </c>
      <c r="AD66" s="48">
        <v>0</v>
      </c>
      <c r="AE66" s="49">
        <v>13258</v>
      </c>
      <c r="AF66" s="85">
        <f t="shared" si="12"/>
        <v>0</v>
      </c>
      <c r="AG66" s="48">
        <v>0</v>
      </c>
      <c r="AH66" s="49">
        <v>0</v>
      </c>
      <c r="AI66" s="79">
        <f t="shared" si="18"/>
        <v>0</v>
      </c>
      <c r="AJ66" s="48">
        <v>0</v>
      </c>
      <c r="AK66" s="48">
        <v>0</v>
      </c>
      <c r="AL66" s="48">
        <v>0</v>
      </c>
      <c r="AM66" s="79">
        <f t="shared" si="19"/>
        <v>0</v>
      </c>
      <c r="AN66" s="48">
        <v>0</v>
      </c>
      <c r="AO66" s="79">
        <f t="shared" si="20"/>
        <v>654534</v>
      </c>
      <c r="AP66" s="50">
        <v>337734</v>
      </c>
      <c r="AQ66" s="50">
        <v>316800</v>
      </c>
      <c r="AR66" s="50">
        <v>0</v>
      </c>
      <c r="AS66" s="50">
        <v>0</v>
      </c>
      <c r="AT66" s="50">
        <v>0</v>
      </c>
      <c r="AU66" s="50">
        <v>0</v>
      </c>
      <c r="AV66" s="81">
        <f t="shared" si="13"/>
        <v>300529</v>
      </c>
      <c r="AW66" s="50">
        <v>73388</v>
      </c>
      <c r="AX66" s="50">
        <v>227141</v>
      </c>
      <c r="AY66" s="50">
        <v>0</v>
      </c>
      <c r="AZ66" s="50">
        <v>0</v>
      </c>
      <c r="BA66" s="100">
        <f t="shared" si="14"/>
        <v>13</v>
      </c>
      <c r="BB66" s="50">
        <v>13</v>
      </c>
      <c r="BC66" s="51">
        <f t="shared" si="15"/>
        <v>1001694</v>
      </c>
    </row>
    <row r="67" spans="1:55" ht="31.5">
      <c r="A67" s="45" t="s">
        <v>121</v>
      </c>
      <c r="B67" s="46" t="s">
        <v>105</v>
      </c>
      <c r="C67" s="47" t="s">
        <v>45</v>
      </c>
      <c r="D67" s="79">
        <f t="shared" si="4"/>
        <v>0</v>
      </c>
      <c r="E67" s="48">
        <v>0</v>
      </c>
      <c r="F67" s="48">
        <v>0</v>
      </c>
      <c r="G67" s="99">
        <f t="shared" si="5"/>
        <v>54</v>
      </c>
      <c r="H67" s="48">
        <v>54</v>
      </c>
      <c r="I67" s="48">
        <v>0</v>
      </c>
      <c r="J67" s="99">
        <f t="shared" si="16"/>
        <v>0</v>
      </c>
      <c r="K67" s="48">
        <v>0</v>
      </c>
      <c r="L67" s="79">
        <f t="shared" si="6"/>
        <v>2792</v>
      </c>
      <c r="M67" s="48">
        <v>2792</v>
      </c>
      <c r="N67" s="61">
        <v>0</v>
      </c>
      <c r="O67" s="79">
        <f t="shared" si="7"/>
        <v>1838</v>
      </c>
      <c r="P67" s="48">
        <v>1838</v>
      </c>
      <c r="Q67" s="48">
        <v>0</v>
      </c>
      <c r="R67" s="79">
        <f t="shared" si="17"/>
        <v>57781</v>
      </c>
      <c r="S67" s="48">
        <v>57781</v>
      </c>
      <c r="T67" s="48">
        <v>0</v>
      </c>
      <c r="U67" s="79">
        <f t="shared" si="8"/>
        <v>103</v>
      </c>
      <c r="V67" s="48">
        <v>103</v>
      </c>
      <c r="W67" s="48">
        <v>0</v>
      </c>
      <c r="X67" s="79">
        <f t="shared" si="9"/>
        <v>21368</v>
      </c>
      <c r="Y67" s="48">
        <v>21368</v>
      </c>
      <c r="Z67" s="79">
        <f t="shared" si="10"/>
        <v>0</v>
      </c>
      <c r="AA67" s="48">
        <v>0</v>
      </c>
      <c r="AB67" s="48">
        <v>0</v>
      </c>
      <c r="AC67" s="79">
        <f t="shared" si="11"/>
        <v>11557</v>
      </c>
      <c r="AD67" s="48">
        <v>0</v>
      </c>
      <c r="AE67" s="49">
        <v>11557</v>
      </c>
      <c r="AF67" s="85">
        <f t="shared" si="12"/>
        <v>0</v>
      </c>
      <c r="AG67" s="48">
        <v>0</v>
      </c>
      <c r="AH67" s="49">
        <v>0</v>
      </c>
      <c r="AI67" s="79">
        <f t="shared" si="18"/>
        <v>5994</v>
      </c>
      <c r="AJ67" s="48">
        <v>5994</v>
      </c>
      <c r="AK67" s="48">
        <v>0</v>
      </c>
      <c r="AL67" s="48">
        <v>0</v>
      </c>
      <c r="AM67" s="79">
        <f t="shared" si="19"/>
        <v>0</v>
      </c>
      <c r="AN67" s="48">
        <v>0</v>
      </c>
      <c r="AO67" s="79">
        <f t="shared" si="20"/>
        <v>747657</v>
      </c>
      <c r="AP67" s="50">
        <v>379522</v>
      </c>
      <c r="AQ67" s="50">
        <v>368135</v>
      </c>
      <c r="AR67" s="50">
        <v>0</v>
      </c>
      <c r="AS67" s="50">
        <v>0</v>
      </c>
      <c r="AT67" s="50">
        <v>0</v>
      </c>
      <c r="AU67" s="50">
        <v>0</v>
      </c>
      <c r="AV67" s="81">
        <f t="shared" si="13"/>
        <v>409286</v>
      </c>
      <c r="AW67" s="50">
        <v>113400</v>
      </c>
      <c r="AX67" s="50">
        <v>295886</v>
      </c>
      <c r="AY67" s="50">
        <v>0</v>
      </c>
      <c r="AZ67" s="50">
        <v>0</v>
      </c>
      <c r="BA67" s="100">
        <f t="shared" si="14"/>
        <v>40</v>
      </c>
      <c r="BB67" s="50">
        <v>40</v>
      </c>
      <c r="BC67" s="51">
        <f t="shared" si="15"/>
        <v>1258470</v>
      </c>
    </row>
    <row r="68" spans="1:55" ht="31.5">
      <c r="A68" s="45" t="s">
        <v>122</v>
      </c>
      <c r="B68" s="46" t="s">
        <v>105</v>
      </c>
      <c r="C68" s="47" t="s">
        <v>123</v>
      </c>
      <c r="D68" s="79">
        <f t="shared" si="4"/>
        <v>5000</v>
      </c>
      <c r="E68" s="48">
        <v>0</v>
      </c>
      <c r="F68" s="48">
        <v>5000</v>
      </c>
      <c r="G68" s="99">
        <f t="shared" si="5"/>
        <v>0</v>
      </c>
      <c r="H68" s="48">
        <v>0</v>
      </c>
      <c r="I68" s="48">
        <v>0</v>
      </c>
      <c r="J68" s="99">
        <f t="shared" si="16"/>
        <v>0</v>
      </c>
      <c r="K68" s="48">
        <v>0</v>
      </c>
      <c r="L68" s="79">
        <f t="shared" si="6"/>
        <v>3779</v>
      </c>
      <c r="M68" s="48">
        <v>3779</v>
      </c>
      <c r="N68" s="61">
        <v>0</v>
      </c>
      <c r="O68" s="79">
        <f t="shared" si="7"/>
        <v>3498</v>
      </c>
      <c r="P68" s="48">
        <v>3498</v>
      </c>
      <c r="Q68" s="48">
        <v>0</v>
      </c>
      <c r="R68" s="79">
        <f t="shared" si="17"/>
        <v>16984</v>
      </c>
      <c r="S68" s="48">
        <v>16984</v>
      </c>
      <c r="T68" s="48">
        <v>0</v>
      </c>
      <c r="U68" s="79">
        <f t="shared" si="8"/>
        <v>164</v>
      </c>
      <c r="V68" s="48">
        <v>164</v>
      </c>
      <c r="W68" s="48">
        <v>0</v>
      </c>
      <c r="X68" s="79">
        <f t="shared" si="9"/>
        <v>38723</v>
      </c>
      <c r="Y68" s="48">
        <v>38723</v>
      </c>
      <c r="Z68" s="79">
        <f t="shared" si="10"/>
        <v>0</v>
      </c>
      <c r="AA68" s="48">
        <v>0</v>
      </c>
      <c r="AB68" s="48">
        <v>0</v>
      </c>
      <c r="AC68" s="79">
        <f t="shared" si="11"/>
        <v>7107</v>
      </c>
      <c r="AD68" s="48">
        <v>0</v>
      </c>
      <c r="AE68" s="49">
        <v>7107</v>
      </c>
      <c r="AF68" s="85">
        <f t="shared" si="12"/>
        <v>0</v>
      </c>
      <c r="AG68" s="48">
        <v>0</v>
      </c>
      <c r="AH68" s="49">
        <v>0</v>
      </c>
      <c r="AI68" s="79">
        <f t="shared" si="18"/>
        <v>17792</v>
      </c>
      <c r="AJ68" s="48">
        <v>17792</v>
      </c>
      <c r="AK68" s="48">
        <v>0</v>
      </c>
      <c r="AL68" s="48">
        <v>0</v>
      </c>
      <c r="AM68" s="79">
        <f t="shared" si="19"/>
        <v>0</v>
      </c>
      <c r="AN68" s="48">
        <v>0</v>
      </c>
      <c r="AO68" s="79">
        <f t="shared" si="20"/>
        <v>437445</v>
      </c>
      <c r="AP68" s="50">
        <v>225829</v>
      </c>
      <c r="AQ68" s="50">
        <v>211616</v>
      </c>
      <c r="AR68" s="50">
        <v>0</v>
      </c>
      <c r="AS68" s="50">
        <v>0</v>
      </c>
      <c r="AT68" s="50">
        <v>0</v>
      </c>
      <c r="AU68" s="50">
        <v>0</v>
      </c>
      <c r="AV68" s="81">
        <f t="shared" si="13"/>
        <v>265194</v>
      </c>
      <c r="AW68" s="50">
        <v>83398</v>
      </c>
      <c r="AX68" s="50">
        <v>181796</v>
      </c>
      <c r="AY68" s="50">
        <v>0</v>
      </c>
      <c r="AZ68" s="50">
        <v>0</v>
      </c>
      <c r="BA68" s="100">
        <f t="shared" si="14"/>
        <v>0</v>
      </c>
      <c r="BB68" s="50">
        <v>0</v>
      </c>
      <c r="BC68" s="51">
        <f t="shared" si="15"/>
        <v>795686</v>
      </c>
    </row>
    <row r="69" spans="1:55" ht="31.5">
      <c r="A69" s="45" t="s">
        <v>124</v>
      </c>
      <c r="B69" s="46" t="s">
        <v>105</v>
      </c>
      <c r="C69" s="47" t="s">
        <v>46</v>
      </c>
      <c r="D69" s="79">
        <f t="shared" si="4"/>
        <v>0</v>
      </c>
      <c r="E69" s="48">
        <v>0</v>
      </c>
      <c r="F69" s="48">
        <v>0</v>
      </c>
      <c r="G69" s="99">
        <f t="shared" si="5"/>
        <v>0</v>
      </c>
      <c r="H69" s="48">
        <v>0</v>
      </c>
      <c r="I69" s="48">
        <v>0</v>
      </c>
      <c r="J69" s="99">
        <f t="shared" si="16"/>
        <v>0</v>
      </c>
      <c r="K69" s="48">
        <v>0</v>
      </c>
      <c r="L69" s="79">
        <f t="shared" si="6"/>
        <v>2114</v>
      </c>
      <c r="M69" s="48">
        <v>2114</v>
      </c>
      <c r="N69" s="61">
        <v>0</v>
      </c>
      <c r="O69" s="79">
        <f t="shared" si="7"/>
        <v>4338</v>
      </c>
      <c r="P69" s="48">
        <v>4338</v>
      </c>
      <c r="Q69" s="48">
        <v>0</v>
      </c>
      <c r="R69" s="79">
        <f t="shared" si="17"/>
        <v>51659</v>
      </c>
      <c r="S69" s="48">
        <v>51659</v>
      </c>
      <c r="T69" s="48">
        <v>0</v>
      </c>
      <c r="U69" s="79">
        <f t="shared" si="8"/>
        <v>0</v>
      </c>
      <c r="V69" s="48">
        <v>0</v>
      </c>
      <c r="W69" s="48">
        <v>0</v>
      </c>
      <c r="X69" s="79">
        <f t="shared" si="9"/>
        <v>53735</v>
      </c>
      <c r="Y69" s="48">
        <v>53735</v>
      </c>
      <c r="Z69" s="79">
        <f t="shared" si="10"/>
        <v>0</v>
      </c>
      <c r="AA69" s="48">
        <v>0</v>
      </c>
      <c r="AB69" s="48">
        <v>0</v>
      </c>
      <c r="AC69" s="79">
        <f t="shared" si="11"/>
        <v>7954</v>
      </c>
      <c r="AD69" s="48">
        <v>0</v>
      </c>
      <c r="AE69" s="49">
        <v>7954</v>
      </c>
      <c r="AF69" s="85">
        <f t="shared" si="12"/>
        <v>0</v>
      </c>
      <c r="AG69" s="48">
        <v>0</v>
      </c>
      <c r="AH69" s="49">
        <v>0</v>
      </c>
      <c r="AI69" s="79">
        <f t="shared" si="18"/>
        <v>7863</v>
      </c>
      <c r="AJ69" s="48">
        <v>0</v>
      </c>
      <c r="AK69" s="48">
        <v>7863</v>
      </c>
      <c r="AL69" s="48">
        <v>0</v>
      </c>
      <c r="AM69" s="79">
        <f t="shared" si="19"/>
        <v>0</v>
      </c>
      <c r="AN69" s="48">
        <v>0</v>
      </c>
      <c r="AO69" s="79">
        <f t="shared" si="20"/>
        <v>466130</v>
      </c>
      <c r="AP69" s="50">
        <v>237390</v>
      </c>
      <c r="AQ69" s="50">
        <v>228740</v>
      </c>
      <c r="AR69" s="50">
        <v>0</v>
      </c>
      <c r="AS69" s="50">
        <v>0</v>
      </c>
      <c r="AT69" s="50">
        <v>0</v>
      </c>
      <c r="AU69" s="50">
        <v>0</v>
      </c>
      <c r="AV69" s="81">
        <f t="shared" si="13"/>
        <v>279859</v>
      </c>
      <c r="AW69" s="50">
        <v>78504</v>
      </c>
      <c r="AX69" s="50">
        <v>201355</v>
      </c>
      <c r="AY69" s="50">
        <v>0</v>
      </c>
      <c r="AZ69" s="50">
        <v>0</v>
      </c>
      <c r="BA69" s="100">
        <f t="shared" si="14"/>
        <v>16</v>
      </c>
      <c r="BB69" s="50">
        <v>16</v>
      </c>
      <c r="BC69" s="51">
        <f t="shared" si="15"/>
        <v>873668</v>
      </c>
    </row>
    <row r="70" spans="1:55" ht="31.5">
      <c r="A70" s="45" t="s">
        <v>125</v>
      </c>
      <c r="B70" s="46" t="s">
        <v>105</v>
      </c>
      <c r="C70" s="47" t="s">
        <v>47</v>
      </c>
      <c r="D70" s="79">
        <f t="shared" si="4"/>
        <v>0</v>
      </c>
      <c r="E70" s="48">
        <v>0</v>
      </c>
      <c r="F70" s="48">
        <v>0</v>
      </c>
      <c r="G70" s="99">
        <f t="shared" si="5"/>
        <v>0</v>
      </c>
      <c r="H70" s="48">
        <v>0</v>
      </c>
      <c r="I70" s="48">
        <v>0</v>
      </c>
      <c r="J70" s="99">
        <f t="shared" si="16"/>
        <v>0</v>
      </c>
      <c r="K70" s="48">
        <v>0</v>
      </c>
      <c r="L70" s="79">
        <f t="shared" si="6"/>
        <v>4020</v>
      </c>
      <c r="M70" s="48">
        <v>4020</v>
      </c>
      <c r="N70" s="61">
        <v>0</v>
      </c>
      <c r="O70" s="79">
        <f t="shared" si="7"/>
        <v>3576</v>
      </c>
      <c r="P70" s="48">
        <v>3576</v>
      </c>
      <c r="Q70" s="48">
        <v>0</v>
      </c>
      <c r="R70" s="79">
        <f t="shared" si="17"/>
        <v>65920</v>
      </c>
      <c r="S70" s="48">
        <v>65920</v>
      </c>
      <c r="T70" s="48">
        <v>0</v>
      </c>
      <c r="U70" s="79">
        <f t="shared" si="8"/>
        <v>39</v>
      </c>
      <c r="V70" s="48">
        <v>39</v>
      </c>
      <c r="W70" s="48">
        <v>0</v>
      </c>
      <c r="X70" s="79">
        <f t="shared" si="9"/>
        <v>37816</v>
      </c>
      <c r="Y70" s="48">
        <v>37816</v>
      </c>
      <c r="Z70" s="79">
        <f t="shared" si="10"/>
        <v>300</v>
      </c>
      <c r="AA70" s="48">
        <v>291</v>
      </c>
      <c r="AB70" s="48">
        <v>9</v>
      </c>
      <c r="AC70" s="79">
        <f t="shared" si="11"/>
        <v>13212</v>
      </c>
      <c r="AD70" s="48">
        <v>0</v>
      </c>
      <c r="AE70" s="49">
        <v>13212</v>
      </c>
      <c r="AF70" s="85">
        <f t="shared" si="12"/>
        <v>0</v>
      </c>
      <c r="AG70" s="48">
        <v>0</v>
      </c>
      <c r="AH70" s="49">
        <v>0</v>
      </c>
      <c r="AI70" s="79">
        <f t="shared" si="18"/>
        <v>5319</v>
      </c>
      <c r="AJ70" s="48">
        <v>5319</v>
      </c>
      <c r="AK70" s="48">
        <v>0</v>
      </c>
      <c r="AL70" s="48">
        <v>0</v>
      </c>
      <c r="AM70" s="79">
        <f t="shared" si="19"/>
        <v>0</v>
      </c>
      <c r="AN70" s="48">
        <v>0</v>
      </c>
      <c r="AO70" s="79">
        <f t="shared" si="20"/>
        <v>757203</v>
      </c>
      <c r="AP70" s="50">
        <v>384951</v>
      </c>
      <c r="AQ70" s="50">
        <v>372252</v>
      </c>
      <c r="AR70" s="50">
        <v>0</v>
      </c>
      <c r="AS70" s="50">
        <v>0</v>
      </c>
      <c r="AT70" s="50">
        <v>0</v>
      </c>
      <c r="AU70" s="50">
        <v>0</v>
      </c>
      <c r="AV70" s="81">
        <f t="shared" si="13"/>
        <v>423153</v>
      </c>
      <c r="AW70" s="50">
        <v>116175</v>
      </c>
      <c r="AX70" s="50">
        <v>306978</v>
      </c>
      <c r="AY70" s="50">
        <v>0</v>
      </c>
      <c r="AZ70" s="50">
        <v>0</v>
      </c>
      <c r="BA70" s="100">
        <f t="shared" si="14"/>
        <v>76</v>
      </c>
      <c r="BB70" s="50">
        <v>76</v>
      </c>
      <c r="BC70" s="51">
        <f t="shared" si="15"/>
        <v>1310634</v>
      </c>
    </row>
    <row r="71" spans="1:55" ht="31.5">
      <c r="A71" s="45" t="s">
        <v>126</v>
      </c>
      <c r="B71" s="46" t="s">
        <v>105</v>
      </c>
      <c r="C71" s="47" t="s">
        <v>127</v>
      </c>
      <c r="D71" s="79">
        <f t="shared" si="4"/>
        <v>0</v>
      </c>
      <c r="E71" s="48">
        <v>0</v>
      </c>
      <c r="F71" s="48">
        <v>0</v>
      </c>
      <c r="G71" s="99">
        <f t="shared" si="5"/>
        <v>0</v>
      </c>
      <c r="H71" s="48">
        <v>0</v>
      </c>
      <c r="I71" s="48">
        <v>0</v>
      </c>
      <c r="J71" s="99">
        <f t="shared" si="16"/>
        <v>0</v>
      </c>
      <c r="K71" s="48">
        <v>0</v>
      </c>
      <c r="L71" s="79">
        <f t="shared" si="6"/>
        <v>2773</v>
      </c>
      <c r="M71" s="48">
        <v>2773</v>
      </c>
      <c r="N71" s="61">
        <v>0</v>
      </c>
      <c r="O71" s="79">
        <f t="shared" si="7"/>
        <v>1491</v>
      </c>
      <c r="P71" s="48">
        <v>1491</v>
      </c>
      <c r="Q71" s="48">
        <v>0</v>
      </c>
      <c r="R71" s="79">
        <f t="shared" si="17"/>
        <v>14000</v>
      </c>
      <c r="S71" s="48">
        <v>14000</v>
      </c>
      <c r="T71" s="48">
        <v>0</v>
      </c>
      <c r="U71" s="79">
        <f t="shared" si="8"/>
        <v>198</v>
      </c>
      <c r="V71" s="48">
        <v>198</v>
      </c>
      <c r="W71" s="48">
        <v>0</v>
      </c>
      <c r="X71" s="79">
        <f t="shared" si="9"/>
        <v>16662</v>
      </c>
      <c r="Y71" s="48">
        <v>16662</v>
      </c>
      <c r="Z71" s="79">
        <f t="shared" si="10"/>
        <v>0</v>
      </c>
      <c r="AA71" s="48">
        <v>0</v>
      </c>
      <c r="AB71" s="48">
        <v>0</v>
      </c>
      <c r="AC71" s="79">
        <f t="shared" si="11"/>
        <v>6965</v>
      </c>
      <c r="AD71" s="48">
        <v>0</v>
      </c>
      <c r="AE71" s="49">
        <v>6965</v>
      </c>
      <c r="AF71" s="85">
        <f t="shared" si="12"/>
        <v>1607</v>
      </c>
      <c r="AG71" s="48">
        <v>1607</v>
      </c>
      <c r="AH71" s="49">
        <v>0</v>
      </c>
      <c r="AI71" s="79">
        <f t="shared" si="18"/>
        <v>3849</v>
      </c>
      <c r="AJ71" s="48">
        <v>3849</v>
      </c>
      <c r="AK71" s="48">
        <v>0</v>
      </c>
      <c r="AL71" s="48">
        <v>0</v>
      </c>
      <c r="AM71" s="79">
        <f t="shared" si="19"/>
        <v>0</v>
      </c>
      <c r="AN71" s="48">
        <v>0</v>
      </c>
      <c r="AO71" s="79">
        <f t="shared" si="20"/>
        <v>390253</v>
      </c>
      <c r="AP71" s="50">
        <v>201180</v>
      </c>
      <c r="AQ71" s="50">
        <v>189073</v>
      </c>
      <c r="AR71" s="50">
        <v>0</v>
      </c>
      <c r="AS71" s="50">
        <v>0</v>
      </c>
      <c r="AT71" s="50">
        <v>0</v>
      </c>
      <c r="AU71" s="50">
        <v>0</v>
      </c>
      <c r="AV71" s="81">
        <f t="shared" si="13"/>
        <v>196786</v>
      </c>
      <c r="AW71" s="50">
        <v>52557</v>
      </c>
      <c r="AX71" s="50">
        <v>144229</v>
      </c>
      <c r="AY71" s="50">
        <v>0</v>
      </c>
      <c r="AZ71" s="50">
        <v>0</v>
      </c>
      <c r="BA71" s="100">
        <f t="shared" si="14"/>
        <v>15</v>
      </c>
      <c r="BB71" s="50">
        <v>15</v>
      </c>
      <c r="BC71" s="51">
        <f t="shared" si="15"/>
        <v>634599</v>
      </c>
    </row>
    <row r="72" spans="1:55" ht="31.5">
      <c r="A72" s="45" t="s">
        <v>128</v>
      </c>
      <c r="B72" s="46" t="s">
        <v>105</v>
      </c>
      <c r="C72" s="47" t="s">
        <v>49</v>
      </c>
      <c r="D72" s="79">
        <f t="shared" si="4"/>
        <v>0</v>
      </c>
      <c r="E72" s="48">
        <v>0</v>
      </c>
      <c r="F72" s="48">
        <v>0</v>
      </c>
      <c r="G72" s="99">
        <f t="shared" si="5"/>
        <v>26</v>
      </c>
      <c r="H72" s="48">
        <v>26</v>
      </c>
      <c r="I72" s="48">
        <v>0</v>
      </c>
      <c r="J72" s="99">
        <f t="shared" si="16"/>
        <v>0</v>
      </c>
      <c r="K72" s="48">
        <v>0</v>
      </c>
      <c r="L72" s="79">
        <f t="shared" si="6"/>
        <v>2778</v>
      </c>
      <c r="M72" s="48">
        <v>2778</v>
      </c>
      <c r="N72" s="61">
        <v>0</v>
      </c>
      <c r="O72" s="79">
        <f t="shared" si="7"/>
        <v>2093</v>
      </c>
      <c r="P72" s="48">
        <v>2093</v>
      </c>
      <c r="Q72" s="48">
        <v>0</v>
      </c>
      <c r="R72" s="79">
        <f t="shared" si="17"/>
        <v>16460</v>
      </c>
      <c r="S72" s="48">
        <v>16460</v>
      </c>
      <c r="T72" s="48">
        <v>0</v>
      </c>
      <c r="U72" s="79">
        <f t="shared" si="8"/>
        <v>154</v>
      </c>
      <c r="V72" s="48">
        <v>154</v>
      </c>
      <c r="W72" s="48">
        <v>0</v>
      </c>
      <c r="X72" s="79">
        <f t="shared" si="9"/>
        <v>20219</v>
      </c>
      <c r="Y72" s="48">
        <v>20219</v>
      </c>
      <c r="Z72" s="79">
        <f t="shared" si="10"/>
        <v>0</v>
      </c>
      <c r="AA72" s="48">
        <v>0</v>
      </c>
      <c r="AB72" s="48">
        <v>0</v>
      </c>
      <c r="AC72" s="79">
        <f t="shared" si="11"/>
        <v>9726</v>
      </c>
      <c r="AD72" s="48">
        <v>0</v>
      </c>
      <c r="AE72" s="49">
        <v>9726</v>
      </c>
      <c r="AF72" s="85">
        <f t="shared" si="12"/>
        <v>0</v>
      </c>
      <c r="AG72" s="48">
        <v>0</v>
      </c>
      <c r="AH72" s="49">
        <v>0</v>
      </c>
      <c r="AI72" s="79">
        <f t="shared" si="18"/>
        <v>15760</v>
      </c>
      <c r="AJ72" s="48">
        <v>0</v>
      </c>
      <c r="AK72" s="48">
        <v>15760</v>
      </c>
      <c r="AL72" s="48">
        <v>0</v>
      </c>
      <c r="AM72" s="79">
        <f t="shared" si="19"/>
        <v>0</v>
      </c>
      <c r="AN72" s="48">
        <v>0</v>
      </c>
      <c r="AO72" s="79">
        <f t="shared" si="20"/>
        <v>519487</v>
      </c>
      <c r="AP72" s="50">
        <v>232463</v>
      </c>
      <c r="AQ72" s="50">
        <v>217463</v>
      </c>
      <c r="AR72" s="50">
        <v>0</v>
      </c>
      <c r="AS72" s="50">
        <v>0</v>
      </c>
      <c r="AT72" s="50">
        <v>69561</v>
      </c>
      <c r="AU72" s="50">
        <v>0</v>
      </c>
      <c r="AV72" s="81">
        <f t="shared" si="13"/>
        <v>297706</v>
      </c>
      <c r="AW72" s="50">
        <v>84214</v>
      </c>
      <c r="AX72" s="50">
        <v>213492</v>
      </c>
      <c r="AY72" s="50">
        <v>0</v>
      </c>
      <c r="AZ72" s="50">
        <v>0</v>
      </c>
      <c r="BA72" s="100">
        <f t="shared" si="14"/>
        <v>26</v>
      </c>
      <c r="BB72" s="50">
        <v>26</v>
      </c>
      <c r="BC72" s="51">
        <f t="shared" si="15"/>
        <v>884435</v>
      </c>
    </row>
    <row r="73" spans="1:55" ht="31.5">
      <c r="A73" s="45" t="s">
        <v>129</v>
      </c>
      <c r="B73" s="46" t="s">
        <v>105</v>
      </c>
      <c r="C73" s="47" t="s">
        <v>130</v>
      </c>
      <c r="D73" s="79">
        <f t="shared" si="4"/>
        <v>0</v>
      </c>
      <c r="E73" s="48">
        <v>0</v>
      </c>
      <c r="F73" s="48">
        <v>0</v>
      </c>
      <c r="G73" s="99">
        <f t="shared" si="5"/>
        <v>0</v>
      </c>
      <c r="H73" s="48">
        <v>0</v>
      </c>
      <c r="I73" s="48">
        <v>0</v>
      </c>
      <c r="J73" s="99">
        <f t="shared" si="16"/>
        <v>0</v>
      </c>
      <c r="K73" s="48">
        <v>0</v>
      </c>
      <c r="L73" s="79">
        <f t="shared" si="6"/>
        <v>3511</v>
      </c>
      <c r="M73" s="48">
        <v>3511</v>
      </c>
      <c r="N73" s="61">
        <v>0</v>
      </c>
      <c r="O73" s="79">
        <f t="shared" si="7"/>
        <v>1344</v>
      </c>
      <c r="P73" s="48">
        <v>1344</v>
      </c>
      <c r="Q73" s="48">
        <v>0</v>
      </c>
      <c r="R73" s="79">
        <f t="shared" ref="R73:R104" si="21">SUM(S73:T73)</f>
        <v>26283</v>
      </c>
      <c r="S73" s="48">
        <v>26283</v>
      </c>
      <c r="T73" s="48">
        <v>0</v>
      </c>
      <c r="U73" s="79">
        <f t="shared" si="8"/>
        <v>35</v>
      </c>
      <c r="V73" s="48">
        <v>35</v>
      </c>
      <c r="W73" s="48">
        <v>0</v>
      </c>
      <c r="X73" s="79">
        <f t="shared" si="9"/>
        <v>16680</v>
      </c>
      <c r="Y73" s="48">
        <v>16680</v>
      </c>
      <c r="Z73" s="79">
        <f t="shared" si="10"/>
        <v>0</v>
      </c>
      <c r="AA73" s="48">
        <v>0</v>
      </c>
      <c r="AB73" s="48">
        <v>0</v>
      </c>
      <c r="AC73" s="79">
        <f t="shared" si="11"/>
        <v>7020</v>
      </c>
      <c r="AD73" s="48">
        <v>0</v>
      </c>
      <c r="AE73" s="49">
        <v>7020</v>
      </c>
      <c r="AF73" s="85">
        <f t="shared" si="12"/>
        <v>0</v>
      </c>
      <c r="AG73" s="48">
        <v>0</v>
      </c>
      <c r="AH73" s="49">
        <v>0</v>
      </c>
      <c r="AI73" s="79">
        <f t="shared" ref="AI73:AI104" si="22">SUM(AJ73:AL73)</f>
        <v>6248</v>
      </c>
      <c r="AJ73" s="48">
        <v>6248</v>
      </c>
      <c r="AK73" s="48">
        <v>0</v>
      </c>
      <c r="AL73" s="48">
        <v>0</v>
      </c>
      <c r="AM73" s="79">
        <f t="shared" ref="AM73:AM104" si="23">SUM(AN73:AN73)</f>
        <v>0</v>
      </c>
      <c r="AN73" s="48">
        <v>0</v>
      </c>
      <c r="AO73" s="79">
        <f t="shared" ref="AO73:AO104" si="24">SUM(AP73:AU73)</f>
        <v>190589</v>
      </c>
      <c r="AP73" s="50">
        <v>95620</v>
      </c>
      <c r="AQ73" s="50">
        <v>89969</v>
      </c>
      <c r="AR73" s="50">
        <v>0</v>
      </c>
      <c r="AS73" s="50">
        <v>0</v>
      </c>
      <c r="AT73" s="50">
        <v>0</v>
      </c>
      <c r="AU73" s="50">
        <v>5000</v>
      </c>
      <c r="AV73" s="81">
        <f t="shared" si="13"/>
        <v>164857</v>
      </c>
      <c r="AW73" s="50">
        <v>49743</v>
      </c>
      <c r="AX73" s="50">
        <v>115114</v>
      </c>
      <c r="AY73" s="50">
        <v>0</v>
      </c>
      <c r="AZ73" s="50">
        <v>0</v>
      </c>
      <c r="BA73" s="100">
        <f t="shared" si="14"/>
        <v>0</v>
      </c>
      <c r="BB73" s="50">
        <v>0</v>
      </c>
      <c r="BC73" s="51">
        <f t="shared" si="15"/>
        <v>416567</v>
      </c>
    </row>
    <row r="74" spans="1:55" ht="31.5">
      <c r="A74" s="45" t="s">
        <v>131</v>
      </c>
      <c r="B74" s="46" t="s">
        <v>105</v>
      </c>
      <c r="C74" s="47" t="s">
        <v>132</v>
      </c>
      <c r="D74" s="79">
        <f t="shared" ref="D74:D124" si="25">SUM(E74:F74)</f>
        <v>0</v>
      </c>
      <c r="E74" s="48">
        <v>0</v>
      </c>
      <c r="F74" s="48">
        <v>0</v>
      </c>
      <c r="G74" s="99">
        <f t="shared" ref="G74:G124" si="26">SUM(H74:I74)</f>
        <v>0</v>
      </c>
      <c r="H74" s="48">
        <v>0</v>
      </c>
      <c r="I74" s="48">
        <v>0</v>
      </c>
      <c r="J74" s="99">
        <f t="shared" si="16"/>
        <v>0</v>
      </c>
      <c r="K74" s="48">
        <v>0</v>
      </c>
      <c r="L74" s="79">
        <f t="shared" ref="L74:L124" si="27">N74+M74</f>
        <v>3013</v>
      </c>
      <c r="M74" s="48">
        <v>3013</v>
      </c>
      <c r="N74" s="61">
        <v>0</v>
      </c>
      <c r="O74" s="79">
        <f t="shared" ref="O74:O124" si="28">Q74+P74</f>
        <v>4326</v>
      </c>
      <c r="P74" s="48">
        <v>4326</v>
      </c>
      <c r="Q74" s="48">
        <v>0</v>
      </c>
      <c r="R74" s="79">
        <f t="shared" si="21"/>
        <v>133427</v>
      </c>
      <c r="S74" s="48">
        <v>133427</v>
      </c>
      <c r="T74" s="48">
        <v>0</v>
      </c>
      <c r="U74" s="79">
        <f t="shared" ref="U74:U124" si="29">SUM(V74:W74)</f>
        <v>2362</v>
      </c>
      <c r="V74" s="48">
        <v>2362</v>
      </c>
      <c r="W74" s="48">
        <v>0</v>
      </c>
      <c r="X74" s="79">
        <f t="shared" ref="X74:X124" si="30">SUM(Y74)</f>
        <v>56371</v>
      </c>
      <c r="Y74" s="48">
        <v>56371</v>
      </c>
      <c r="Z74" s="79">
        <f t="shared" ref="Z74:Z124" si="31">SUM(AA74:AB74)</f>
        <v>0</v>
      </c>
      <c r="AA74" s="48">
        <v>0</v>
      </c>
      <c r="AB74" s="48">
        <v>0</v>
      </c>
      <c r="AC74" s="79">
        <f t="shared" ref="AC74:AC124" si="32">SUM(AD74:AE74)</f>
        <v>7486</v>
      </c>
      <c r="AD74" s="48">
        <v>0</v>
      </c>
      <c r="AE74" s="49">
        <v>7486</v>
      </c>
      <c r="AF74" s="85">
        <f t="shared" ref="AF74:AF124" si="33">SUM(AG74:AH74)</f>
        <v>0</v>
      </c>
      <c r="AG74" s="48">
        <v>0</v>
      </c>
      <c r="AH74" s="49">
        <v>0</v>
      </c>
      <c r="AI74" s="79">
        <f t="shared" si="22"/>
        <v>34534</v>
      </c>
      <c r="AJ74" s="48">
        <v>0</v>
      </c>
      <c r="AK74" s="48">
        <v>34534</v>
      </c>
      <c r="AL74" s="48">
        <v>0</v>
      </c>
      <c r="AM74" s="79">
        <f t="shared" si="23"/>
        <v>0</v>
      </c>
      <c r="AN74" s="48">
        <v>0</v>
      </c>
      <c r="AO74" s="79">
        <f t="shared" si="24"/>
        <v>464046</v>
      </c>
      <c r="AP74" s="50">
        <v>239719</v>
      </c>
      <c r="AQ74" s="50">
        <v>220565</v>
      </c>
      <c r="AR74" s="50">
        <v>0</v>
      </c>
      <c r="AS74" s="50">
        <v>0</v>
      </c>
      <c r="AT74" s="50">
        <v>3762</v>
      </c>
      <c r="AU74" s="50">
        <v>0</v>
      </c>
      <c r="AV74" s="81">
        <f t="shared" ref="AV74:AV124" si="34">SUM(AW74:AZ74)</f>
        <v>330627</v>
      </c>
      <c r="AW74" s="50">
        <v>101425</v>
      </c>
      <c r="AX74" s="50">
        <v>229202</v>
      </c>
      <c r="AY74" s="50">
        <v>0</v>
      </c>
      <c r="AZ74" s="50">
        <v>0</v>
      </c>
      <c r="BA74" s="100">
        <f t="shared" ref="BA74:BA124" si="35">BB74</f>
        <v>94</v>
      </c>
      <c r="BB74" s="50">
        <v>94</v>
      </c>
      <c r="BC74" s="51">
        <f t="shared" ref="BC74:BC124" si="36">D74+G74+J74+L74+O74+R74+U74+X74+Z74+AC74+AF74+AI74+AM74+AO74+AV74+BA74</f>
        <v>1036286</v>
      </c>
    </row>
    <row r="75" spans="1:55" ht="31.5">
      <c r="A75" s="45" t="s">
        <v>133</v>
      </c>
      <c r="B75" s="46" t="s">
        <v>105</v>
      </c>
      <c r="C75" s="47" t="s">
        <v>134</v>
      </c>
      <c r="D75" s="79">
        <f t="shared" si="25"/>
        <v>500</v>
      </c>
      <c r="E75" s="48">
        <v>500</v>
      </c>
      <c r="F75" s="48">
        <v>0</v>
      </c>
      <c r="G75" s="99">
        <f t="shared" si="26"/>
        <v>0</v>
      </c>
      <c r="H75" s="48">
        <v>0</v>
      </c>
      <c r="I75" s="48">
        <v>0</v>
      </c>
      <c r="J75" s="99">
        <f t="shared" ref="J75:J124" si="37">SUM(K75)</f>
        <v>0</v>
      </c>
      <c r="K75" s="48">
        <v>0</v>
      </c>
      <c r="L75" s="79">
        <f t="shared" si="27"/>
        <v>1696</v>
      </c>
      <c r="M75" s="48">
        <v>1696</v>
      </c>
      <c r="N75" s="61">
        <v>0</v>
      </c>
      <c r="O75" s="79">
        <f t="shared" si="28"/>
        <v>1270</v>
      </c>
      <c r="P75" s="48">
        <v>1270</v>
      </c>
      <c r="Q75" s="48">
        <v>0</v>
      </c>
      <c r="R75" s="79">
        <f t="shared" si="21"/>
        <v>10551</v>
      </c>
      <c r="S75" s="48">
        <v>8851</v>
      </c>
      <c r="T75" s="48">
        <v>1700</v>
      </c>
      <c r="U75" s="79">
        <f t="shared" si="29"/>
        <v>0</v>
      </c>
      <c r="V75" s="48">
        <v>0</v>
      </c>
      <c r="W75" s="48">
        <v>0</v>
      </c>
      <c r="X75" s="79">
        <f t="shared" si="30"/>
        <v>14387</v>
      </c>
      <c r="Y75" s="48">
        <v>14387</v>
      </c>
      <c r="Z75" s="79">
        <f t="shared" si="31"/>
        <v>0</v>
      </c>
      <c r="AA75" s="48">
        <v>0</v>
      </c>
      <c r="AB75" s="48">
        <v>0</v>
      </c>
      <c r="AC75" s="79">
        <f t="shared" si="32"/>
        <v>6787</v>
      </c>
      <c r="AD75" s="48">
        <v>0</v>
      </c>
      <c r="AE75" s="49">
        <v>6787</v>
      </c>
      <c r="AF75" s="85">
        <f t="shared" si="33"/>
        <v>2654</v>
      </c>
      <c r="AG75" s="48">
        <v>2654</v>
      </c>
      <c r="AH75" s="49">
        <v>0</v>
      </c>
      <c r="AI75" s="79">
        <f t="shared" si="22"/>
        <v>0</v>
      </c>
      <c r="AJ75" s="48">
        <v>0</v>
      </c>
      <c r="AK75" s="48">
        <v>0</v>
      </c>
      <c r="AL75" s="48">
        <v>0</v>
      </c>
      <c r="AM75" s="79">
        <f t="shared" si="23"/>
        <v>0</v>
      </c>
      <c r="AN75" s="48">
        <v>0</v>
      </c>
      <c r="AO75" s="79">
        <f t="shared" si="24"/>
        <v>537890</v>
      </c>
      <c r="AP75" s="50">
        <v>277866</v>
      </c>
      <c r="AQ75" s="50">
        <v>259656</v>
      </c>
      <c r="AR75" s="50">
        <v>0</v>
      </c>
      <c r="AS75" s="50">
        <v>0</v>
      </c>
      <c r="AT75" s="50">
        <v>368</v>
      </c>
      <c r="AU75" s="50">
        <v>0</v>
      </c>
      <c r="AV75" s="81">
        <f t="shared" si="34"/>
        <v>351593</v>
      </c>
      <c r="AW75" s="50">
        <v>99716</v>
      </c>
      <c r="AX75" s="50">
        <v>251877</v>
      </c>
      <c r="AY75" s="50">
        <v>0</v>
      </c>
      <c r="AZ75" s="50">
        <v>0</v>
      </c>
      <c r="BA75" s="100">
        <f t="shared" si="35"/>
        <v>82</v>
      </c>
      <c r="BB75" s="50">
        <v>82</v>
      </c>
      <c r="BC75" s="51">
        <f t="shared" si="36"/>
        <v>927410</v>
      </c>
    </row>
    <row r="76" spans="1:55" ht="31.5">
      <c r="A76" s="45" t="s">
        <v>135</v>
      </c>
      <c r="B76" s="46" t="s">
        <v>105</v>
      </c>
      <c r="C76" s="47" t="s">
        <v>136</v>
      </c>
      <c r="D76" s="79">
        <f t="shared" si="25"/>
        <v>0</v>
      </c>
      <c r="E76" s="48">
        <v>0</v>
      </c>
      <c r="F76" s="48">
        <v>0</v>
      </c>
      <c r="G76" s="99">
        <f t="shared" si="26"/>
        <v>0</v>
      </c>
      <c r="H76" s="48">
        <v>0</v>
      </c>
      <c r="I76" s="48">
        <v>0</v>
      </c>
      <c r="J76" s="99">
        <f t="shared" si="37"/>
        <v>30432</v>
      </c>
      <c r="K76" s="48">
        <v>30432</v>
      </c>
      <c r="L76" s="79">
        <f t="shared" si="27"/>
        <v>3337</v>
      </c>
      <c r="M76" s="48">
        <v>3337</v>
      </c>
      <c r="N76" s="61">
        <v>0</v>
      </c>
      <c r="O76" s="79">
        <f t="shared" si="28"/>
        <v>2643</v>
      </c>
      <c r="P76" s="48">
        <v>2643</v>
      </c>
      <c r="Q76" s="48">
        <v>0</v>
      </c>
      <c r="R76" s="79">
        <f t="shared" si="21"/>
        <v>34936</v>
      </c>
      <c r="S76" s="48">
        <v>34936</v>
      </c>
      <c r="T76" s="48">
        <v>0</v>
      </c>
      <c r="U76" s="79">
        <f t="shared" si="29"/>
        <v>176</v>
      </c>
      <c r="V76" s="48">
        <v>176</v>
      </c>
      <c r="W76" s="48">
        <v>0</v>
      </c>
      <c r="X76" s="79">
        <f t="shared" si="30"/>
        <v>32304</v>
      </c>
      <c r="Y76" s="48">
        <v>32304</v>
      </c>
      <c r="Z76" s="79">
        <f t="shared" si="31"/>
        <v>0</v>
      </c>
      <c r="AA76" s="48">
        <v>0</v>
      </c>
      <c r="AB76" s="48">
        <v>0</v>
      </c>
      <c r="AC76" s="79">
        <f t="shared" si="32"/>
        <v>6577</v>
      </c>
      <c r="AD76" s="48">
        <v>0</v>
      </c>
      <c r="AE76" s="49">
        <v>6577</v>
      </c>
      <c r="AF76" s="85">
        <f t="shared" si="33"/>
        <v>0</v>
      </c>
      <c r="AG76" s="48">
        <v>0</v>
      </c>
      <c r="AH76" s="49">
        <v>0</v>
      </c>
      <c r="AI76" s="79">
        <f t="shared" si="22"/>
        <v>0</v>
      </c>
      <c r="AJ76" s="48">
        <v>0</v>
      </c>
      <c r="AK76" s="48">
        <v>0</v>
      </c>
      <c r="AL76" s="48">
        <v>0</v>
      </c>
      <c r="AM76" s="79">
        <f t="shared" si="23"/>
        <v>0</v>
      </c>
      <c r="AN76" s="48">
        <v>0</v>
      </c>
      <c r="AO76" s="79">
        <f t="shared" si="24"/>
        <v>353291</v>
      </c>
      <c r="AP76" s="50">
        <v>173025</v>
      </c>
      <c r="AQ76" s="50">
        <v>180266</v>
      </c>
      <c r="AR76" s="50">
        <v>0</v>
      </c>
      <c r="AS76" s="50">
        <v>0</v>
      </c>
      <c r="AT76" s="50">
        <v>0</v>
      </c>
      <c r="AU76" s="50">
        <v>0</v>
      </c>
      <c r="AV76" s="81">
        <f t="shared" si="34"/>
        <v>230406</v>
      </c>
      <c r="AW76" s="50">
        <v>70053</v>
      </c>
      <c r="AX76" s="50">
        <v>160353</v>
      </c>
      <c r="AY76" s="50">
        <v>0</v>
      </c>
      <c r="AZ76" s="50">
        <v>0</v>
      </c>
      <c r="BA76" s="100">
        <f t="shared" si="35"/>
        <v>40</v>
      </c>
      <c r="BB76" s="50">
        <v>40</v>
      </c>
      <c r="BC76" s="51">
        <f t="shared" si="36"/>
        <v>694142</v>
      </c>
    </row>
    <row r="77" spans="1:55" ht="31.5">
      <c r="A77" s="45" t="s">
        <v>137</v>
      </c>
      <c r="B77" s="46" t="s">
        <v>105</v>
      </c>
      <c r="C77" s="47" t="s">
        <v>138</v>
      </c>
      <c r="D77" s="79">
        <f t="shared" si="25"/>
        <v>0</v>
      </c>
      <c r="E77" s="48">
        <v>0</v>
      </c>
      <c r="F77" s="48">
        <v>0</v>
      </c>
      <c r="G77" s="99">
        <f t="shared" si="26"/>
        <v>0</v>
      </c>
      <c r="H77" s="48">
        <v>0</v>
      </c>
      <c r="I77" s="48">
        <v>0</v>
      </c>
      <c r="J77" s="99">
        <f t="shared" si="37"/>
        <v>0</v>
      </c>
      <c r="K77" s="48">
        <v>0</v>
      </c>
      <c r="L77" s="79">
        <f t="shared" si="27"/>
        <v>2937</v>
      </c>
      <c r="M77" s="48">
        <v>2937</v>
      </c>
      <c r="N77" s="61">
        <v>0</v>
      </c>
      <c r="O77" s="79">
        <f t="shared" si="28"/>
        <v>1826</v>
      </c>
      <c r="P77" s="48">
        <v>1826</v>
      </c>
      <c r="Q77" s="48">
        <v>0</v>
      </c>
      <c r="R77" s="79">
        <f t="shared" si="21"/>
        <v>51500</v>
      </c>
      <c r="S77" s="48">
        <v>51500</v>
      </c>
      <c r="T77" s="48">
        <v>0</v>
      </c>
      <c r="U77" s="79">
        <f t="shared" si="29"/>
        <v>82</v>
      </c>
      <c r="V77" s="48">
        <v>82</v>
      </c>
      <c r="W77" s="48">
        <v>0</v>
      </c>
      <c r="X77" s="79">
        <f t="shared" si="30"/>
        <v>25000</v>
      </c>
      <c r="Y77" s="48">
        <v>25000</v>
      </c>
      <c r="Z77" s="79">
        <f t="shared" si="31"/>
        <v>0</v>
      </c>
      <c r="AA77" s="48">
        <v>0</v>
      </c>
      <c r="AB77" s="48">
        <v>0</v>
      </c>
      <c r="AC77" s="79">
        <f t="shared" si="32"/>
        <v>6408</v>
      </c>
      <c r="AD77" s="48">
        <v>0</v>
      </c>
      <c r="AE77" s="49">
        <v>6408</v>
      </c>
      <c r="AF77" s="85">
        <f t="shared" si="33"/>
        <v>0</v>
      </c>
      <c r="AG77" s="48">
        <v>0</v>
      </c>
      <c r="AH77" s="49">
        <v>0</v>
      </c>
      <c r="AI77" s="79">
        <f t="shared" si="22"/>
        <v>28359</v>
      </c>
      <c r="AJ77" s="48">
        <v>28359</v>
      </c>
      <c r="AK77" s="48">
        <v>0</v>
      </c>
      <c r="AL77" s="48">
        <v>0</v>
      </c>
      <c r="AM77" s="79">
        <f t="shared" si="23"/>
        <v>0</v>
      </c>
      <c r="AN77" s="48">
        <v>0</v>
      </c>
      <c r="AO77" s="79">
        <f t="shared" si="24"/>
        <v>436318</v>
      </c>
      <c r="AP77" s="50">
        <v>224269</v>
      </c>
      <c r="AQ77" s="50">
        <v>212049</v>
      </c>
      <c r="AR77" s="50">
        <v>0</v>
      </c>
      <c r="AS77" s="50">
        <v>0</v>
      </c>
      <c r="AT77" s="50">
        <v>0</v>
      </c>
      <c r="AU77" s="50">
        <v>0</v>
      </c>
      <c r="AV77" s="81">
        <f t="shared" si="34"/>
        <v>359863</v>
      </c>
      <c r="AW77" s="50">
        <v>95913</v>
      </c>
      <c r="AX77" s="50">
        <v>263950</v>
      </c>
      <c r="AY77" s="50">
        <v>0</v>
      </c>
      <c r="AZ77" s="50">
        <v>0</v>
      </c>
      <c r="BA77" s="100">
        <f t="shared" si="35"/>
        <v>0</v>
      </c>
      <c r="BB77" s="50">
        <v>0</v>
      </c>
      <c r="BC77" s="51">
        <f t="shared" si="36"/>
        <v>912293</v>
      </c>
    </row>
    <row r="78" spans="1:55" ht="31.5">
      <c r="A78" s="45" t="s">
        <v>139</v>
      </c>
      <c r="B78" s="46" t="s">
        <v>105</v>
      </c>
      <c r="C78" s="47" t="s">
        <v>52</v>
      </c>
      <c r="D78" s="79">
        <f t="shared" si="25"/>
        <v>0</v>
      </c>
      <c r="E78" s="48">
        <v>0</v>
      </c>
      <c r="F78" s="48">
        <v>0</v>
      </c>
      <c r="G78" s="99">
        <f t="shared" si="26"/>
        <v>60</v>
      </c>
      <c r="H78" s="48">
        <v>60</v>
      </c>
      <c r="I78" s="48">
        <v>0</v>
      </c>
      <c r="J78" s="99">
        <f t="shared" si="37"/>
        <v>0</v>
      </c>
      <c r="K78" s="48">
        <v>0</v>
      </c>
      <c r="L78" s="79">
        <f t="shared" si="27"/>
        <v>3340</v>
      </c>
      <c r="M78" s="48">
        <v>3340</v>
      </c>
      <c r="N78" s="61">
        <v>0</v>
      </c>
      <c r="O78" s="79">
        <f t="shared" si="28"/>
        <v>2359</v>
      </c>
      <c r="P78" s="48">
        <v>2359</v>
      </c>
      <c r="Q78" s="48">
        <v>0</v>
      </c>
      <c r="R78" s="79">
        <f t="shared" si="21"/>
        <v>51562</v>
      </c>
      <c r="S78" s="48">
        <v>51562</v>
      </c>
      <c r="T78" s="48">
        <v>0</v>
      </c>
      <c r="U78" s="79">
        <f t="shared" si="29"/>
        <v>0</v>
      </c>
      <c r="V78" s="48">
        <v>0</v>
      </c>
      <c r="W78" s="48">
        <v>0</v>
      </c>
      <c r="X78" s="79">
        <f t="shared" si="30"/>
        <v>22299</v>
      </c>
      <c r="Y78" s="48">
        <v>22299</v>
      </c>
      <c r="Z78" s="79">
        <f t="shared" si="31"/>
        <v>0</v>
      </c>
      <c r="AA78" s="48">
        <v>0</v>
      </c>
      <c r="AB78" s="48">
        <v>0</v>
      </c>
      <c r="AC78" s="79">
        <f t="shared" si="32"/>
        <v>15036</v>
      </c>
      <c r="AD78" s="48">
        <v>0</v>
      </c>
      <c r="AE78" s="49">
        <v>15036</v>
      </c>
      <c r="AF78" s="85">
        <f t="shared" si="33"/>
        <v>2100</v>
      </c>
      <c r="AG78" s="48">
        <v>2100</v>
      </c>
      <c r="AH78" s="49">
        <v>0</v>
      </c>
      <c r="AI78" s="79">
        <f t="shared" si="22"/>
        <v>14831</v>
      </c>
      <c r="AJ78" s="48">
        <v>14831</v>
      </c>
      <c r="AK78" s="48">
        <v>0</v>
      </c>
      <c r="AL78" s="48">
        <v>0</v>
      </c>
      <c r="AM78" s="79">
        <f t="shared" si="23"/>
        <v>0</v>
      </c>
      <c r="AN78" s="48">
        <v>0</v>
      </c>
      <c r="AO78" s="79">
        <f t="shared" si="24"/>
        <v>959257</v>
      </c>
      <c r="AP78" s="50">
        <v>489818</v>
      </c>
      <c r="AQ78" s="50">
        <v>469439</v>
      </c>
      <c r="AR78" s="50">
        <v>0</v>
      </c>
      <c r="AS78" s="50">
        <v>0</v>
      </c>
      <c r="AT78" s="50">
        <v>0</v>
      </c>
      <c r="AU78" s="50">
        <v>0</v>
      </c>
      <c r="AV78" s="81">
        <f t="shared" si="34"/>
        <v>808368</v>
      </c>
      <c r="AW78" s="50">
        <v>133940</v>
      </c>
      <c r="AX78" s="50">
        <v>674428</v>
      </c>
      <c r="AY78" s="50">
        <v>0</v>
      </c>
      <c r="AZ78" s="50">
        <v>0</v>
      </c>
      <c r="BA78" s="100">
        <f t="shared" si="35"/>
        <v>12</v>
      </c>
      <c r="BB78" s="50">
        <v>12</v>
      </c>
      <c r="BC78" s="51">
        <f t="shared" si="36"/>
        <v>1879224</v>
      </c>
    </row>
    <row r="79" spans="1:55" ht="31.5">
      <c r="A79" s="45" t="s">
        <v>140</v>
      </c>
      <c r="B79" s="46" t="s">
        <v>105</v>
      </c>
      <c r="C79" s="47" t="s">
        <v>141</v>
      </c>
      <c r="D79" s="79">
        <f t="shared" si="25"/>
        <v>5100</v>
      </c>
      <c r="E79" s="48">
        <v>5100</v>
      </c>
      <c r="F79" s="48">
        <v>0</v>
      </c>
      <c r="G79" s="99">
        <f t="shared" si="26"/>
        <v>0</v>
      </c>
      <c r="H79" s="48">
        <v>0</v>
      </c>
      <c r="I79" s="48">
        <v>0</v>
      </c>
      <c r="J79" s="99">
        <f t="shared" si="37"/>
        <v>34236</v>
      </c>
      <c r="K79" s="48">
        <v>34236</v>
      </c>
      <c r="L79" s="79">
        <f t="shared" si="27"/>
        <v>4080</v>
      </c>
      <c r="M79" s="48">
        <v>4080</v>
      </c>
      <c r="N79" s="61">
        <v>0</v>
      </c>
      <c r="O79" s="79">
        <f t="shared" si="28"/>
        <v>860</v>
      </c>
      <c r="P79" s="48">
        <v>860</v>
      </c>
      <c r="Q79" s="48">
        <v>0</v>
      </c>
      <c r="R79" s="79">
        <f t="shared" si="21"/>
        <v>42582</v>
      </c>
      <c r="S79" s="48">
        <v>42582</v>
      </c>
      <c r="T79" s="48">
        <v>0</v>
      </c>
      <c r="U79" s="79">
        <f t="shared" si="29"/>
        <v>245</v>
      </c>
      <c r="V79" s="48">
        <v>245</v>
      </c>
      <c r="W79" s="48">
        <v>0</v>
      </c>
      <c r="X79" s="79">
        <f t="shared" si="30"/>
        <v>9551</v>
      </c>
      <c r="Y79" s="48">
        <v>9551</v>
      </c>
      <c r="Z79" s="79">
        <f t="shared" si="31"/>
        <v>0</v>
      </c>
      <c r="AA79" s="48">
        <v>0</v>
      </c>
      <c r="AB79" s="48">
        <v>0</v>
      </c>
      <c r="AC79" s="79">
        <f t="shared" si="32"/>
        <v>8550</v>
      </c>
      <c r="AD79" s="48">
        <v>0</v>
      </c>
      <c r="AE79" s="49">
        <v>8550</v>
      </c>
      <c r="AF79" s="85">
        <f t="shared" si="33"/>
        <v>0</v>
      </c>
      <c r="AG79" s="48">
        <v>0</v>
      </c>
      <c r="AH79" s="49">
        <v>0</v>
      </c>
      <c r="AI79" s="79">
        <f t="shared" si="22"/>
        <v>0</v>
      </c>
      <c r="AJ79" s="48">
        <v>0</v>
      </c>
      <c r="AK79" s="48">
        <v>0</v>
      </c>
      <c r="AL79" s="48">
        <v>0</v>
      </c>
      <c r="AM79" s="79">
        <f t="shared" si="23"/>
        <v>0</v>
      </c>
      <c r="AN79" s="48">
        <v>0</v>
      </c>
      <c r="AO79" s="79">
        <f t="shared" si="24"/>
        <v>530863</v>
      </c>
      <c r="AP79" s="50">
        <v>266988</v>
      </c>
      <c r="AQ79" s="50">
        <v>263875</v>
      </c>
      <c r="AR79" s="50">
        <v>0</v>
      </c>
      <c r="AS79" s="50">
        <v>0</v>
      </c>
      <c r="AT79" s="50">
        <v>0</v>
      </c>
      <c r="AU79" s="50">
        <v>0</v>
      </c>
      <c r="AV79" s="81">
        <f t="shared" si="34"/>
        <v>334423</v>
      </c>
      <c r="AW79" s="50">
        <v>119368</v>
      </c>
      <c r="AX79" s="50">
        <v>215055</v>
      </c>
      <c r="AY79" s="50">
        <v>0</v>
      </c>
      <c r="AZ79" s="50">
        <v>0</v>
      </c>
      <c r="BA79" s="100">
        <f t="shared" si="35"/>
        <v>25</v>
      </c>
      <c r="BB79" s="50">
        <v>25</v>
      </c>
      <c r="BC79" s="51">
        <f t="shared" si="36"/>
        <v>970515</v>
      </c>
    </row>
    <row r="80" spans="1:55" ht="31.5">
      <c r="A80" s="45" t="s">
        <v>142</v>
      </c>
      <c r="B80" s="46" t="s">
        <v>105</v>
      </c>
      <c r="C80" s="47" t="s">
        <v>143</v>
      </c>
      <c r="D80" s="79">
        <f t="shared" si="25"/>
        <v>0</v>
      </c>
      <c r="E80" s="48">
        <v>0</v>
      </c>
      <c r="F80" s="48">
        <v>0</v>
      </c>
      <c r="G80" s="99">
        <f t="shared" si="26"/>
        <v>0</v>
      </c>
      <c r="H80" s="48">
        <v>0</v>
      </c>
      <c r="I80" s="48">
        <v>0</v>
      </c>
      <c r="J80" s="99">
        <f t="shared" si="37"/>
        <v>83688</v>
      </c>
      <c r="K80" s="48">
        <v>83688</v>
      </c>
      <c r="L80" s="79">
        <f t="shared" si="27"/>
        <v>1305</v>
      </c>
      <c r="M80" s="48">
        <v>1305</v>
      </c>
      <c r="N80" s="61">
        <v>0</v>
      </c>
      <c r="O80" s="79">
        <f t="shared" si="28"/>
        <v>460</v>
      </c>
      <c r="P80" s="48">
        <v>460</v>
      </c>
      <c r="Q80" s="48">
        <v>0</v>
      </c>
      <c r="R80" s="79">
        <f t="shared" si="21"/>
        <v>7958</v>
      </c>
      <c r="S80" s="48">
        <v>7958</v>
      </c>
      <c r="T80" s="48">
        <v>0</v>
      </c>
      <c r="U80" s="79">
        <f t="shared" si="29"/>
        <v>20</v>
      </c>
      <c r="V80" s="48">
        <v>20</v>
      </c>
      <c r="W80" s="48">
        <v>0</v>
      </c>
      <c r="X80" s="79">
        <f t="shared" si="30"/>
        <v>7463</v>
      </c>
      <c r="Y80" s="48">
        <v>7463</v>
      </c>
      <c r="Z80" s="79">
        <f t="shared" si="31"/>
        <v>0</v>
      </c>
      <c r="AA80" s="48">
        <v>0</v>
      </c>
      <c r="AB80" s="48">
        <v>0</v>
      </c>
      <c r="AC80" s="79">
        <f t="shared" si="32"/>
        <v>7020</v>
      </c>
      <c r="AD80" s="48">
        <v>0</v>
      </c>
      <c r="AE80" s="49">
        <v>7020</v>
      </c>
      <c r="AF80" s="85">
        <f t="shared" si="33"/>
        <v>0</v>
      </c>
      <c r="AG80" s="48">
        <v>0</v>
      </c>
      <c r="AH80" s="49">
        <v>0</v>
      </c>
      <c r="AI80" s="79">
        <f t="shared" si="22"/>
        <v>0</v>
      </c>
      <c r="AJ80" s="48">
        <v>0</v>
      </c>
      <c r="AK80" s="48">
        <v>0</v>
      </c>
      <c r="AL80" s="48">
        <v>0</v>
      </c>
      <c r="AM80" s="79">
        <f t="shared" si="23"/>
        <v>0</v>
      </c>
      <c r="AN80" s="48">
        <v>0</v>
      </c>
      <c r="AO80" s="79">
        <f t="shared" si="24"/>
        <v>253613</v>
      </c>
      <c r="AP80" s="50">
        <v>131013</v>
      </c>
      <c r="AQ80" s="50">
        <v>121880</v>
      </c>
      <c r="AR80" s="50">
        <v>0</v>
      </c>
      <c r="AS80" s="50">
        <v>0</v>
      </c>
      <c r="AT80" s="50">
        <v>720</v>
      </c>
      <c r="AU80" s="50">
        <v>0</v>
      </c>
      <c r="AV80" s="81">
        <f t="shared" si="34"/>
        <v>180254</v>
      </c>
      <c r="AW80" s="50">
        <v>52745</v>
      </c>
      <c r="AX80" s="50">
        <v>127509</v>
      </c>
      <c r="AY80" s="50">
        <v>0</v>
      </c>
      <c r="AZ80" s="50">
        <v>0</v>
      </c>
      <c r="BA80" s="100">
        <f t="shared" si="35"/>
        <v>0</v>
      </c>
      <c r="BB80" s="50">
        <v>0</v>
      </c>
      <c r="BC80" s="51">
        <f t="shared" si="36"/>
        <v>541781</v>
      </c>
    </row>
    <row r="81" spans="1:55" ht="31.5">
      <c r="A81" s="45" t="s">
        <v>144</v>
      </c>
      <c r="B81" s="46" t="s">
        <v>105</v>
      </c>
      <c r="C81" s="47" t="s">
        <v>145</v>
      </c>
      <c r="D81" s="79">
        <f t="shared" si="25"/>
        <v>0</v>
      </c>
      <c r="E81" s="48">
        <v>0</v>
      </c>
      <c r="F81" s="48">
        <v>0</v>
      </c>
      <c r="G81" s="99">
        <f t="shared" si="26"/>
        <v>0</v>
      </c>
      <c r="H81" s="48">
        <v>0</v>
      </c>
      <c r="I81" s="48">
        <v>0</v>
      </c>
      <c r="J81" s="99">
        <f t="shared" si="37"/>
        <v>0</v>
      </c>
      <c r="K81" s="48">
        <v>0</v>
      </c>
      <c r="L81" s="79">
        <f t="shared" si="27"/>
        <v>2388</v>
      </c>
      <c r="M81" s="48">
        <v>2388</v>
      </c>
      <c r="N81" s="61">
        <v>0</v>
      </c>
      <c r="O81" s="79">
        <f t="shared" si="28"/>
        <v>1490</v>
      </c>
      <c r="P81" s="48">
        <v>1490</v>
      </c>
      <c r="Q81" s="48">
        <v>0</v>
      </c>
      <c r="R81" s="79">
        <f t="shared" si="21"/>
        <v>6149</v>
      </c>
      <c r="S81" s="48">
        <v>6149</v>
      </c>
      <c r="T81" s="48">
        <v>0</v>
      </c>
      <c r="U81" s="79">
        <f t="shared" si="29"/>
        <v>102</v>
      </c>
      <c r="V81" s="48">
        <v>102</v>
      </c>
      <c r="W81" s="48">
        <v>0</v>
      </c>
      <c r="X81" s="79">
        <f t="shared" si="30"/>
        <v>18427</v>
      </c>
      <c r="Y81" s="48">
        <v>18427</v>
      </c>
      <c r="Z81" s="79">
        <f t="shared" si="31"/>
        <v>0</v>
      </c>
      <c r="AA81" s="48">
        <v>0</v>
      </c>
      <c r="AB81" s="48">
        <v>0</v>
      </c>
      <c r="AC81" s="79">
        <f t="shared" si="32"/>
        <v>6484</v>
      </c>
      <c r="AD81" s="48">
        <v>0</v>
      </c>
      <c r="AE81" s="49">
        <v>6484</v>
      </c>
      <c r="AF81" s="85">
        <f t="shared" si="33"/>
        <v>0</v>
      </c>
      <c r="AG81" s="48">
        <v>0</v>
      </c>
      <c r="AH81" s="49">
        <v>0</v>
      </c>
      <c r="AI81" s="79">
        <f t="shared" si="22"/>
        <v>6647</v>
      </c>
      <c r="AJ81" s="48">
        <v>0</v>
      </c>
      <c r="AK81" s="48">
        <v>6647</v>
      </c>
      <c r="AL81" s="48">
        <v>0</v>
      </c>
      <c r="AM81" s="79">
        <f t="shared" si="23"/>
        <v>0</v>
      </c>
      <c r="AN81" s="48">
        <v>0</v>
      </c>
      <c r="AO81" s="79">
        <f t="shared" si="24"/>
        <v>199428</v>
      </c>
      <c r="AP81" s="50">
        <v>101118</v>
      </c>
      <c r="AQ81" s="50">
        <v>98310</v>
      </c>
      <c r="AR81" s="50">
        <v>0</v>
      </c>
      <c r="AS81" s="50">
        <v>0</v>
      </c>
      <c r="AT81" s="50">
        <v>0</v>
      </c>
      <c r="AU81" s="50">
        <v>0</v>
      </c>
      <c r="AV81" s="81">
        <f t="shared" si="34"/>
        <v>161366</v>
      </c>
      <c r="AW81" s="50">
        <v>43052</v>
      </c>
      <c r="AX81" s="50">
        <v>118314</v>
      </c>
      <c r="AY81" s="50">
        <v>0</v>
      </c>
      <c r="AZ81" s="50">
        <v>0</v>
      </c>
      <c r="BA81" s="100">
        <f t="shared" si="35"/>
        <v>16</v>
      </c>
      <c r="BB81" s="50">
        <v>16</v>
      </c>
      <c r="BC81" s="51">
        <f t="shared" si="36"/>
        <v>402497</v>
      </c>
    </row>
    <row r="82" spans="1:55" ht="31.5">
      <c r="A82" s="45" t="s">
        <v>146</v>
      </c>
      <c r="B82" s="46" t="s">
        <v>105</v>
      </c>
      <c r="C82" s="47" t="s">
        <v>147</v>
      </c>
      <c r="D82" s="79">
        <f t="shared" si="25"/>
        <v>0</v>
      </c>
      <c r="E82" s="48">
        <v>0</v>
      </c>
      <c r="F82" s="48">
        <v>0</v>
      </c>
      <c r="G82" s="99">
        <f t="shared" si="26"/>
        <v>0</v>
      </c>
      <c r="H82" s="48">
        <v>0</v>
      </c>
      <c r="I82" s="48">
        <v>0</v>
      </c>
      <c r="J82" s="99">
        <f t="shared" si="37"/>
        <v>48184</v>
      </c>
      <c r="K82" s="48">
        <v>48184</v>
      </c>
      <c r="L82" s="79">
        <f t="shared" si="27"/>
        <v>2028</v>
      </c>
      <c r="M82" s="48">
        <v>2028</v>
      </c>
      <c r="N82" s="61">
        <v>0</v>
      </c>
      <c r="O82" s="79">
        <f t="shared" si="28"/>
        <v>1548</v>
      </c>
      <c r="P82" s="48">
        <v>1548</v>
      </c>
      <c r="Q82" s="48">
        <v>0</v>
      </c>
      <c r="R82" s="79">
        <f t="shared" si="21"/>
        <v>3683</v>
      </c>
      <c r="S82" s="48">
        <v>3683</v>
      </c>
      <c r="T82" s="48">
        <v>0</v>
      </c>
      <c r="U82" s="79">
        <f t="shared" si="29"/>
        <v>232</v>
      </c>
      <c r="V82" s="48">
        <v>232</v>
      </c>
      <c r="W82" s="48">
        <v>0</v>
      </c>
      <c r="X82" s="79">
        <f t="shared" si="30"/>
        <v>17840</v>
      </c>
      <c r="Y82" s="48">
        <v>17840</v>
      </c>
      <c r="Z82" s="79">
        <f t="shared" si="31"/>
        <v>0</v>
      </c>
      <c r="AA82" s="48">
        <v>0</v>
      </c>
      <c r="AB82" s="48">
        <v>0</v>
      </c>
      <c r="AC82" s="79">
        <f t="shared" si="32"/>
        <v>6408</v>
      </c>
      <c r="AD82" s="48">
        <v>0</v>
      </c>
      <c r="AE82" s="49">
        <v>6408</v>
      </c>
      <c r="AF82" s="85">
        <f t="shared" si="33"/>
        <v>0</v>
      </c>
      <c r="AG82" s="48">
        <v>0</v>
      </c>
      <c r="AH82" s="49">
        <v>0</v>
      </c>
      <c r="AI82" s="79">
        <f t="shared" si="22"/>
        <v>10779</v>
      </c>
      <c r="AJ82" s="48">
        <v>10779</v>
      </c>
      <c r="AK82" s="48">
        <v>0</v>
      </c>
      <c r="AL82" s="48">
        <v>0</v>
      </c>
      <c r="AM82" s="79">
        <f t="shared" si="23"/>
        <v>0</v>
      </c>
      <c r="AN82" s="48">
        <v>0</v>
      </c>
      <c r="AO82" s="79">
        <f t="shared" si="24"/>
        <v>252046</v>
      </c>
      <c r="AP82" s="50">
        <v>130203</v>
      </c>
      <c r="AQ82" s="50">
        <v>121651</v>
      </c>
      <c r="AR82" s="50">
        <v>0</v>
      </c>
      <c r="AS82" s="50">
        <v>0</v>
      </c>
      <c r="AT82" s="50">
        <v>192</v>
      </c>
      <c r="AU82" s="50">
        <v>0</v>
      </c>
      <c r="AV82" s="81">
        <f t="shared" si="34"/>
        <v>176144</v>
      </c>
      <c r="AW82" s="50">
        <v>50677</v>
      </c>
      <c r="AX82" s="50">
        <v>125467</v>
      </c>
      <c r="AY82" s="50">
        <v>0</v>
      </c>
      <c r="AZ82" s="50">
        <v>0</v>
      </c>
      <c r="BA82" s="100">
        <f t="shared" si="35"/>
        <v>0</v>
      </c>
      <c r="BB82" s="50">
        <v>0</v>
      </c>
      <c r="BC82" s="51">
        <f t="shared" si="36"/>
        <v>518892</v>
      </c>
    </row>
    <row r="83" spans="1:55" ht="31.5">
      <c r="A83" s="45" t="s">
        <v>148</v>
      </c>
      <c r="B83" s="46" t="s">
        <v>105</v>
      </c>
      <c r="C83" s="47" t="s">
        <v>149</v>
      </c>
      <c r="D83" s="79">
        <f t="shared" si="25"/>
        <v>0</v>
      </c>
      <c r="E83" s="48">
        <v>0</v>
      </c>
      <c r="F83" s="48">
        <v>0</v>
      </c>
      <c r="G83" s="99">
        <f t="shared" si="26"/>
        <v>30</v>
      </c>
      <c r="H83" s="48">
        <v>30</v>
      </c>
      <c r="I83" s="48">
        <v>0</v>
      </c>
      <c r="J83" s="99">
        <f t="shared" si="37"/>
        <v>0</v>
      </c>
      <c r="K83" s="48">
        <v>0</v>
      </c>
      <c r="L83" s="79">
        <f t="shared" si="27"/>
        <v>2939</v>
      </c>
      <c r="M83" s="48">
        <v>2939</v>
      </c>
      <c r="N83" s="61">
        <v>0</v>
      </c>
      <c r="O83" s="79">
        <f t="shared" si="28"/>
        <v>1659</v>
      </c>
      <c r="P83" s="48">
        <v>1659</v>
      </c>
      <c r="Q83" s="48">
        <v>0</v>
      </c>
      <c r="R83" s="79">
        <f t="shared" si="21"/>
        <v>29000</v>
      </c>
      <c r="S83" s="48">
        <v>29000</v>
      </c>
      <c r="T83" s="48">
        <v>0</v>
      </c>
      <c r="U83" s="79">
        <f t="shared" si="29"/>
        <v>0</v>
      </c>
      <c r="V83" s="48">
        <v>0</v>
      </c>
      <c r="W83" s="48">
        <v>0</v>
      </c>
      <c r="X83" s="79">
        <f t="shared" si="30"/>
        <v>18628</v>
      </c>
      <c r="Y83" s="48">
        <v>18628</v>
      </c>
      <c r="Z83" s="79">
        <f t="shared" si="31"/>
        <v>0</v>
      </c>
      <c r="AA83" s="48">
        <v>0</v>
      </c>
      <c r="AB83" s="48">
        <v>0</v>
      </c>
      <c r="AC83" s="79">
        <f t="shared" si="32"/>
        <v>8410</v>
      </c>
      <c r="AD83" s="48">
        <v>0</v>
      </c>
      <c r="AE83" s="49">
        <v>8410</v>
      </c>
      <c r="AF83" s="85">
        <f t="shared" si="33"/>
        <v>0</v>
      </c>
      <c r="AG83" s="48">
        <v>0</v>
      </c>
      <c r="AH83" s="49">
        <v>0</v>
      </c>
      <c r="AI83" s="79">
        <f t="shared" si="22"/>
        <v>21820</v>
      </c>
      <c r="AJ83" s="48">
        <v>0</v>
      </c>
      <c r="AK83" s="48">
        <v>21820</v>
      </c>
      <c r="AL83" s="48">
        <v>0</v>
      </c>
      <c r="AM83" s="79">
        <f t="shared" si="23"/>
        <v>0</v>
      </c>
      <c r="AN83" s="48">
        <v>0</v>
      </c>
      <c r="AO83" s="79">
        <f t="shared" si="24"/>
        <v>455096</v>
      </c>
      <c r="AP83" s="50">
        <v>235096</v>
      </c>
      <c r="AQ83" s="50">
        <v>216634</v>
      </c>
      <c r="AR83" s="50">
        <v>0</v>
      </c>
      <c r="AS83" s="50">
        <v>0</v>
      </c>
      <c r="AT83" s="50">
        <v>3366</v>
      </c>
      <c r="AU83" s="50">
        <v>0</v>
      </c>
      <c r="AV83" s="81">
        <f t="shared" si="34"/>
        <v>235361</v>
      </c>
      <c r="AW83" s="50">
        <v>69193</v>
      </c>
      <c r="AX83" s="50">
        <v>166168</v>
      </c>
      <c r="AY83" s="50">
        <v>0</v>
      </c>
      <c r="AZ83" s="50">
        <v>0</v>
      </c>
      <c r="BA83" s="100">
        <f t="shared" si="35"/>
        <v>0</v>
      </c>
      <c r="BB83" s="50">
        <v>0</v>
      </c>
      <c r="BC83" s="51">
        <f t="shared" si="36"/>
        <v>772943</v>
      </c>
    </row>
    <row r="84" spans="1:55" ht="31.5">
      <c r="A84" s="45" t="s">
        <v>150</v>
      </c>
      <c r="B84" s="46" t="s">
        <v>105</v>
      </c>
      <c r="C84" s="47" t="s">
        <v>151</v>
      </c>
      <c r="D84" s="79">
        <f t="shared" si="25"/>
        <v>0</v>
      </c>
      <c r="E84" s="48">
        <v>0</v>
      </c>
      <c r="F84" s="48">
        <v>0</v>
      </c>
      <c r="G84" s="99">
        <f t="shared" si="26"/>
        <v>0</v>
      </c>
      <c r="H84" s="48">
        <v>0</v>
      </c>
      <c r="I84" s="48">
        <v>0</v>
      </c>
      <c r="J84" s="99">
        <f t="shared" si="37"/>
        <v>0</v>
      </c>
      <c r="K84" s="48">
        <v>0</v>
      </c>
      <c r="L84" s="79">
        <f t="shared" si="27"/>
        <v>443</v>
      </c>
      <c r="M84" s="48">
        <v>443</v>
      </c>
      <c r="N84" s="61">
        <v>0</v>
      </c>
      <c r="O84" s="79">
        <f t="shared" si="28"/>
        <v>1681</v>
      </c>
      <c r="P84" s="48">
        <v>1681</v>
      </c>
      <c r="Q84" s="48">
        <v>0</v>
      </c>
      <c r="R84" s="79">
        <f t="shared" si="21"/>
        <v>39116</v>
      </c>
      <c r="S84" s="48">
        <v>39116</v>
      </c>
      <c r="T84" s="48">
        <v>0</v>
      </c>
      <c r="U84" s="79">
        <f t="shared" si="29"/>
        <v>109</v>
      </c>
      <c r="V84" s="48">
        <v>109</v>
      </c>
      <c r="W84" s="48">
        <v>0</v>
      </c>
      <c r="X84" s="79">
        <f t="shared" si="30"/>
        <v>14370</v>
      </c>
      <c r="Y84" s="48">
        <v>14370</v>
      </c>
      <c r="Z84" s="79">
        <f t="shared" si="31"/>
        <v>0</v>
      </c>
      <c r="AA84" s="48">
        <v>0</v>
      </c>
      <c r="AB84" s="48">
        <v>0</v>
      </c>
      <c r="AC84" s="79">
        <f t="shared" si="32"/>
        <v>7390</v>
      </c>
      <c r="AD84" s="48">
        <v>0</v>
      </c>
      <c r="AE84" s="49">
        <v>7390</v>
      </c>
      <c r="AF84" s="85">
        <f t="shared" si="33"/>
        <v>0</v>
      </c>
      <c r="AG84" s="48">
        <v>0</v>
      </c>
      <c r="AH84" s="49">
        <v>0</v>
      </c>
      <c r="AI84" s="79">
        <f t="shared" si="22"/>
        <v>7689</v>
      </c>
      <c r="AJ84" s="48">
        <v>7689</v>
      </c>
      <c r="AK84" s="48">
        <v>0</v>
      </c>
      <c r="AL84" s="48">
        <v>0</v>
      </c>
      <c r="AM84" s="79">
        <f t="shared" si="23"/>
        <v>0</v>
      </c>
      <c r="AN84" s="48">
        <v>0</v>
      </c>
      <c r="AO84" s="79">
        <f t="shared" si="24"/>
        <v>439360</v>
      </c>
      <c r="AP84" s="50">
        <v>226967</v>
      </c>
      <c r="AQ84" s="50">
        <v>209912</v>
      </c>
      <c r="AR84" s="50">
        <v>0</v>
      </c>
      <c r="AS84" s="50">
        <v>0</v>
      </c>
      <c r="AT84" s="50">
        <v>2481</v>
      </c>
      <c r="AU84" s="50">
        <v>0</v>
      </c>
      <c r="AV84" s="81">
        <f t="shared" si="34"/>
        <v>217190</v>
      </c>
      <c r="AW84" s="50">
        <v>64932</v>
      </c>
      <c r="AX84" s="50">
        <v>152258</v>
      </c>
      <c r="AY84" s="50">
        <v>0</v>
      </c>
      <c r="AZ84" s="50">
        <v>0</v>
      </c>
      <c r="BA84" s="100">
        <f t="shared" si="35"/>
        <v>8</v>
      </c>
      <c r="BB84" s="50">
        <v>8</v>
      </c>
      <c r="BC84" s="51">
        <f t="shared" si="36"/>
        <v>727356</v>
      </c>
    </row>
    <row r="85" spans="1:55" ht="31.5">
      <c r="A85" s="45" t="s">
        <v>152</v>
      </c>
      <c r="B85" s="46" t="s">
        <v>105</v>
      </c>
      <c r="C85" s="47" t="s">
        <v>54</v>
      </c>
      <c r="D85" s="79">
        <f t="shared" si="25"/>
        <v>0</v>
      </c>
      <c r="E85" s="48">
        <v>0</v>
      </c>
      <c r="F85" s="48">
        <v>0</v>
      </c>
      <c r="G85" s="99">
        <f t="shared" si="26"/>
        <v>150</v>
      </c>
      <c r="H85" s="48">
        <v>150</v>
      </c>
      <c r="I85" s="48">
        <v>0</v>
      </c>
      <c r="J85" s="99">
        <f t="shared" si="37"/>
        <v>0</v>
      </c>
      <c r="K85" s="48">
        <v>0</v>
      </c>
      <c r="L85" s="79">
        <f t="shared" si="27"/>
        <v>2735</v>
      </c>
      <c r="M85" s="48">
        <v>2735</v>
      </c>
      <c r="N85" s="61">
        <v>0</v>
      </c>
      <c r="O85" s="79">
        <f t="shared" si="28"/>
        <v>4545</v>
      </c>
      <c r="P85" s="48">
        <v>4545</v>
      </c>
      <c r="Q85" s="48">
        <v>0</v>
      </c>
      <c r="R85" s="79">
        <f t="shared" si="21"/>
        <v>130000</v>
      </c>
      <c r="S85" s="48">
        <v>130000</v>
      </c>
      <c r="T85" s="48">
        <v>0</v>
      </c>
      <c r="U85" s="79">
        <f t="shared" si="29"/>
        <v>35</v>
      </c>
      <c r="V85" s="48">
        <v>35</v>
      </c>
      <c r="W85" s="48">
        <v>0</v>
      </c>
      <c r="X85" s="79">
        <f t="shared" si="30"/>
        <v>55748</v>
      </c>
      <c r="Y85" s="48">
        <v>55748</v>
      </c>
      <c r="Z85" s="79">
        <f t="shared" si="31"/>
        <v>0</v>
      </c>
      <c r="AA85" s="48">
        <v>0</v>
      </c>
      <c r="AB85" s="48">
        <v>0</v>
      </c>
      <c r="AC85" s="79">
        <f t="shared" si="32"/>
        <v>9862</v>
      </c>
      <c r="AD85" s="48">
        <v>0</v>
      </c>
      <c r="AE85" s="49">
        <v>9862</v>
      </c>
      <c r="AF85" s="85">
        <f t="shared" si="33"/>
        <v>0</v>
      </c>
      <c r="AG85" s="48">
        <v>0</v>
      </c>
      <c r="AH85" s="49">
        <v>0</v>
      </c>
      <c r="AI85" s="79">
        <f t="shared" si="22"/>
        <v>37800</v>
      </c>
      <c r="AJ85" s="48">
        <v>37800</v>
      </c>
      <c r="AK85" s="48">
        <v>0</v>
      </c>
      <c r="AL85" s="48">
        <v>0</v>
      </c>
      <c r="AM85" s="79">
        <f t="shared" si="23"/>
        <v>0</v>
      </c>
      <c r="AN85" s="48">
        <v>0</v>
      </c>
      <c r="AO85" s="79">
        <f t="shared" si="24"/>
        <v>569732</v>
      </c>
      <c r="AP85" s="50">
        <v>294315</v>
      </c>
      <c r="AQ85" s="50">
        <v>274638</v>
      </c>
      <c r="AR85" s="50">
        <v>0</v>
      </c>
      <c r="AS85" s="50">
        <v>0</v>
      </c>
      <c r="AT85" s="50">
        <v>779</v>
      </c>
      <c r="AU85" s="50">
        <v>0</v>
      </c>
      <c r="AV85" s="81">
        <f t="shared" si="34"/>
        <v>463777</v>
      </c>
      <c r="AW85" s="50">
        <v>112487</v>
      </c>
      <c r="AX85" s="50">
        <v>351290</v>
      </c>
      <c r="AY85" s="50">
        <v>0</v>
      </c>
      <c r="AZ85" s="50">
        <v>0</v>
      </c>
      <c r="BA85" s="100">
        <f t="shared" si="35"/>
        <v>48</v>
      </c>
      <c r="BB85" s="50">
        <v>48</v>
      </c>
      <c r="BC85" s="51">
        <f t="shared" si="36"/>
        <v>1274432</v>
      </c>
    </row>
    <row r="86" spans="1:55" ht="31.5">
      <c r="A86" s="45" t="s">
        <v>153</v>
      </c>
      <c r="B86" s="46" t="s">
        <v>105</v>
      </c>
      <c r="C86" s="47" t="s">
        <v>154</v>
      </c>
      <c r="D86" s="79">
        <f t="shared" si="25"/>
        <v>0</v>
      </c>
      <c r="E86" s="48">
        <v>0</v>
      </c>
      <c r="F86" s="48">
        <v>0</v>
      </c>
      <c r="G86" s="99">
        <f t="shared" si="26"/>
        <v>0</v>
      </c>
      <c r="H86" s="48">
        <v>0</v>
      </c>
      <c r="I86" s="48">
        <v>0</v>
      </c>
      <c r="J86" s="99">
        <f t="shared" si="37"/>
        <v>0</v>
      </c>
      <c r="K86" s="48">
        <v>0</v>
      </c>
      <c r="L86" s="79">
        <f t="shared" si="27"/>
        <v>3101</v>
      </c>
      <c r="M86" s="48">
        <v>3101</v>
      </c>
      <c r="N86" s="61">
        <v>0</v>
      </c>
      <c r="O86" s="79">
        <f t="shared" si="28"/>
        <v>1419</v>
      </c>
      <c r="P86" s="48">
        <v>1419</v>
      </c>
      <c r="Q86" s="48">
        <v>0</v>
      </c>
      <c r="R86" s="79">
        <f t="shared" si="21"/>
        <v>18387</v>
      </c>
      <c r="S86" s="48">
        <v>18387</v>
      </c>
      <c r="T86" s="48">
        <v>0</v>
      </c>
      <c r="U86" s="79">
        <f t="shared" si="29"/>
        <v>68</v>
      </c>
      <c r="V86" s="48">
        <v>68</v>
      </c>
      <c r="W86" s="48">
        <v>0</v>
      </c>
      <c r="X86" s="79">
        <f t="shared" si="30"/>
        <v>15449</v>
      </c>
      <c r="Y86" s="48">
        <v>15449</v>
      </c>
      <c r="Z86" s="79">
        <f t="shared" si="31"/>
        <v>0</v>
      </c>
      <c r="AA86" s="48">
        <v>0</v>
      </c>
      <c r="AB86" s="48">
        <v>0</v>
      </c>
      <c r="AC86" s="79">
        <f t="shared" si="32"/>
        <v>6408</v>
      </c>
      <c r="AD86" s="48">
        <v>0</v>
      </c>
      <c r="AE86" s="49">
        <v>6408</v>
      </c>
      <c r="AF86" s="85">
        <f t="shared" si="33"/>
        <v>0</v>
      </c>
      <c r="AG86" s="48">
        <v>0</v>
      </c>
      <c r="AH86" s="49">
        <v>0</v>
      </c>
      <c r="AI86" s="79">
        <f t="shared" si="22"/>
        <v>991</v>
      </c>
      <c r="AJ86" s="48">
        <v>991</v>
      </c>
      <c r="AK86" s="48">
        <v>0</v>
      </c>
      <c r="AL86" s="48">
        <v>0</v>
      </c>
      <c r="AM86" s="79">
        <f t="shared" si="23"/>
        <v>0</v>
      </c>
      <c r="AN86" s="48">
        <v>0</v>
      </c>
      <c r="AO86" s="79">
        <f t="shared" si="24"/>
        <v>210635</v>
      </c>
      <c r="AP86" s="50">
        <v>108811</v>
      </c>
      <c r="AQ86" s="50">
        <v>98201</v>
      </c>
      <c r="AR86" s="50">
        <v>0</v>
      </c>
      <c r="AS86" s="50">
        <v>0</v>
      </c>
      <c r="AT86" s="50">
        <v>3623</v>
      </c>
      <c r="AU86" s="50">
        <v>0</v>
      </c>
      <c r="AV86" s="81">
        <f t="shared" si="34"/>
        <v>139766</v>
      </c>
      <c r="AW86" s="50">
        <v>35732</v>
      </c>
      <c r="AX86" s="50">
        <v>104034</v>
      </c>
      <c r="AY86" s="50">
        <v>0</v>
      </c>
      <c r="AZ86" s="50">
        <v>0</v>
      </c>
      <c r="BA86" s="100">
        <f t="shared" si="35"/>
        <v>0</v>
      </c>
      <c r="BB86" s="50">
        <v>0</v>
      </c>
      <c r="BC86" s="51">
        <f t="shared" si="36"/>
        <v>396224</v>
      </c>
    </row>
    <row r="87" spans="1:55" ht="31.5">
      <c r="A87" s="45" t="s">
        <v>155</v>
      </c>
      <c r="B87" s="46" t="s">
        <v>105</v>
      </c>
      <c r="C87" s="47" t="s">
        <v>156</v>
      </c>
      <c r="D87" s="79">
        <f t="shared" si="25"/>
        <v>0</v>
      </c>
      <c r="E87" s="48">
        <v>0</v>
      </c>
      <c r="F87" s="48">
        <v>0</v>
      </c>
      <c r="G87" s="99">
        <f t="shared" si="26"/>
        <v>0</v>
      </c>
      <c r="H87" s="48">
        <v>0</v>
      </c>
      <c r="I87" s="48">
        <v>0</v>
      </c>
      <c r="J87" s="99">
        <f t="shared" si="37"/>
        <v>0</v>
      </c>
      <c r="K87" s="48">
        <v>0</v>
      </c>
      <c r="L87" s="79">
        <f t="shared" si="27"/>
        <v>1387</v>
      </c>
      <c r="M87" s="48">
        <v>1387</v>
      </c>
      <c r="N87" s="61">
        <v>0</v>
      </c>
      <c r="O87" s="79">
        <f t="shared" si="28"/>
        <v>815</v>
      </c>
      <c r="P87" s="48">
        <v>815</v>
      </c>
      <c r="Q87" s="48">
        <v>0</v>
      </c>
      <c r="R87" s="79">
        <f t="shared" si="21"/>
        <v>9009</v>
      </c>
      <c r="S87" s="48">
        <v>9009</v>
      </c>
      <c r="T87" s="48">
        <v>0</v>
      </c>
      <c r="U87" s="79">
        <f t="shared" si="29"/>
        <v>0</v>
      </c>
      <c r="V87" s="48">
        <v>0</v>
      </c>
      <c r="W87" s="48">
        <v>0</v>
      </c>
      <c r="X87" s="79">
        <f t="shared" si="30"/>
        <v>10734</v>
      </c>
      <c r="Y87" s="48">
        <v>10734</v>
      </c>
      <c r="Z87" s="79">
        <f t="shared" si="31"/>
        <v>0</v>
      </c>
      <c r="AA87" s="48">
        <v>0</v>
      </c>
      <c r="AB87" s="48">
        <v>0</v>
      </c>
      <c r="AC87" s="79">
        <f t="shared" si="32"/>
        <v>7020</v>
      </c>
      <c r="AD87" s="48">
        <v>0</v>
      </c>
      <c r="AE87" s="49">
        <v>7020</v>
      </c>
      <c r="AF87" s="85">
        <f t="shared" si="33"/>
        <v>0</v>
      </c>
      <c r="AG87" s="48">
        <v>0</v>
      </c>
      <c r="AH87" s="49">
        <v>0</v>
      </c>
      <c r="AI87" s="79">
        <f t="shared" si="22"/>
        <v>4753</v>
      </c>
      <c r="AJ87" s="48">
        <v>0</v>
      </c>
      <c r="AK87" s="48">
        <v>4753</v>
      </c>
      <c r="AL87" s="48">
        <v>0</v>
      </c>
      <c r="AM87" s="79">
        <f t="shared" si="23"/>
        <v>0</v>
      </c>
      <c r="AN87" s="48">
        <v>0</v>
      </c>
      <c r="AO87" s="79">
        <f t="shared" si="24"/>
        <v>165455</v>
      </c>
      <c r="AP87" s="50">
        <v>84691</v>
      </c>
      <c r="AQ87" s="50">
        <v>80764</v>
      </c>
      <c r="AR87" s="50">
        <v>0</v>
      </c>
      <c r="AS87" s="50">
        <v>0</v>
      </c>
      <c r="AT87" s="50">
        <v>0</v>
      </c>
      <c r="AU87" s="50">
        <v>0</v>
      </c>
      <c r="AV87" s="81">
        <f t="shared" si="34"/>
        <v>117642</v>
      </c>
      <c r="AW87" s="50">
        <v>35150</v>
      </c>
      <c r="AX87" s="50">
        <v>82492</v>
      </c>
      <c r="AY87" s="50">
        <v>0</v>
      </c>
      <c r="AZ87" s="50">
        <v>0</v>
      </c>
      <c r="BA87" s="100">
        <f t="shared" si="35"/>
        <v>13</v>
      </c>
      <c r="BB87" s="50">
        <v>13</v>
      </c>
      <c r="BC87" s="51">
        <f t="shared" si="36"/>
        <v>316828</v>
      </c>
    </row>
    <row r="88" spans="1:55" ht="31.5">
      <c r="A88" s="45" t="s">
        <v>157</v>
      </c>
      <c r="B88" s="46" t="s">
        <v>105</v>
      </c>
      <c r="C88" s="47" t="s">
        <v>158</v>
      </c>
      <c r="D88" s="79">
        <f t="shared" si="25"/>
        <v>0</v>
      </c>
      <c r="E88" s="48">
        <v>0</v>
      </c>
      <c r="F88" s="48">
        <v>0</v>
      </c>
      <c r="G88" s="99">
        <f t="shared" si="26"/>
        <v>30</v>
      </c>
      <c r="H88" s="48">
        <v>30</v>
      </c>
      <c r="I88" s="48">
        <v>0</v>
      </c>
      <c r="J88" s="99">
        <f t="shared" si="37"/>
        <v>38250</v>
      </c>
      <c r="K88" s="48">
        <v>38250</v>
      </c>
      <c r="L88" s="79">
        <f t="shared" si="27"/>
        <v>1041</v>
      </c>
      <c r="M88" s="48">
        <v>1041</v>
      </c>
      <c r="N88" s="61">
        <v>0</v>
      </c>
      <c r="O88" s="79">
        <f t="shared" si="28"/>
        <v>1172</v>
      </c>
      <c r="P88" s="48">
        <v>1172</v>
      </c>
      <c r="Q88" s="48">
        <v>0</v>
      </c>
      <c r="R88" s="79">
        <f t="shared" si="21"/>
        <v>59112</v>
      </c>
      <c r="S88" s="48">
        <v>59112</v>
      </c>
      <c r="T88" s="48">
        <v>0</v>
      </c>
      <c r="U88" s="79">
        <f t="shared" si="29"/>
        <v>196</v>
      </c>
      <c r="V88" s="48">
        <v>196</v>
      </c>
      <c r="W88" s="48">
        <v>0</v>
      </c>
      <c r="X88" s="79">
        <f t="shared" si="30"/>
        <v>17547</v>
      </c>
      <c r="Y88" s="48">
        <v>17547</v>
      </c>
      <c r="Z88" s="79">
        <f t="shared" si="31"/>
        <v>0</v>
      </c>
      <c r="AA88" s="48">
        <v>0</v>
      </c>
      <c r="AB88" s="48">
        <v>0</v>
      </c>
      <c r="AC88" s="79">
        <f t="shared" si="32"/>
        <v>6408</v>
      </c>
      <c r="AD88" s="48">
        <v>0</v>
      </c>
      <c r="AE88" s="49">
        <v>6408</v>
      </c>
      <c r="AF88" s="85">
        <f t="shared" si="33"/>
        <v>0</v>
      </c>
      <c r="AG88" s="48">
        <v>0</v>
      </c>
      <c r="AH88" s="49">
        <v>0</v>
      </c>
      <c r="AI88" s="79">
        <f t="shared" si="22"/>
        <v>0</v>
      </c>
      <c r="AJ88" s="48">
        <v>0</v>
      </c>
      <c r="AK88" s="48">
        <v>0</v>
      </c>
      <c r="AL88" s="48">
        <v>0</v>
      </c>
      <c r="AM88" s="79">
        <f t="shared" si="23"/>
        <v>0</v>
      </c>
      <c r="AN88" s="48">
        <v>0</v>
      </c>
      <c r="AO88" s="79">
        <f t="shared" si="24"/>
        <v>326859</v>
      </c>
      <c r="AP88" s="50">
        <v>168851</v>
      </c>
      <c r="AQ88" s="50">
        <v>155875</v>
      </c>
      <c r="AR88" s="50">
        <v>0</v>
      </c>
      <c r="AS88" s="50">
        <v>0</v>
      </c>
      <c r="AT88" s="50">
        <v>2133</v>
      </c>
      <c r="AU88" s="50">
        <v>0</v>
      </c>
      <c r="AV88" s="81">
        <f t="shared" si="34"/>
        <v>182902</v>
      </c>
      <c r="AW88" s="50">
        <v>53946</v>
      </c>
      <c r="AX88" s="50">
        <v>128956</v>
      </c>
      <c r="AY88" s="50">
        <v>0</v>
      </c>
      <c r="AZ88" s="50">
        <v>0</v>
      </c>
      <c r="BA88" s="100">
        <f t="shared" si="35"/>
        <v>8</v>
      </c>
      <c r="BB88" s="50">
        <v>8</v>
      </c>
      <c r="BC88" s="51">
        <f t="shared" si="36"/>
        <v>633525</v>
      </c>
    </row>
    <row r="89" spans="1:55" ht="31.5">
      <c r="A89" s="45" t="s">
        <v>159</v>
      </c>
      <c r="B89" s="46" t="s">
        <v>105</v>
      </c>
      <c r="C89" s="47" t="s">
        <v>160</v>
      </c>
      <c r="D89" s="79">
        <f t="shared" si="25"/>
        <v>0</v>
      </c>
      <c r="E89" s="48">
        <v>0</v>
      </c>
      <c r="F89" s="48">
        <v>0</v>
      </c>
      <c r="G89" s="99">
        <f t="shared" si="26"/>
        <v>0</v>
      </c>
      <c r="H89" s="48">
        <v>0</v>
      </c>
      <c r="I89" s="48">
        <v>0</v>
      </c>
      <c r="J89" s="99">
        <f t="shared" si="37"/>
        <v>49452</v>
      </c>
      <c r="K89" s="48">
        <v>49452</v>
      </c>
      <c r="L89" s="79">
        <f t="shared" si="27"/>
        <v>1322</v>
      </c>
      <c r="M89" s="48">
        <v>1322</v>
      </c>
      <c r="N89" s="61">
        <v>0</v>
      </c>
      <c r="O89" s="79">
        <f t="shared" si="28"/>
        <v>2370</v>
      </c>
      <c r="P89" s="48">
        <v>2370</v>
      </c>
      <c r="Q89" s="48">
        <v>0</v>
      </c>
      <c r="R89" s="79">
        <f t="shared" si="21"/>
        <v>15810</v>
      </c>
      <c r="S89" s="48">
        <v>15810</v>
      </c>
      <c r="T89" s="48">
        <v>0</v>
      </c>
      <c r="U89" s="79">
        <f t="shared" si="29"/>
        <v>0</v>
      </c>
      <c r="V89" s="48">
        <v>0</v>
      </c>
      <c r="W89" s="48">
        <v>0</v>
      </c>
      <c r="X89" s="79">
        <f t="shared" si="30"/>
        <v>27893</v>
      </c>
      <c r="Y89" s="48">
        <v>27893</v>
      </c>
      <c r="Z89" s="79">
        <f t="shared" si="31"/>
        <v>0</v>
      </c>
      <c r="AA89" s="48">
        <v>0</v>
      </c>
      <c r="AB89" s="48">
        <v>0</v>
      </c>
      <c r="AC89" s="79">
        <f t="shared" si="32"/>
        <v>7216</v>
      </c>
      <c r="AD89" s="48">
        <v>0</v>
      </c>
      <c r="AE89" s="49">
        <v>7216</v>
      </c>
      <c r="AF89" s="85">
        <f t="shared" si="33"/>
        <v>0</v>
      </c>
      <c r="AG89" s="48">
        <v>0</v>
      </c>
      <c r="AH89" s="49">
        <v>0</v>
      </c>
      <c r="AI89" s="79">
        <f t="shared" si="22"/>
        <v>30000</v>
      </c>
      <c r="AJ89" s="48">
        <v>0</v>
      </c>
      <c r="AK89" s="48">
        <v>0</v>
      </c>
      <c r="AL89" s="48">
        <v>30000</v>
      </c>
      <c r="AM89" s="79">
        <f t="shared" si="23"/>
        <v>0</v>
      </c>
      <c r="AN89" s="48">
        <v>0</v>
      </c>
      <c r="AO89" s="79">
        <f t="shared" si="24"/>
        <v>475528</v>
      </c>
      <c r="AP89" s="50">
        <v>245651</v>
      </c>
      <c r="AQ89" s="50">
        <v>223814</v>
      </c>
      <c r="AR89" s="50">
        <v>0</v>
      </c>
      <c r="AS89" s="50">
        <v>0</v>
      </c>
      <c r="AT89" s="50">
        <v>6063</v>
      </c>
      <c r="AU89" s="50">
        <v>0</v>
      </c>
      <c r="AV89" s="81">
        <f t="shared" si="34"/>
        <v>291982</v>
      </c>
      <c r="AW89" s="50">
        <v>83345</v>
      </c>
      <c r="AX89" s="50">
        <v>208637</v>
      </c>
      <c r="AY89" s="50">
        <v>0</v>
      </c>
      <c r="AZ89" s="50">
        <v>0</v>
      </c>
      <c r="BA89" s="100">
        <f t="shared" si="35"/>
        <v>3</v>
      </c>
      <c r="BB89" s="50">
        <v>3</v>
      </c>
      <c r="BC89" s="51">
        <f t="shared" si="36"/>
        <v>901576</v>
      </c>
    </row>
    <row r="90" spans="1:55" ht="31.5">
      <c r="A90" s="45" t="s">
        <v>161</v>
      </c>
      <c r="B90" s="46" t="s">
        <v>105</v>
      </c>
      <c r="C90" s="47" t="s">
        <v>162</v>
      </c>
      <c r="D90" s="79">
        <f t="shared" si="25"/>
        <v>7000</v>
      </c>
      <c r="E90" s="48">
        <v>0</v>
      </c>
      <c r="F90" s="48">
        <v>7000</v>
      </c>
      <c r="G90" s="99">
        <f t="shared" si="26"/>
        <v>0</v>
      </c>
      <c r="H90" s="48">
        <v>0</v>
      </c>
      <c r="I90" s="48">
        <v>0</v>
      </c>
      <c r="J90" s="99">
        <f t="shared" si="37"/>
        <v>0</v>
      </c>
      <c r="K90" s="48">
        <v>0</v>
      </c>
      <c r="L90" s="79">
        <f t="shared" si="27"/>
        <v>1139</v>
      </c>
      <c r="M90" s="48">
        <v>1139</v>
      </c>
      <c r="N90" s="61">
        <v>0</v>
      </c>
      <c r="O90" s="79">
        <f t="shared" si="28"/>
        <v>1151</v>
      </c>
      <c r="P90" s="48">
        <v>1151</v>
      </c>
      <c r="Q90" s="48">
        <v>0</v>
      </c>
      <c r="R90" s="79">
        <f t="shared" si="21"/>
        <v>26803</v>
      </c>
      <c r="S90" s="48">
        <v>26803</v>
      </c>
      <c r="T90" s="48">
        <v>0</v>
      </c>
      <c r="U90" s="79">
        <f t="shared" si="29"/>
        <v>0</v>
      </c>
      <c r="V90" s="48">
        <v>0</v>
      </c>
      <c r="W90" s="48">
        <v>0</v>
      </c>
      <c r="X90" s="79">
        <f t="shared" si="30"/>
        <v>12016</v>
      </c>
      <c r="Y90" s="48">
        <v>12016</v>
      </c>
      <c r="Z90" s="79">
        <f t="shared" si="31"/>
        <v>0</v>
      </c>
      <c r="AA90" s="48">
        <v>0</v>
      </c>
      <c r="AB90" s="48">
        <v>0</v>
      </c>
      <c r="AC90" s="79">
        <f t="shared" si="32"/>
        <v>6493</v>
      </c>
      <c r="AD90" s="48">
        <v>0</v>
      </c>
      <c r="AE90" s="49">
        <v>6493</v>
      </c>
      <c r="AF90" s="85">
        <f t="shared" si="33"/>
        <v>0</v>
      </c>
      <c r="AG90" s="48">
        <v>0</v>
      </c>
      <c r="AH90" s="49">
        <v>0</v>
      </c>
      <c r="AI90" s="79">
        <f t="shared" si="22"/>
        <v>16800</v>
      </c>
      <c r="AJ90" s="48">
        <v>16800</v>
      </c>
      <c r="AK90" s="48">
        <v>0</v>
      </c>
      <c r="AL90" s="48">
        <v>0</v>
      </c>
      <c r="AM90" s="79">
        <f t="shared" si="23"/>
        <v>0</v>
      </c>
      <c r="AN90" s="48">
        <v>0</v>
      </c>
      <c r="AO90" s="79">
        <f t="shared" si="24"/>
        <v>189406</v>
      </c>
      <c r="AP90" s="50">
        <v>97844</v>
      </c>
      <c r="AQ90" s="50">
        <v>90834</v>
      </c>
      <c r="AR90" s="50">
        <v>0</v>
      </c>
      <c r="AS90" s="50">
        <v>0</v>
      </c>
      <c r="AT90" s="50">
        <v>728</v>
      </c>
      <c r="AU90" s="50">
        <v>0</v>
      </c>
      <c r="AV90" s="81">
        <f t="shared" si="34"/>
        <v>115089</v>
      </c>
      <c r="AW90" s="50">
        <v>35705</v>
      </c>
      <c r="AX90" s="50">
        <v>79384</v>
      </c>
      <c r="AY90" s="50">
        <v>0</v>
      </c>
      <c r="AZ90" s="50">
        <v>0</v>
      </c>
      <c r="BA90" s="100">
        <f t="shared" si="35"/>
        <v>40</v>
      </c>
      <c r="BB90" s="50">
        <v>40</v>
      </c>
      <c r="BC90" s="51">
        <f t="shared" si="36"/>
        <v>375937</v>
      </c>
    </row>
    <row r="91" spans="1:55" ht="31.5">
      <c r="A91" s="45" t="s">
        <v>163</v>
      </c>
      <c r="B91" s="46" t="s">
        <v>105</v>
      </c>
      <c r="C91" s="47" t="s">
        <v>164</v>
      </c>
      <c r="D91" s="79">
        <f t="shared" si="25"/>
        <v>0</v>
      </c>
      <c r="E91" s="48">
        <v>0</v>
      </c>
      <c r="F91" s="48">
        <v>0</v>
      </c>
      <c r="G91" s="99">
        <f t="shared" si="26"/>
        <v>0</v>
      </c>
      <c r="H91" s="48">
        <v>0</v>
      </c>
      <c r="I91" s="48">
        <v>0</v>
      </c>
      <c r="J91" s="99">
        <f t="shared" si="37"/>
        <v>0</v>
      </c>
      <c r="K91" s="48">
        <v>0</v>
      </c>
      <c r="L91" s="79">
        <f t="shared" si="27"/>
        <v>3344</v>
      </c>
      <c r="M91" s="48">
        <v>3344</v>
      </c>
      <c r="N91" s="61">
        <v>0</v>
      </c>
      <c r="O91" s="79">
        <f t="shared" si="28"/>
        <v>2234</v>
      </c>
      <c r="P91" s="48">
        <v>2234</v>
      </c>
      <c r="Q91" s="48">
        <v>0</v>
      </c>
      <c r="R91" s="79">
        <f t="shared" si="21"/>
        <v>35429</v>
      </c>
      <c r="S91" s="48">
        <v>35429</v>
      </c>
      <c r="T91" s="48">
        <v>0</v>
      </c>
      <c r="U91" s="79">
        <f t="shared" si="29"/>
        <v>118</v>
      </c>
      <c r="V91" s="48">
        <v>118</v>
      </c>
      <c r="W91" s="48">
        <v>0</v>
      </c>
      <c r="X91" s="79">
        <f t="shared" si="30"/>
        <v>28366</v>
      </c>
      <c r="Y91" s="48">
        <v>28366</v>
      </c>
      <c r="Z91" s="79">
        <f t="shared" si="31"/>
        <v>0</v>
      </c>
      <c r="AA91" s="48">
        <v>0</v>
      </c>
      <c r="AB91" s="48">
        <v>0</v>
      </c>
      <c r="AC91" s="79">
        <f t="shared" si="32"/>
        <v>9710</v>
      </c>
      <c r="AD91" s="48">
        <v>0</v>
      </c>
      <c r="AE91" s="49">
        <v>9710</v>
      </c>
      <c r="AF91" s="85">
        <f t="shared" si="33"/>
        <v>10221</v>
      </c>
      <c r="AG91" s="48">
        <v>10221</v>
      </c>
      <c r="AH91" s="49">
        <v>0</v>
      </c>
      <c r="AI91" s="79">
        <f t="shared" si="22"/>
        <v>13717</v>
      </c>
      <c r="AJ91" s="48">
        <v>0</v>
      </c>
      <c r="AK91" s="48">
        <v>13717</v>
      </c>
      <c r="AL91" s="48">
        <v>0</v>
      </c>
      <c r="AM91" s="79">
        <f t="shared" si="23"/>
        <v>0</v>
      </c>
      <c r="AN91" s="48">
        <v>0</v>
      </c>
      <c r="AO91" s="79">
        <f t="shared" si="24"/>
        <v>747158</v>
      </c>
      <c r="AP91" s="50">
        <v>383257</v>
      </c>
      <c r="AQ91" s="50">
        <v>363901</v>
      </c>
      <c r="AR91" s="50">
        <v>0</v>
      </c>
      <c r="AS91" s="50">
        <v>0</v>
      </c>
      <c r="AT91" s="50">
        <v>0</v>
      </c>
      <c r="AU91" s="50">
        <v>0</v>
      </c>
      <c r="AV91" s="81">
        <f t="shared" si="34"/>
        <v>504551</v>
      </c>
      <c r="AW91" s="50">
        <v>168966</v>
      </c>
      <c r="AX91" s="50">
        <v>335585</v>
      </c>
      <c r="AY91" s="50">
        <v>0</v>
      </c>
      <c r="AZ91" s="50">
        <v>0</v>
      </c>
      <c r="BA91" s="100">
        <f t="shared" si="35"/>
        <v>67</v>
      </c>
      <c r="BB91" s="50">
        <v>67</v>
      </c>
      <c r="BC91" s="51">
        <f t="shared" si="36"/>
        <v>1354915</v>
      </c>
    </row>
    <row r="92" spans="1:55" ht="31.5">
      <c r="A92" s="45" t="s">
        <v>165</v>
      </c>
      <c r="B92" s="46" t="s">
        <v>105</v>
      </c>
      <c r="C92" s="47" t="s">
        <v>166</v>
      </c>
      <c r="D92" s="79">
        <f t="shared" si="25"/>
        <v>0</v>
      </c>
      <c r="E92" s="48">
        <v>0</v>
      </c>
      <c r="F92" s="48">
        <v>0</v>
      </c>
      <c r="G92" s="99">
        <f t="shared" si="26"/>
        <v>0</v>
      </c>
      <c r="H92" s="48">
        <v>0</v>
      </c>
      <c r="I92" s="48">
        <v>0</v>
      </c>
      <c r="J92" s="99">
        <f t="shared" si="37"/>
        <v>0</v>
      </c>
      <c r="K92" s="48">
        <v>0</v>
      </c>
      <c r="L92" s="79">
        <f t="shared" si="27"/>
        <v>2731</v>
      </c>
      <c r="M92" s="48">
        <v>2731</v>
      </c>
      <c r="N92" s="61">
        <v>0</v>
      </c>
      <c r="O92" s="79">
        <f t="shared" si="28"/>
        <v>1948</v>
      </c>
      <c r="P92" s="48">
        <v>1948</v>
      </c>
      <c r="Q92" s="48">
        <v>0</v>
      </c>
      <c r="R92" s="79">
        <f t="shared" si="21"/>
        <v>21266</v>
      </c>
      <c r="S92" s="48">
        <v>21266</v>
      </c>
      <c r="T92" s="48">
        <v>0</v>
      </c>
      <c r="U92" s="79">
        <f t="shared" si="29"/>
        <v>547</v>
      </c>
      <c r="V92" s="48">
        <v>547</v>
      </c>
      <c r="W92" s="48">
        <v>0</v>
      </c>
      <c r="X92" s="79">
        <f t="shared" si="30"/>
        <v>21650</v>
      </c>
      <c r="Y92" s="48">
        <v>21650</v>
      </c>
      <c r="Z92" s="79">
        <f t="shared" si="31"/>
        <v>201</v>
      </c>
      <c r="AA92" s="48">
        <v>192</v>
      </c>
      <c r="AB92" s="48">
        <v>9</v>
      </c>
      <c r="AC92" s="79">
        <f t="shared" si="32"/>
        <v>6408</v>
      </c>
      <c r="AD92" s="48">
        <v>0</v>
      </c>
      <c r="AE92" s="49">
        <v>6408</v>
      </c>
      <c r="AF92" s="85">
        <f t="shared" si="33"/>
        <v>0</v>
      </c>
      <c r="AG92" s="48">
        <v>0</v>
      </c>
      <c r="AH92" s="49">
        <v>0</v>
      </c>
      <c r="AI92" s="79">
        <f t="shared" si="22"/>
        <v>3837</v>
      </c>
      <c r="AJ92" s="48">
        <v>3837</v>
      </c>
      <c r="AK92" s="48">
        <v>0</v>
      </c>
      <c r="AL92" s="48">
        <v>0</v>
      </c>
      <c r="AM92" s="79">
        <f t="shared" si="23"/>
        <v>0</v>
      </c>
      <c r="AN92" s="48">
        <v>0</v>
      </c>
      <c r="AO92" s="79">
        <f t="shared" si="24"/>
        <v>167712</v>
      </c>
      <c r="AP92" s="50">
        <v>86638</v>
      </c>
      <c r="AQ92" s="50">
        <v>79520</v>
      </c>
      <c r="AR92" s="50">
        <v>0</v>
      </c>
      <c r="AS92" s="50">
        <v>0</v>
      </c>
      <c r="AT92" s="50">
        <v>1554</v>
      </c>
      <c r="AU92" s="50">
        <v>0</v>
      </c>
      <c r="AV92" s="81">
        <f t="shared" si="34"/>
        <v>177445</v>
      </c>
      <c r="AW92" s="50">
        <v>60224</v>
      </c>
      <c r="AX92" s="50">
        <v>117221</v>
      </c>
      <c r="AY92" s="50">
        <v>0</v>
      </c>
      <c r="AZ92" s="50">
        <v>0</v>
      </c>
      <c r="BA92" s="100">
        <f t="shared" si="35"/>
        <v>0</v>
      </c>
      <c r="BB92" s="50">
        <v>0</v>
      </c>
      <c r="BC92" s="51">
        <f t="shared" si="36"/>
        <v>403745</v>
      </c>
    </row>
    <row r="93" spans="1:55" ht="31.5">
      <c r="A93" s="45" t="s">
        <v>167</v>
      </c>
      <c r="B93" s="46" t="s">
        <v>105</v>
      </c>
      <c r="C93" s="47" t="s">
        <v>57</v>
      </c>
      <c r="D93" s="79">
        <f t="shared" si="25"/>
        <v>10000</v>
      </c>
      <c r="E93" s="48">
        <v>10000</v>
      </c>
      <c r="F93" s="48">
        <v>0</v>
      </c>
      <c r="G93" s="99">
        <f t="shared" si="26"/>
        <v>0</v>
      </c>
      <c r="H93" s="48">
        <v>0</v>
      </c>
      <c r="I93" s="48">
        <v>0</v>
      </c>
      <c r="J93" s="99">
        <f t="shared" si="37"/>
        <v>0</v>
      </c>
      <c r="K93" s="48">
        <v>0</v>
      </c>
      <c r="L93" s="79">
        <f t="shared" si="27"/>
        <v>6620</v>
      </c>
      <c r="M93" s="48">
        <v>6620</v>
      </c>
      <c r="N93" s="61">
        <v>0</v>
      </c>
      <c r="O93" s="79">
        <f t="shared" si="28"/>
        <v>2399</v>
      </c>
      <c r="P93" s="48">
        <v>2399</v>
      </c>
      <c r="Q93" s="48">
        <v>0</v>
      </c>
      <c r="R93" s="79">
        <f t="shared" si="21"/>
        <v>2436</v>
      </c>
      <c r="S93" s="48">
        <v>2436</v>
      </c>
      <c r="T93" s="48">
        <v>0</v>
      </c>
      <c r="U93" s="79">
        <f t="shared" si="29"/>
        <v>438</v>
      </c>
      <c r="V93" s="48">
        <v>438</v>
      </c>
      <c r="W93" s="48">
        <v>0</v>
      </c>
      <c r="X93" s="79">
        <f t="shared" si="30"/>
        <v>26912</v>
      </c>
      <c r="Y93" s="48">
        <v>26912</v>
      </c>
      <c r="Z93" s="79">
        <f t="shared" si="31"/>
        <v>406</v>
      </c>
      <c r="AA93" s="48">
        <v>388</v>
      </c>
      <c r="AB93" s="48">
        <v>18</v>
      </c>
      <c r="AC93" s="79">
        <f t="shared" si="32"/>
        <v>7246</v>
      </c>
      <c r="AD93" s="48">
        <v>0</v>
      </c>
      <c r="AE93" s="49">
        <v>7246</v>
      </c>
      <c r="AF93" s="85">
        <f t="shared" si="33"/>
        <v>0</v>
      </c>
      <c r="AG93" s="48">
        <v>0</v>
      </c>
      <c r="AH93" s="49">
        <v>0</v>
      </c>
      <c r="AI93" s="79">
        <f t="shared" si="22"/>
        <v>21000</v>
      </c>
      <c r="AJ93" s="48">
        <v>21000</v>
      </c>
      <c r="AK93" s="48">
        <v>0</v>
      </c>
      <c r="AL93" s="48">
        <v>0</v>
      </c>
      <c r="AM93" s="79">
        <f t="shared" si="23"/>
        <v>0</v>
      </c>
      <c r="AN93" s="48">
        <v>0</v>
      </c>
      <c r="AO93" s="79">
        <f t="shared" si="24"/>
        <v>427365</v>
      </c>
      <c r="AP93" s="50">
        <v>220771</v>
      </c>
      <c r="AQ93" s="50">
        <v>205714</v>
      </c>
      <c r="AR93" s="50">
        <v>0</v>
      </c>
      <c r="AS93" s="50">
        <v>0</v>
      </c>
      <c r="AT93" s="50">
        <v>880</v>
      </c>
      <c r="AU93" s="50">
        <v>0</v>
      </c>
      <c r="AV93" s="81">
        <f t="shared" si="34"/>
        <v>324045</v>
      </c>
      <c r="AW93" s="50">
        <v>86889</v>
      </c>
      <c r="AX93" s="50">
        <v>237156</v>
      </c>
      <c r="AY93" s="50">
        <v>0</v>
      </c>
      <c r="AZ93" s="50">
        <v>0</v>
      </c>
      <c r="BA93" s="100">
        <f t="shared" si="35"/>
        <v>47</v>
      </c>
      <c r="BB93" s="50">
        <v>47</v>
      </c>
      <c r="BC93" s="51">
        <f t="shared" si="36"/>
        <v>828914</v>
      </c>
    </row>
    <row r="94" spans="1:55" ht="31.5">
      <c r="A94" s="45" t="s">
        <v>168</v>
      </c>
      <c r="B94" s="46" t="s">
        <v>105</v>
      </c>
      <c r="C94" s="47" t="s">
        <v>59</v>
      </c>
      <c r="D94" s="79">
        <f t="shared" si="25"/>
        <v>0</v>
      </c>
      <c r="E94" s="48">
        <v>0</v>
      </c>
      <c r="F94" s="48">
        <v>0</v>
      </c>
      <c r="G94" s="99">
        <f t="shared" si="26"/>
        <v>18</v>
      </c>
      <c r="H94" s="48">
        <v>18</v>
      </c>
      <c r="I94" s="48">
        <v>0</v>
      </c>
      <c r="J94" s="99">
        <f t="shared" si="37"/>
        <v>0</v>
      </c>
      <c r="K94" s="48">
        <v>0</v>
      </c>
      <c r="L94" s="79">
        <f t="shared" si="27"/>
        <v>2956</v>
      </c>
      <c r="M94" s="48">
        <v>2956</v>
      </c>
      <c r="N94" s="61">
        <v>0</v>
      </c>
      <c r="O94" s="79">
        <f t="shared" si="28"/>
        <v>1794</v>
      </c>
      <c r="P94" s="48">
        <v>1794</v>
      </c>
      <c r="Q94" s="48">
        <v>0</v>
      </c>
      <c r="R94" s="79">
        <f t="shared" si="21"/>
        <v>24669</v>
      </c>
      <c r="S94" s="48">
        <v>24669</v>
      </c>
      <c r="T94" s="48">
        <v>0</v>
      </c>
      <c r="U94" s="79">
        <f t="shared" si="29"/>
        <v>101</v>
      </c>
      <c r="V94" s="48">
        <v>101</v>
      </c>
      <c r="W94" s="48">
        <v>0</v>
      </c>
      <c r="X94" s="79">
        <f t="shared" si="30"/>
        <v>20475</v>
      </c>
      <c r="Y94" s="48">
        <v>20475</v>
      </c>
      <c r="Z94" s="79">
        <f t="shared" si="31"/>
        <v>0</v>
      </c>
      <c r="AA94" s="48">
        <v>0</v>
      </c>
      <c r="AB94" s="48">
        <v>0</v>
      </c>
      <c r="AC94" s="79">
        <f t="shared" si="32"/>
        <v>11541</v>
      </c>
      <c r="AD94" s="48">
        <v>0</v>
      </c>
      <c r="AE94" s="49">
        <v>11541</v>
      </c>
      <c r="AF94" s="85">
        <f t="shared" si="33"/>
        <v>0</v>
      </c>
      <c r="AG94" s="48">
        <v>0</v>
      </c>
      <c r="AH94" s="49">
        <v>0</v>
      </c>
      <c r="AI94" s="79">
        <f t="shared" si="22"/>
        <v>21900</v>
      </c>
      <c r="AJ94" s="48">
        <v>0</v>
      </c>
      <c r="AK94" s="48">
        <v>21900</v>
      </c>
      <c r="AL94" s="48">
        <v>0</v>
      </c>
      <c r="AM94" s="79">
        <f t="shared" si="23"/>
        <v>0</v>
      </c>
      <c r="AN94" s="48">
        <v>0</v>
      </c>
      <c r="AO94" s="79">
        <f t="shared" si="24"/>
        <v>835417</v>
      </c>
      <c r="AP94" s="50">
        <v>428563</v>
      </c>
      <c r="AQ94" s="50">
        <v>406854</v>
      </c>
      <c r="AR94" s="50">
        <v>0</v>
      </c>
      <c r="AS94" s="50">
        <v>0</v>
      </c>
      <c r="AT94" s="50">
        <v>0</v>
      </c>
      <c r="AU94" s="50">
        <v>0</v>
      </c>
      <c r="AV94" s="81">
        <f t="shared" si="34"/>
        <v>420202</v>
      </c>
      <c r="AW94" s="50">
        <v>134459</v>
      </c>
      <c r="AX94" s="50">
        <v>285743</v>
      </c>
      <c r="AY94" s="50">
        <v>0</v>
      </c>
      <c r="AZ94" s="50">
        <v>0</v>
      </c>
      <c r="BA94" s="100">
        <f t="shared" si="35"/>
        <v>54</v>
      </c>
      <c r="BB94" s="50">
        <v>54</v>
      </c>
      <c r="BC94" s="51">
        <f t="shared" si="36"/>
        <v>1339127</v>
      </c>
    </row>
    <row r="95" spans="1:55" ht="31.5">
      <c r="A95" s="45" t="s">
        <v>169</v>
      </c>
      <c r="B95" s="46" t="s">
        <v>105</v>
      </c>
      <c r="C95" s="47" t="s">
        <v>170</v>
      </c>
      <c r="D95" s="79">
        <f t="shared" si="25"/>
        <v>0</v>
      </c>
      <c r="E95" s="48">
        <v>0</v>
      </c>
      <c r="F95" s="48">
        <v>0</v>
      </c>
      <c r="G95" s="99">
        <f t="shared" si="26"/>
        <v>0</v>
      </c>
      <c r="H95" s="48">
        <v>0</v>
      </c>
      <c r="I95" s="48">
        <v>0</v>
      </c>
      <c r="J95" s="99">
        <f t="shared" si="37"/>
        <v>63400</v>
      </c>
      <c r="K95" s="48">
        <v>63400</v>
      </c>
      <c r="L95" s="79">
        <f t="shared" si="27"/>
        <v>1067</v>
      </c>
      <c r="M95" s="48">
        <v>1067</v>
      </c>
      <c r="N95" s="61">
        <v>0</v>
      </c>
      <c r="O95" s="79">
        <f t="shared" si="28"/>
        <v>822</v>
      </c>
      <c r="P95" s="48">
        <v>822</v>
      </c>
      <c r="Q95" s="48">
        <v>0</v>
      </c>
      <c r="R95" s="79">
        <f t="shared" si="21"/>
        <v>36755</v>
      </c>
      <c r="S95" s="48">
        <v>36755</v>
      </c>
      <c r="T95" s="48">
        <v>0</v>
      </c>
      <c r="U95" s="79">
        <f t="shared" si="29"/>
        <v>121</v>
      </c>
      <c r="V95" s="48">
        <v>121</v>
      </c>
      <c r="W95" s="48">
        <v>0</v>
      </c>
      <c r="X95" s="79">
        <f t="shared" si="30"/>
        <v>11715</v>
      </c>
      <c r="Y95" s="48">
        <v>11715</v>
      </c>
      <c r="Z95" s="79">
        <f t="shared" si="31"/>
        <v>0</v>
      </c>
      <c r="AA95" s="48">
        <v>0</v>
      </c>
      <c r="AB95" s="48">
        <v>0</v>
      </c>
      <c r="AC95" s="79">
        <f t="shared" si="32"/>
        <v>7020</v>
      </c>
      <c r="AD95" s="48">
        <v>0</v>
      </c>
      <c r="AE95" s="49">
        <v>7020</v>
      </c>
      <c r="AF95" s="85">
        <f t="shared" si="33"/>
        <v>0</v>
      </c>
      <c r="AG95" s="48">
        <v>0</v>
      </c>
      <c r="AH95" s="49">
        <v>0</v>
      </c>
      <c r="AI95" s="79">
        <f t="shared" si="22"/>
        <v>7000</v>
      </c>
      <c r="AJ95" s="48">
        <v>7000</v>
      </c>
      <c r="AK95" s="48">
        <v>0</v>
      </c>
      <c r="AL95" s="48">
        <v>0</v>
      </c>
      <c r="AM95" s="79">
        <f t="shared" si="23"/>
        <v>0</v>
      </c>
      <c r="AN95" s="48">
        <v>0</v>
      </c>
      <c r="AO95" s="79">
        <f t="shared" si="24"/>
        <v>246809</v>
      </c>
      <c r="AP95" s="50">
        <v>127366</v>
      </c>
      <c r="AQ95" s="50">
        <v>119443</v>
      </c>
      <c r="AR95" s="50">
        <v>0</v>
      </c>
      <c r="AS95" s="50">
        <v>0</v>
      </c>
      <c r="AT95" s="50">
        <v>0</v>
      </c>
      <c r="AU95" s="50">
        <v>0</v>
      </c>
      <c r="AV95" s="81">
        <f t="shared" si="34"/>
        <v>149295</v>
      </c>
      <c r="AW95" s="50">
        <v>43058</v>
      </c>
      <c r="AX95" s="50">
        <v>106237</v>
      </c>
      <c r="AY95" s="50">
        <v>0</v>
      </c>
      <c r="AZ95" s="50">
        <v>0</v>
      </c>
      <c r="BA95" s="100">
        <f t="shared" si="35"/>
        <v>13</v>
      </c>
      <c r="BB95" s="50">
        <v>13</v>
      </c>
      <c r="BC95" s="51">
        <f t="shared" si="36"/>
        <v>524017</v>
      </c>
    </row>
    <row r="96" spans="1:55" ht="31.5">
      <c r="A96" s="45" t="s">
        <v>171</v>
      </c>
      <c r="B96" s="46" t="s">
        <v>105</v>
      </c>
      <c r="C96" s="47" t="s">
        <v>172</v>
      </c>
      <c r="D96" s="79">
        <f t="shared" si="25"/>
        <v>0</v>
      </c>
      <c r="E96" s="48">
        <v>0</v>
      </c>
      <c r="F96" s="48">
        <v>0</v>
      </c>
      <c r="G96" s="99">
        <f t="shared" si="26"/>
        <v>0</v>
      </c>
      <c r="H96" s="48">
        <v>0</v>
      </c>
      <c r="I96" s="48">
        <v>0</v>
      </c>
      <c r="J96" s="99">
        <f t="shared" si="37"/>
        <v>0</v>
      </c>
      <c r="K96" s="48">
        <v>0</v>
      </c>
      <c r="L96" s="79">
        <f t="shared" si="27"/>
        <v>2407</v>
      </c>
      <c r="M96" s="48">
        <v>2407</v>
      </c>
      <c r="N96" s="61">
        <v>0</v>
      </c>
      <c r="O96" s="79">
        <f t="shared" si="28"/>
        <v>2202</v>
      </c>
      <c r="P96" s="48">
        <v>2202</v>
      </c>
      <c r="Q96" s="48">
        <v>0</v>
      </c>
      <c r="R96" s="79">
        <f t="shared" si="21"/>
        <v>42736</v>
      </c>
      <c r="S96" s="48">
        <v>42736</v>
      </c>
      <c r="T96" s="48">
        <v>0</v>
      </c>
      <c r="U96" s="79">
        <f t="shared" si="29"/>
        <v>87</v>
      </c>
      <c r="V96" s="48">
        <v>87</v>
      </c>
      <c r="W96" s="48">
        <v>0</v>
      </c>
      <c r="X96" s="79">
        <f t="shared" si="30"/>
        <v>27022</v>
      </c>
      <c r="Y96" s="48">
        <v>27022</v>
      </c>
      <c r="Z96" s="79">
        <f t="shared" si="31"/>
        <v>0</v>
      </c>
      <c r="AA96" s="48">
        <v>0</v>
      </c>
      <c r="AB96" s="48">
        <v>0</v>
      </c>
      <c r="AC96" s="79">
        <f t="shared" si="32"/>
        <v>7020</v>
      </c>
      <c r="AD96" s="48">
        <v>0</v>
      </c>
      <c r="AE96" s="49">
        <v>7020</v>
      </c>
      <c r="AF96" s="85">
        <f t="shared" si="33"/>
        <v>0</v>
      </c>
      <c r="AG96" s="48">
        <v>0</v>
      </c>
      <c r="AH96" s="49">
        <v>0</v>
      </c>
      <c r="AI96" s="79">
        <f t="shared" si="22"/>
        <v>22412</v>
      </c>
      <c r="AJ96" s="48">
        <v>22412</v>
      </c>
      <c r="AK96" s="48">
        <v>0</v>
      </c>
      <c r="AL96" s="48">
        <v>0</v>
      </c>
      <c r="AM96" s="79">
        <f t="shared" si="23"/>
        <v>0</v>
      </c>
      <c r="AN96" s="48">
        <v>0</v>
      </c>
      <c r="AO96" s="79">
        <f t="shared" si="24"/>
        <v>303553</v>
      </c>
      <c r="AP96" s="50">
        <v>156811</v>
      </c>
      <c r="AQ96" s="50">
        <v>141997</v>
      </c>
      <c r="AR96" s="50">
        <v>0</v>
      </c>
      <c r="AS96" s="50">
        <v>0</v>
      </c>
      <c r="AT96" s="50">
        <v>4745</v>
      </c>
      <c r="AU96" s="50">
        <v>0</v>
      </c>
      <c r="AV96" s="81">
        <f t="shared" si="34"/>
        <v>237122</v>
      </c>
      <c r="AW96" s="50">
        <v>73238</v>
      </c>
      <c r="AX96" s="50">
        <v>163884</v>
      </c>
      <c r="AY96" s="50">
        <v>0</v>
      </c>
      <c r="AZ96" s="50">
        <v>0</v>
      </c>
      <c r="BA96" s="100">
        <f t="shared" si="35"/>
        <v>27</v>
      </c>
      <c r="BB96" s="50">
        <v>27</v>
      </c>
      <c r="BC96" s="51">
        <f t="shared" si="36"/>
        <v>644588</v>
      </c>
    </row>
    <row r="97" spans="1:55" ht="31.5">
      <c r="A97" s="45" t="s">
        <v>173</v>
      </c>
      <c r="B97" s="46" t="s">
        <v>105</v>
      </c>
      <c r="C97" s="47" t="s">
        <v>174</v>
      </c>
      <c r="D97" s="79">
        <f t="shared" si="25"/>
        <v>0</v>
      </c>
      <c r="E97" s="48">
        <v>0</v>
      </c>
      <c r="F97" s="48">
        <v>0</v>
      </c>
      <c r="G97" s="99">
        <f t="shared" si="26"/>
        <v>0</v>
      </c>
      <c r="H97" s="48">
        <v>0</v>
      </c>
      <c r="I97" s="48">
        <v>0</v>
      </c>
      <c r="J97" s="99">
        <f t="shared" si="37"/>
        <v>0</v>
      </c>
      <c r="K97" s="48">
        <v>0</v>
      </c>
      <c r="L97" s="79">
        <f t="shared" si="27"/>
        <v>4736</v>
      </c>
      <c r="M97" s="48">
        <v>4736</v>
      </c>
      <c r="N97" s="61">
        <v>0</v>
      </c>
      <c r="O97" s="79">
        <f t="shared" si="28"/>
        <v>2529</v>
      </c>
      <c r="P97" s="48">
        <v>2529</v>
      </c>
      <c r="Q97" s="48">
        <v>0</v>
      </c>
      <c r="R97" s="79">
        <f t="shared" si="21"/>
        <v>6700</v>
      </c>
      <c r="S97" s="48">
        <v>6700</v>
      </c>
      <c r="T97" s="48">
        <v>0</v>
      </c>
      <c r="U97" s="79">
        <f t="shared" si="29"/>
        <v>285</v>
      </c>
      <c r="V97" s="48">
        <v>285</v>
      </c>
      <c r="W97" s="48">
        <v>0</v>
      </c>
      <c r="X97" s="79">
        <f t="shared" si="30"/>
        <v>26707</v>
      </c>
      <c r="Y97" s="48">
        <v>26707</v>
      </c>
      <c r="Z97" s="79">
        <f t="shared" si="31"/>
        <v>0</v>
      </c>
      <c r="AA97" s="48">
        <v>0</v>
      </c>
      <c r="AB97" s="48">
        <v>0</v>
      </c>
      <c r="AC97" s="79">
        <f t="shared" si="32"/>
        <v>7015</v>
      </c>
      <c r="AD97" s="48">
        <v>0</v>
      </c>
      <c r="AE97" s="49">
        <v>7015</v>
      </c>
      <c r="AF97" s="85">
        <f t="shared" si="33"/>
        <v>0</v>
      </c>
      <c r="AG97" s="48">
        <v>0</v>
      </c>
      <c r="AH97" s="49">
        <v>0</v>
      </c>
      <c r="AI97" s="79">
        <f t="shared" si="22"/>
        <v>1268</v>
      </c>
      <c r="AJ97" s="48">
        <v>1268</v>
      </c>
      <c r="AK97" s="48">
        <v>0</v>
      </c>
      <c r="AL97" s="48">
        <v>0</v>
      </c>
      <c r="AM97" s="79">
        <f t="shared" si="23"/>
        <v>0</v>
      </c>
      <c r="AN97" s="48">
        <v>0</v>
      </c>
      <c r="AO97" s="79">
        <f t="shared" si="24"/>
        <v>396581</v>
      </c>
      <c r="AP97" s="50">
        <v>204868</v>
      </c>
      <c r="AQ97" s="50">
        <v>188177</v>
      </c>
      <c r="AR97" s="50">
        <v>0</v>
      </c>
      <c r="AS97" s="50">
        <v>0</v>
      </c>
      <c r="AT97" s="50">
        <v>3536</v>
      </c>
      <c r="AU97" s="50">
        <v>0</v>
      </c>
      <c r="AV97" s="81">
        <f t="shared" si="34"/>
        <v>332202</v>
      </c>
      <c r="AW97" s="50">
        <v>97605</v>
      </c>
      <c r="AX97" s="50">
        <v>234597</v>
      </c>
      <c r="AY97" s="50">
        <v>0</v>
      </c>
      <c r="AZ97" s="50">
        <v>0</v>
      </c>
      <c r="BA97" s="100">
        <f t="shared" si="35"/>
        <v>27</v>
      </c>
      <c r="BB97" s="50">
        <v>27</v>
      </c>
      <c r="BC97" s="51">
        <f t="shared" si="36"/>
        <v>778050</v>
      </c>
    </row>
    <row r="98" spans="1:55" ht="31.5">
      <c r="A98" s="45" t="s">
        <v>175</v>
      </c>
      <c r="B98" s="46" t="s">
        <v>105</v>
      </c>
      <c r="C98" s="47" t="s">
        <v>176</v>
      </c>
      <c r="D98" s="79">
        <f t="shared" si="25"/>
        <v>0</v>
      </c>
      <c r="E98" s="48">
        <v>0</v>
      </c>
      <c r="F98" s="48">
        <v>0</v>
      </c>
      <c r="G98" s="99">
        <f t="shared" si="26"/>
        <v>0</v>
      </c>
      <c r="H98" s="48">
        <v>0</v>
      </c>
      <c r="I98" s="48">
        <v>0</v>
      </c>
      <c r="J98" s="99">
        <f t="shared" si="37"/>
        <v>0</v>
      </c>
      <c r="K98" s="48">
        <v>0</v>
      </c>
      <c r="L98" s="79">
        <f t="shared" si="27"/>
        <v>2023</v>
      </c>
      <c r="M98" s="48">
        <v>2023</v>
      </c>
      <c r="N98" s="61">
        <v>0</v>
      </c>
      <c r="O98" s="79">
        <f t="shared" si="28"/>
        <v>1808</v>
      </c>
      <c r="P98" s="48">
        <v>1808</v>
      </c>
      <c r="Q98" s="48">
        <v>0</v>
      </c>
      <c r="R98" s="79">
        <f t="shared" si="21"/>
        <v>52205</v>
      </c>
      <c r="S98" s="48">
        <v>52205</v>
      </c>
      <c r="T98" s="48">
        <v>0</v>
      </c>
      <c r="U98" s="79">
        <f t="shared" si="29"/>
        <v>135</v>
      </c>
      <c r="V98" s="48">
        <v>135</v>
      </c>
      <c r="W98" s="48">
        <v>0</v>
      </c>
      <c r="X98" s="79">
        <f t="shared" si="30"/>
        <v>20040</v>
      </c>
      <c r="Y98" s="48">
        <v>20040</v>
      </c>
      <c r="Z98" s="79">
        <f t="shared" si="31"/>
        <v>0</v>
      </c>
      <c r="AA98" s="48">
        <v>0</v>
      </c>
      <c r="AB98" s="48">
        <v>0</v>
      </c>
      <c r="AC98" s="79">
        <f t="shared" si="32"/>
        <v>6408</v>
      </c>
      <c r="AD98" s="48">
        <v>0</v>
      </c>
      <c r="AE98" s="49">
        <v>6408</v>
      </c>
      <c r="AF98" s="85">
        <f t="shared" si="33"/>
        <v>0</v>
      </c>
      <c r="AG98" s="48">
        <v>0</v>
      </c>
      <c r="AH98" s="49">
        <v>0</v>
      </c>
      <c r="AI98" s="79">
        <f t="shared" si="22"/>
        <v>12424</v>
      </c>
      <c r="AJ98" s="48">
        <v>0</v>
      </c>
      <c r="AK98" s="48">
        <v>12424</v>
      </c>
      <c r="AL98" s="48">
        <v>0</v>
      </c>
      <c r="AM98" s="79">
        <f t="shared" si="23"/>
        <v>0</v>
      </c>
      <c r="AN98" s="48">
        <v>0</v>
      </c>
      <c r="AO98" s="79">
        <f t="shared" si="24"/>
        <v>333549</v>
      </c>
      <c r="AP98" s="50">
        <v>172307</v>
      </c>
      <c r="AQ98" s="50">
        <v>158880</v>
      </c>
      <c r="AR98" s="50">
        <v>0</v>
      </c>
      <c r="AS98" s="50">
        <v>0</v>
      </c>
      <c r="AT98" s="50">
        <v>2362</v>
      </c>
      <c r="AU98" s="50">
        <v>0</v>
      </c>
      <c r="AV98" s="81">
        <f t="shared" si="34"/>
        <v>212341</v>
      </c>
      <c r="AW98" s="50">
        <v>62744</v>
      </c>
      <c r="AX98" s="50">
        <v>149597</v>
      </c>
      <c r="AY98" s="50">
        <v>0</v>
      </c>
      <c r="AZ98" s="50">
        <v>0</v>
      </c>
      <c r="BA98" s="100">
        <f t="shared" si="35"/>
        <v>0</v>
      </c>
      <c r="BB98" s="50">
        <v>0</v>
      </c>
      <c r="BC98" s="51">
        <f t="shared" si="36"/>
        <v>640933</v>
      </c>
    </row>
    <row r="99" spans="1:55" ht="31.5">
      <c r="A99" s="45" t="s">
        <v>177</v>
      </c>
      <c r="B99" s="46" t="s">
        <v>105</v>
      </c>
      <c r="C99" s="47" t="s">
        <v>178</v>
      </c>
      <c r="D99" s="79">
        <f t="shared" si="25"/>
        <v>0</v>
      </c>
      <c r="E99" s="48">
        <v>0</v>
      </c>
      <c r="F99" s="48">
        <v>0</v>
      </c>
      <c r="G99" s="99">
        <f t="shared" si="26"/>
        <v>0</v>
      </c>
      <c r="H99" s="48">
        <v>0</v>
      </c>
      <c r="I99" s="48">
        <v>0</v>
      </c>
      <c r="J99" s="99">
        <f t="shared" si="37"/>
        <v>0</v>
      </c>
      <c r="K99" s="48">
        <v>0</v>
      </c>
      <c r="L99" s="79">
        <f t="shared" si="27"/>
        <v>674</v>
      </c>
      <c r="M99" s="48">
        <v>674</v>
      </c>
      <c r="N99" s="61">
        <v>0</v>
      </c>
      <c r="O99" s="79">
        <f t="shared" si="28"/>
        <v>1739</v>
      </c>
      <c r="P99" s="48">
        <v>1739</v>
      </c>
      <c r="Q99" s="48">
        <v>0</v>
      </c>
      <c r="R99" s="79">
        <f t="shared" si="21"/>
        <v>4805</v>
      </c>
      <c r="S99" s="48">
        <v>4805</v>
      </c>
      <c r="T99" s="48">
        <v>0</v>
      </c>
      <c r="U99" s="79">
        <f t="shared" si="29"/>
        <v>132</v>
      </c>
      <c r="V99" s="48">
        <v>132</v>
      </c>
      <c r="W99" s="48">
        <v>0</v>
      </c>
      <c r="X99" s="79">
        <f t="shared" si="30"/>
        <v>18982</v>
      </c>
      <c r="Y99" s="48">
        <v>18982</v>
      </c>
      <c r="Z99" s="79">
        <f t="shared" si="31"/>
        <v>4354</v>
      </c>
      <c r="AA99" s="48">
        <v>3796</v>
      </c>
      <c r="AB99" s="48">
        <v>558</v>
      </c>
      <c r="AC99" s="79">
        <f t="shared" si="32"/>
        <v>6408</v>
      </c>
      <c r="AD99" s="48">
        <v>0</v>
      </c>
      <c r="AE99" s="49">
        <v>6408</v>
      </c>
      <c r="AF99" s="85">
        <f t="shared" si="33"/>
        <v>0</v>
      </c>
      <c r="AG99" s="48">
        <v>0</v>
      </c>
      <c r="AH99" s="49">
        <v>0</v>
      </c>
      <c r="AI99" s="79">
        <f t="shared" si="22"/>
        <v>4661</v>
      </c>
      <c r="AJ99" s="48">
        <v>4661</v>
      </c>
      <c r="AK99" s="48">
        <v>0</v>
      </c>
      <c r="AL99" s="48">
        <v>0</v>
      </c>
      <c r="AM99" s="79">
        <f t="shared" si="23"/>
        <v>0</v>
      </c>
      <c r="AN99" s="48">
        <v>0</v>
      </c>
      <c r="AO99" s="79">
        <f t="shared" si="24"/>
        <v>224052</v>
      </c>
      <c r="AP99" s="50">
        <v>115742</v>
      </c>
      <c r="AQ99" s="50">
        <v>107554</v>
      </c>
      <c r="AR99" s="50">
        <v>0</v>
      </c>
      <c r="AS99" s="50">
        <v>0</v>
      </c>
      <c r="AT99" s="50">
        <v>756</v>
      </c>
      <c r="AU99" s="50">
        <v>0</v>
      </c>
      <c r="AV99" s="81">
        <f t="shared" si="34"/>
        <v>131520</v>
      </c>
      <c r="AW99" s="50">
        <v>38283</v>
      </c>
      <c r="AX99" s="50">
        <v>93237</v>
      </c>
      <c r="AY99" s="50">
        <v>0</v>
      </c>
      <c r="AZ99" s="50">
        <v>0</v>
      </c>
      <c r="BA99" s="100">
        <f t="shared" si="35"/>
        <v>1</v>
      </c>
      <c r="BB99" s="50">
        <v>1</v>
      </c>
      <c r="BC99" s="51">
        <f t="shared" si="36"/>
        <v>397328</v>
      </c>
    </row>
    <row r="100" spans="1:55" ht="31.5">
      <c r="A100" s="45" t="s">
        <v>179</v>
      </c>
      <c r="B100" s="46" t="s">
        <v>105</v>
      </c>
      <c r="C100" s="47" t="s">
        <v>180</v>
      </c>
      <c r="D100" s="79">
        <f t="shared" si="25"/>
        <v>0</v>
      </c>
      <c r="E100" s="48">
        <v>0</v>
      </c>
      <c r="F100" s="48">
        <v>0</v>
      </c>
      <c r="G100" s="99">
        <f t="shared" si="26"/>
        <v>0</v>
      </c>
      <c r="H100" s="48">
        <v>0</v>
      </c>
      <c r="I100" s="48">
        <v>0</v>
      </c>
      <c r="J100" s="99">
        <f t="shared" si="37"/>
        <v>0</v>
      </c>
      <c r="K100" s="48">
        <v>0</v>
      </c>
      <c r="L100" s="79">
        <f t="shared" si="27"/>
        <v>1101</v>
      </c>
      <c r="M100" s="48">
        <v>1101</v>
      </c>
      <c r="N100" s="61">
        <v>0</v>
      </c>
      <c r="O100" s="79">
        <f t="shared" si="28"/>
        <v>810</v>
      </c>
      <c r="P100" s="48">
        <v>810</v>
      </c>
      <c r="Q100" s="48">
        <v>0</v>
      </c>
      <c r="R100" s="79">
        <f t="shared" si="21"/>
        <v>3238</v>
      </c>
      <c r="S100" s="48">
        <v>3238</v>
      </c>
      <c r="T100" s="48">
        <v>0</v>
      </c>
      <c r="U100" s="79">
        <f t="shared" si="29"/>
        <v>174</v>
      </c>
      <c r="V100" s="48">
        <v>174</v>
      </c>
      <c r="W100" s="48">
        <v>0</v>
      </c>
      <c r="X100" s="79">
        <f t="shared" si="30"/>
        <v>10854</v>
      </c>
      <c r="Y100" s="48">
        <v>10854</v>
      </c>
      <c r="Z100" s="79">
        <f t="shared" si="31"/>
        <v>0</v>
      </c>
      <c r="AA100" s="48">
        <v>0</v>
      </c>
      <c r="AB100" s="48">
        <v>0</v>
      </c>
      <c r="AC100" s="79">
        <f t="shared" si="32"/>
        <v>6408</v>
      </c>
      <c r="AD100" s="48">
        <v>0</v>
      </c>
      <c r="AE100" s="49">
        <v>6408</v>
      </c>
      <c r="AF100" s="85">
        <f t="shared" si="33"/>
        <v>0</v>
      </c>
      <c r="AG100" s="48">
        <v>0</v>
      </c>
      <c r="AH100" s="49">
        <v>0</v>
      </c>
      <c r="AI100" s="79">
        <f t="shared" si="22"/>
        <v>15834</v>
      </c>
      <c r="AJ100" s="48">
        <v>15834</v>
      </c>
      <c r="AK100" s="48">
        <v>0</v>
      </c>
      <c r="AL100" s="48">
        <v>0</v>
      </c>
      <c r="AM100" s="79">
        <f t="shared" si="23"/>
        <v>0</v>
      </c>
      <c r="AN100" s="48">
        <v>0</v>
      </c>
      <c r="AO100" s="79">
        <f t="shared" si="24"/>
        <v>276410</v>
      </c>
      <c r="AP100" s="50">
        <v>142789</v>
      </c>
      <c r="AQ100" s="50">
        <v>129396</v>
      </c>
      <c r="AR100" s="50">
        <v>0</v>
      </c>
      <c r="AS100" s="50">
        <v>0</v>
      </c>
      <c r="AT100" s="50">
        <v>4225</v>
      </c>
      <c r="AU100" s="50">
        <v>0</v>
      </c>
      <c r="AV100" s="81">
        <f t="shared" si="34"/>
        <v>167643</v>
      </c>
      <c r="AW100" s="50">
        <v>51561</v>
      </c>
      <c r="AX100" s="50">
        <v>116082</v>
      </c>
      <c r="AY100" s="50">
        <v>0</v>
      </c>
      <c r="AZ100" s="50">
        <v>0</v>
      </c>
      <c r="BA100" s="100">
        <f t="shared" si="35"/>
        <v>41</v>
      </c>
      <c r="BB100" s="50">
        <v>41</v>
      </c>
      <c r="BC100" s="51">
        <f t="shared" si="36"/>
        <v>482513</v>
      </c>
    </row>
    <row r="101" spans="1:55" ht="31.5">
      <c r="A101" s="45" t="s">
        <v>181</v>
      </c>
      <c r="B101" s="46" t="s">
        <v>105</v>
      </c>
      <c r="C101" s="47" t="s">
        <v>65</v>
      </c>
      <c r="D101" s="79">
        <f t="shared" si="25"/>
        <v>0</v>
      </c>
      <c r="E101" s="48">
        <v>0</v>
      </c>
      <c r="F101" s="48">
        <v>0</v>
      </c>
      <c r="G101" s="99">
        <f t="shared" si="26"/>
        <v>0</v>
      </c>
      <c r="H101" s="48">
        <v>0</v>
      </c>
      <c r="I101" s="48">
        <v>0</v>
      </c>
      <c r="J101" s="99">
        <f t="shared" si="37"/>
        <v>0</v>
      </c>
      <c r="K101" s="48">
        <v>0</v>
      </c>
      <c r="L101" s="79">
        <f t="shared" si="27"/>
        <v>2487</v>
      </c>
      <c r="M101" s="48">
        <v>2487</v>
      </c>
      <c r="N101" s="61">
        <v>0</v>
      </c>
      <c r="O101" s="79">
        <f t="shared" si="28"/>
        <v>2210</v>
      </c>
      <c r="P101" s="48">
        <v>2210</v>
      </c>
      <c r="Q101" s="48">
        <v>0</v>
      </c>
      <c r="R101" s="79">
        <f t="shared" si="21"/>
        <v>72544</v>
      </c>
      <c r="S101" s="48">
        <v>72544</v>
      </c>
      <c r="T101" s="48">
        <v>0</v>
      </c>
      <c r="U101" s="79">
        <f t="shared" si="29"/>
        <v>500</v>
      </c>
      <c r="V101" s="48">
        <v>500</v>
      </c>
      <c r="W101" s="48">
        <v>0</v>
      </c>
      <c r="X101" s="79">
        <f t="shared" si="30"/>
        <v>27946</v>
      </c>
      <c r="Y101" s="48">
        <v>27946</v>
      </c>
      <c r="Z101" s="79">
        <f t="shared" si="31"/>
        <v>0</v>
      </c>
      <c r="AA101" s="48">
        <v>0</v>
      </c>
      <c r="AB101" s="48">
        <v>0</v>
      </c>
      <c r="AC101" s="79">
        <f t="shared" si="32"/>
        <v>8518</v>
      </c>
      <c r="AD101" s="48">
        <v>0</v>
      </c>
      <c r="AE101" s="49">
        <v>8518</v>
      </c>
      <c r="AF101" s="85">
        <f t="shared" si="33"/>
        <v>0</v>
      </c>
      <c r="AG101" s="48">
        <v>0</v>
      </c>
      <c r="AH101" s="49">
        <v>0</v>
      </c>
      <c r="AI101" s="79">
        <f t="shared" si="22"/>
        <v>22979</v>
      </c>
      <c r="AJ101" s="48">
        <v>22979</v>
      </c>
      <c r="AK101" s="48">
        <v>0</v>
      </c>
      <c r="AL101" s="48">
        <v>0</v>
      </c>
      <c r="AM101" s="79">
        <f t="shared" si="23"/>
        <v>0</v>
      </c>
      <c r="AN101" s="48">
        <v>0</v>
      </c>
      <c r="AO101" s="79">
        <f t="shared" si="24"/>
        <v>516458</v>
      </c>
      <c r="AP101" s="50">
        <v>256715</v>
      </c>
      <c r="AQ101" s="50">
        <v>259743</v>
      </c>
      <c r="AR101" s="50">
        <v>0</v>
      </c>
      <c r="AS101" s="50">
        <v>0</v>
      </c>
      <c r="AT101" s="50">
        <v>0</v>
      </c>
      <c r="AU101" s="50">
        <v>0</v>
      </c>
      <c r="AV101" s="81">
        <f t="shared" si="34"/>
        <v>316581</v>
      </c>
      <c r="AW101" s="50">
        <v>84416</v>
      </c>
      <c r="AX101" s="50">
        <v>232165</v>
      </c>
      <c r="AY101" s="50">
        <v>0</v>
      </c>
      <c r="AZ101" s="50">
        <v>0</v>
      </c>
      <c r="BA101" s="100">
        <f t="shared" si="35"/>
        <v>13</v>
      </c>
      <c r="BB101" s="50">
        <v>13</v>
      </c>
      <c r="BC101" s="51">
        <f t="shared" si="36"/>
        <v>970236</v>
      </c>
    </row>
    <row r="102" spans="1:55" ht="31.5">
      <c r="A102" s="45" t="s">
        <v>182</v>
      </c>
      <c r="B102" s="46" t="s">
        <v>105</v>
      </c>
      <c r="C102" s="47" t="s">
        <v>67</v>
      </c>
      <c r="D102" s="79">
        <f t="shared" si="25"/>
        <v>0</v>
      </c>
      <c r="E102" s="48">
        <v>0</v>
      </c>
      <c r="F102" s="48">
        <v>0</v>
      </c>
      <c r="G102" s="99">
        <f t="shared" si="26"/>
        <v>0</v>
      </c>
      <c r="H102" s="48">
        <v>0</v>
      </c>
      <c r="I102" s="48">
        <v>0</v>
      </c>
      <c r="J102" s="99">
        <f t="shared" si="37"/>
        <v>0</v>
      </c>
      <c r="K102" s="48">
        <v>0</v>
      </c>
      <c r="L102" s="79">
        <f t="shared" si="27"/>
        <v>3055</v>
      </c>
      <c r="M102" s="48">
        <v>3055</v>
      </c>
      <c r="N102" s="61">
        <v>0</v>
      </c>
      <c r="O102" s="79">
        <f t="shared" si="28"/>
        <v>2468</v>
      </c>
      <c r="P102" s="48">
        <v>2468</v>
      </c>
      <c r="Q102" s="48">
        <v>0</v>
      </c>
      <c r="R102" s="79">
        <f t="shared" si="21"/>
        <v>38082</v>
      </c>
      <c r="S102" s="48">
        <v>38082</v>
      </c>
      <c r="T102" s="48">
        <v>0</v>
      </c>
      <c r="U102" s="79">
        <f t="shared" si="29"/>
        <v>108</v>
      </c>
      <c r="V102" s="48">
        <v>108</v>
      </c>
      <c r="W102" s="48">
        <v>0</v>
      </c>
      <c r="X102" s="79">
        <f t="shared" si="30"/>
        <v>28837</v>
      </c>
      <c r="Y102" s="48">
        <v>28837</v>
      </c>
      <c r="Z102" s="79">
        <f t="shared" si="31"/>
        <v>0</v>
      </c>
      <c r="AA102" s="48">
        <v>0</v>
      </c>
      <c r="AB102" s="48">
        <v>0</v>
      </c>
      <c r="AC102" s="79">
        <f t="shared" si="32"/>
        <v>9594</v>
      </c>
      <c r="AD102" s="48">
        <v>0</v>
      </c>
      <c r="AE102" s="49">
        <v>9594</v>
      </c>
      <c r="AF102" s="85">
        <f t="shared" si="33"/>
        <v>0</v>
      </c>
      <c r="AG102" s="48">
        <v>0</v>
      </c>
      <c r="AH102" s="49">
        <v>0</v>
      </c>
      <c r="AI102" s="79">
        <f t="shared" si="22"/>
        <v>25000</v>
      </c>
      <c r="AJ102" s="48">
        <v>0</v>
      </c>
      <c r="AK102" s="48">
        <v>25000</v>
      </c>
      <c r="AL102" s="48">
        <v>0</v>
      </c>
      <c r="AM102" s="79">
        <f t="shared" si="23"/>
        <v>0</v>
      </c>
      <c r="AN102" s="48">
        <v>0</v>
      </c>
      <c r="AO102" s="79">
        <f t="shared" si="24"/>
        <v>657248</v>
      </c>
      <c r="AP102" s="50">
        <v>339525</v>
      </c>
      <c r="AQ102" s="50">
        <v>316881</v>
      </c>
      <c r="AR102" s="50">
        <v>0</v>
      </c>
      <c r="AS102" s="50">
        <v>0</v>
      </c>
      <c r="AT102" s="50">
        <v>842</v>
      </c>
      <c r="AU102" s="50">
        <v>0</v>
      </c>
      <c r="AV102" s="81">
        <f t="shared" si="34"/>
        <v>442389</v>
      </c>
      <c r="AW102" s="50">
        <v>131709</v>
      </c>
      <c r="AX102" s="50">
        <v>310680</v>
      </c>
      <c r="AY102" s="50">
        <v>0</v>
      </c>
      <c r="AZ102" s="50">
        <v>0</v>
      </c>
      <c r="BA102" s="100">
        <f t="shared" si="35"/>
        <v>32</v>
      </c>
      <c r="BB102" s="50">
        <v>32</v>
      </c>
      <c r="BC102" s="51">
        <f t="shared" si="36"/>
        <v>1206813</v>
      </c>
    </row>
    <row r="103" spans="1:55" ht="31.5">
      <c r="A103" s="45" t="s">
        <v>183</v>
      </c>
      <c r="B103" s="46" t="s">
        <v>105</v>
      </c>
      <c r="C103" s="47" t="s">
        <v>77</v>
      </c>
      <c r="D103" s="79">
        <f t="shared" si="25"/>
        <v>0</v>
      </c>
      <c r="E103" s="48">
        <v>0</v>
      </c>
      <c r="F103" s="48">
        <v>0</v>
      </c>
      <c r="G103" s="99">
        <f t="shared" si="26"/>
        <v>0</v>
      </c>
      <c r="H103" s="48">
        <v>0</v>
      </c>
      <c r="I103" s="48">
        <v>0</v>
      </c>
      <c r="J103" s="99">
        <f t="shared" si="37"/>
        <v>58328</v>
      </c>
      <c r="K103" s="48">
        <v>58328</v>
      </c>
      <c r="L103" s="79">
        <f t="shared" si="27"/>
        <v>5552</v>
      </c>
      <c r="M103" s="48">
        <v>5552</v>
      </c>
      <c r="N103" s="61">
        <v>0</v>
      </c>
      <c r="O103" s="79">
        <f t="shared" si="28"/>
        <v>7147</v>
      </c>
      <c r="P103" s="48">
        <v>7147</v>
      </c>
      <c r="Q103" s="48">
        <v>0</v>
      </c>
      <c r="R103" s="79">
        <f t="shared" si="21"/>
        <v>35385</v>
      </c>
      <c r="S103" s="48">
        <v>35385</v>
      </c>
      <c r="T103" s="48">
        <v>0</v>
      </c>
      <c r="U103" s="79">
        <f t="shared" si="29"/>
        <v>223</v>
      </c>
      <c r="V103" s="48">
        <v>223</v>
      </c>
      <c r="W103" s="48">
        <v>0</v>
      </c>
      <c r="X103" s="79">
        <f t="shared" si="30"/>
        <v>74966</v>
      </c>
      <c r="Y103" s="48">
        <v>74966</v>
      </c>
      <c r="Z103" s="79">
        <f t="shared" si="31"/>
        <v>0</v>
      </c>
      <c r="AA103" s="48">
        <v>0</v>
      </c>
      <c r="AB103" s="48">
        <v>0</v>
      </c>
      <c r="AC103" s="79">
        <f t="shared" si="32"/>
        <v>17126</v>
      </c>
      <c r="AD103" s="48">
        <v>0</v>
      </c>
      <c r="AE103" s="49">
        <v>17126</v>
      </c>
      <c r="AF103" s="85">
        <f t="shared" si="33"/>
        <v>0</v>
      </c>
      <c r="AG103" s="48">
        <v>0</v>
      </c>
      <c r="AH103" s="49">
        <v>0</v>
      </c>
      <c r="AI103" s="79">
        <f t="shared" si="22"/>
        <v>20000</v>
      </c>
      <c r="AJ103" s="48">
        <v>20000</v>
      </c>
      <c r="AK103" s="48">
        <v>0</v>
      </c>
      <c r="AL103" s="48">
        <v>0</v>
      </c>
      <c r="AM103" s="79">
        <f t="shared" si="23"/>
        <v>0</v>
      </c>
      <c r="AN103" s="48">
        <v>0</v>
      </c>
      <c r="AO103" s="79">
        <f t="shared" si="24"/>
        <v>1004517</v>
      </c>
      <c r="AP103" s="50">
        <v>518919</v>
      </c>
      <c r="AQ103" s="50">
        <v>484509</v>
      </c>
      <c r="AR103" s="50">
        <v>0</v>
      </c>
      <c r="AS103" s="50">
        <v>0</v>
      </c>
      <c r="AT103" s="50">
        <v>1089</v>
      </c>
      <c r="AU103" s="50">
        <v>0</v>
      </c>
      <c r="AV103" s="81">
        <f t="shared" si="34"/>
        <v>701839</v>
      </c>
      <c r="AW103" s="50">
        <v>214765</v>
      </c>
      <c r="AX103" s="50">
        <v>487074</v>
      </c>
      <c r="AY103" s="50">
        <v>0</v>
      </c>
      <c r="AZ103" s="50">
        <v>0</v>
      </c>
      <c r="BA103" s="100">
        <f t="shared" si="35"/>
        <v>56</v>
      </c>
      <c r="BB103" s="50">
        <v>56</v>
      </c>
      <c r="BC103" s="51">
        <f t="shared" si="36"/>
        <v>1925139</v>
      </c>
    </row>
    <row r="104" spans="1:55" ht="31.5">
      <c r="A104" s="45" t="s">
        <v>184</v>
      </c>
      <c r="B104" s="46" t="s">
        <v>105</v>
      </c>
      <c r="C104" s="47" t="s">
        <v>185</v>
      </c>
      <c r="D104" s="79">
        <f t="shared" si="25"/>
        <v>0</v>
      </c>
      <c r="E104" s="48">
        <v>0</v>
      </c>
      <c r="F104" s="48">
        <v>0</v>
      </c>
      <c r="G104" s="99">
        <f t="shared" si="26"/>
        <v>90</v>
      </c>
      <c r="H104" s="48">
        <v>90</v>
      </c>
      <c r="I104" s="48">
        <v>0</v>
      </c>
      <c r="J104" s="99">
        <f t="shared" si="37"/>
        <v>38040</v>
      </c>
      <c r="K104" s="48">
        <v>38040</v>
      </c>
      <c r="L104" s="79">
        <f t="shared" si="27"/>
        <v>2201</v>
      </c>
      <c r="M104" s="48">
        <v>2201</v>
      </c>
      <c r="N104" s="61">
        <v>0</v>
      </c>
      <c r="O104" s="79">
        <f t="shared" si="28"/>
        <v>2759</v>
      </c>
      <c r="P104" s="48">
        <v>2759</v>
      </c>
      <c r="Q104" s="48">
        <v>0</v>
      </c>
      <c r="R104" s="79">
        <f t="shared" si="21"/>
        <v>34477</v>
      </c>
      <c r="S104" s="48">
        <v>34477</v>
      </c>
      <c r="T104" s="48">
        <v>0</v>
      </c>
      <c r="U104" s="79">
        <f t="shared" si="29"/>
        <v>227</v>
      </c>
      <c r="V104" s="48">
        <v>227</v>
      </c>
      <c r="W104" s="48">
        <v>0</v>
      </c>
      <c r="X104" s="79">
        <f t="shared" si="30"/>
        <v>33516</v>
      </c>
      <c r="Y104" s="48">
        <v>33516</v>
      </c>
      <c r="Z104" s="79">
        <f t="shared" si="31"/>
        <v>0</v>
      </c>
      <c r="AA104" s="48">
        <v>0</v>
      </c>
      <c r="AB104" s="48">
        <v>0</v>
      </c>
      <c r="AC104" s="79">
        <f t="shared" si="32"/>
        <v>8277</v>
      </c>
      <c r="AD104" s="48">
        <v>0</v>
      </c>
      <c r="AE104" s="49">
        <v>8277</v>
      </c>
      <c r="AF104" s="85">
        <f t="shared" si="33"/>
        <v>0</v>
      </c>
      <c r="AG104" s="48">
        <v>0</v>
      </c>
      <c r="AH104" s="49">
        <v>0</v>
      </c>
      <c r="AI104" s="79">
        <f t="shared" si="22"/>
        <v>20558</v>
      </c>
      <c r="AJ104" s="48">
        <v>3007</v>
      </c>
      <c r="AK104" s="48">
        <v>17551</v>
      </c>
      <c r="AL104" s="48">
        <v>0</v>
      </c>
      <c r="AM104" s="79">
        <f t="shared" si="23"/>
        <v>0</v>
      </c>
      <c r="AN104" s="48">
        <v>0</v>
      </c>
      <c r="AO104" s="79">
        <f t="shared" si="24"/>
        <v>502970</v>
      </c>
      <c r="AP104" s="50">
        <v>232463</v>
      </c>
      <c r="AQ104" s="50">
        <v>212647</v>
      </c>
      <c r="AR104" s="50">
        <v>0</v>
      </c>
      <c r="AS104" s="50">
        <v>0</v>
      </c>
      <c r="AT104" s="50">
        <v>57860</v>
      </c>
      <c r="AU104" s="50">
        <v>0</v>
      </c>
      <c r="AV104" s="81">
        <f t="shared" si="34"/>
        <v>312879</v>
      </c>
      <c r="AW104" s="50">
        <v>88587</v>
      </c>
      <c r="AX104" s="50">
        <v>224292</v>
      </c>
      <c r="AY104" s="50">
        <v>0</v>
      </c>
      <c r="AZ104" s="50">
        <v>0</v>
      </c>
      <c r="BA104" s="100">
        <f t="shared" si="35"/>
        <v>41</v>
      </c>
      <c r="BB104" s="50">
        <v>41</v>
      </c>
      <c r="BC104" s="51">
        <f t="shared" si="36"/>
        <v>956035</v>
      </c>
    </row>
    <row r="105" spans="1:55" ht="31.5">
      <c r="A105" s="45" t="s">
        <v>186</v>
      </c>
      <c r="B105" s="46" t="s">
        <v>105</v>
      </c>
      <c r="C105" s="47" t="s">
        <v>187</v>
      </c>
      <c r="D105" s="79">
        <f t="shared" si="25"/>
        <v>0</v>
      </c>
      <c r="E105" s="48">
        <v>0</v>
      </c>
      <c r="F105" s="48">
        <v>0</v>
      </c>
      <c r="G105" s="99">
        <f t="shared" si="26"/>
        <v>0</v>
      </c>
      <c r="H105" s="48">
        <v>0</v>
      </c>
      <c r="I105" s="48">
        <v>0</v>
      </c>
      <c r="J105" s="99">
        <f t="shared" si="37"/>
        <v>0</v>
      </c>
      <c r="K105" s="48">
        <v>0</v>
      </c>
      <c r="L105" s="79">
        <f t="shared" si="27"/>
        <v>2131</v>
      </c>
      <c r="M105" s="48">
        <v>2131</v>
      </c>
      <c r="N105" s="61">
        <v>0</v>
      </c>
      <c r="O105" s="79">
        <f t="shared" si="28"/>
        <v>1005</v>
      </c>
      <c r="P105" s="48">
        <v>1005</v>
      </c>
      <c r="Q105" s="48">
        <v>0</v>
      </c>
      <c r="R105" s="79">
        <f t="shared" ref="R105:R124" si="38">SUM(S105:T105)</f>
        <v>6455</v>
      </c>
      <c r="S105" s="48">
        <v>6455</v>
      </c>
      <c r="T105" s="48">
        <v>0</v>
      </c>
      <c r="U105" s="79">
        <f t="shared" si="29"/>
        <v>498</v>
      </c>
      <c r="V105" s="48">
        <v>498</v>
      </c>
      <c r="W105" s="48">
        <v>0</v>
      </c>
      <c r="X105" s="79">
        <f t="shared" si="30"/>
        <v>11209</v>
      </c>
      <c r="Y105" s="48">
        <v>11209</v>
      </c>
      <c r="Z105" s="79">
        <f t="shared" si="31"/>
        <v>226</v>
      </c>
      <c r="AA105" s="48">
        <v>0</v>
      </c>
      <c r="AB105" s="48">
        <v>226</v>
      </c>
      <c r="AC105" s="79">
        <f t="shared" si="32"/>
        <v>6698</v>
      </c>
      <c r="AD105" s="48">
        <v>0</v>
      </c>
      <c r="AE105" s="49">
        <v>6698</v>
      </c>
      <c r="AF105" s="85">
        <f t="shared" si="33"/>
        <v>0</v>
      </c>
      <c r="AG105" s="48">
        <v>0</v>
      </c>
      <c r="AH105" s="49">
        <v>0</v>
      </c>
      <c r="AI105" s="79">
        <f t="shared" ref="AI105:AI124" si="39">SUM(AJ105:AL105)</f>
        <v>17427</v>
      </c>
      <c r="AJ105" s="48">
        <v>0</v>
      </c>
      <c r="AK105" s="48">
        <v>17427</v>
      </c>
      <c r="AL105" s="48">
        <v>0</v>
      </c>
      <c r="AM105" s="79">
        <f t="shared" ref="AM105:AM124" si="40">SUM(AN105:AN105)</f>
        <v>0</v>
      </c>
      <c r="AN105" s="48">
        <v>0</v>
      </c>
      <c r="AO105" s="79">
        <f t="shared" ref="AO105:AO124" si="41">SUM(AP105:AU105)</f>
        <v>145451</v>
      </c>
      <c r="AP105" s="50">
        <v>74849</v>
      </c>
      <c r="AQ105" s="50">
        <v>70602</v>
      </c>
      <c r="AR105" s="50">
        <v>0</v>
      </c>
      <c r="AS105" s="50">
        <v>0</v>
      </c>
      <c r="AT105" s="50">
        <v>0</v>
      </c>
      <c r="AU105" s="50">
        <v>0</v>
      </c>
      <c r="AV105" s="81">
        <f t="shared" si="34"/>
        <v>154165</v>
      </c>
      <c r="AW105" s="50">
        <v>45537</v>
      </c>
      <c r="AX105" s="50">
        <v>108628</v>
      </c>
      <c r="AY105" s="50">
        <v>0</v>
      </c>
      <c r="AZ105" s="50">
        <v>0</v>
      </c>
      <c r="BA105" s="100">
        <f t="shared" si="35"/>
        <v>0</v>
      </c>
      <c r="BB105" s="50">
        <v>0</v>
      </c>
      <c r="BC105" s="51">
        <f t="shared" si="36"/>
        <v>345265</v>
      </c>
    </row>
    <row r="106" spans="1:55" ht="31.5">
      <c r="A106" s="45" t="s">
        <v>188</v>
      </c>
      <c r="B106" s="46" t="s">
        <v>105</v>
      </c>
      <c r="C106" s="47" t="s">
        <v>189</v>
      </c>
      <c r="D106" s="79">
        <f t="shared" si="25"/>
        <v>0</v>
      </c>
      <c r="E106" s="48">
        <v>0</v>
      </c>
      <c r="F106" s="48">
        <v>0</v>
      </c>
      <c r="G106" s="99">
        <f t="shared" si="26"/>
        <v>1</v>
      </c>
      <c r="H106" s="48">
        <v>1</v>
      </c>
      <c r="I106" s="48">
        <v>0</v>
      </c>
      <c r="J106" s="99">
        <f t="shared" si="37"/>
        <v>0</v>
      </c>
      <c r="K106" s="48">
        <v>0</v>
      </c>
      <c r="L106" s="79">
        <f t="shared" si="27"/>
        <v>1293</v>
      </c>
      <c r="M106" s="48">
        <v>1293</v>
      </c>
      <c r="N106" s="61">
        <v>0</v>
      </c>
      <c r="O106" s="79">
        <f t="shared" si="28"/>
        <v>1052</v>
      </c>
      <c r="P106" s="48">
        <v>1052</v>
      </c>
      <c r="Q106" s="48">
        <v>0</v>
      </c>
      <c r="R106" s="79">
        <f t="shared" si="38"/>
        <v>18967</v>
      </c>
      <c r="S106" s="48">
        <v>18967</v>
      </c>
      <c r="T106" s="48">
        <v>0</v>
      </c>
      <c r="U106" s="79">
        <f t="shared" si="29"/>
        <v>193</v>
      </c>
      <c r="V106" s="48">
        <v>193</v>
      </c>
      <c r="W106" s="48">
        <v>0</v>
      </c>
      <c r="X106" s="79">
        <f t="shared" si="30"/>
        <v>13467</v>
      </c>
      <c r="Y106" s="48">
        <v>13467</v>
      </c>
      <c r="Z106" s="79">
        <f t="shared" si="31"/>
        <v>0</v>
      </c>
      <c r="AA106" s="48">
        <v>0</v>
      </c>
      <c r="AB106" s="48">
        <v>0</v>
      </c>
      <c r="AC106" s="79">
        <f t="shared" si="32"/>
        <v>6566</v>
      </c>
      <c r="AD106" s="48">
        <v>0</v>
      </c>
      <c r="AE106" s="49">
        <v>6566</v>
      </c>
      <c r="AF106" s="85">
        <f t="shared" si="33"/>
        <v>0</v>
      </c>
      <c r="AG106" s="48">
        <v>0</v>
      </c>
      <c r="AH106" s="49">
        <v>0</v>
      </c>
      <c r="AI106" s="79">
        <f t="shared" si="39"/>
        <v>0</v>
      </c>
      <c r="AJ106" s="48">
        <v>0</v>
      </c>
      <c r="AK106" s="48">
        <v>0</v>
      </c>
      <c r="AL106" s="48">
        <v>0</v>
      </c>
      <c r="AM106" s="79">
        <f t="shared" si="40"/>
        <v>0</v>
      </c>
      <c r="AN106" s="48">
        <v>0</v>
      </c>
      <c r="AO106" s="79">
        <f t="shared" si="41"/>
        <v>420970</v>
      </c>
      <c r="AP106" s="50">
        <v>213987</v>
      </c>
      <c r="AQ106" s="50">
        <v>206983</v>
      </c>
      <c r="AR106" s="50">
        <v>0</v>
      </c>
      <c r="AS106" s="50">
        <v>0</v>
      </c>
      <c r="AT106" s="50">
        <v>0</v>
      </c>
      <c r="AU106" s="50">
        <v>0</v>
      </c>
      <c r="AV106" s="81">
        <f t="shared" si="34"/>
        <v>257553</v>
      </c>
      <c r="AW106" s="50">
        <v>54460</v>
      </c>
      <c r="AX106" s="50">
        <v>203093</v>
      </c>
      <c r="AY106" s="50">
        <v>0</v>
      </c>
      <c r="AZ106" s="50">
        <v>0</v>
      </c>
      <c r="BA106" s="100">
        <f t="shared" si="35"/>
        <v>30</v>
      </c>
      <c r="BB106" s="50">
        <v>30</v>
      </c>
      <c r="BC106" s="51">
        <f t="shared" si="36"/>
        <v>720092</v>
      </c>
    </row>
    <row r="107" spans="1:55" ht="31.5">
      <c r="A107" s="45" t="s">
        <v>190</v>
      </c>
      <c r="B107" s="46" t="s">
        <v>105</v>
      </c>
      <c r="C107" s="47" t="s">
        <v>191</v>
      </c>
      <c r="D107" s="79">
        <f t="shared" si="25"/>
        <v>0</v>
      </c>
      <c r="E107" s="48">
        <v>0</v>
      </c>
      <c r="F107" s="48">
        <v>0</v>
      </c>
      <c r="G107" s="99">
        <f t="shared" si="26"/>
        <v>0</v>
      </c>
      <c r="H107" s="48">
        <v>0</v>
      </c>
      <c r="I107" s="48">
        <v>0</v>
      </c>
      <c r="J107" s="99">
        <f t="shared" si="37"/>
        <v>0</v>
      </c>
      <c r="K107" s="48">
        <v>0</v>
      </c>
      <c r="L107" s="79">
        <f t="shared" si="27"/>
        <v>1087</v>
      </c>
      <c r="M107" s="48">
        <v>1087</v>
      </c>
      <c r="N107" s="61">
        <v>0</v>
      </c>
      <c r="O107" s="79">
        <f t="shared" si="28"/>
        <v>462</v>
      </c>
      <c r="P107" s="48">
        <v>462</v>
      </c>
      <c r="Q107" s="48">
        <v>0</v>
      </c>
      <c r="R107" s="79">
        <f t="shared" si="38"/>
        <v>5063</v>
      </c>
      <c r="S107" s="48">
        <v>5063</v>
      </c>
      <c r="T107" s="48">
        <v>0</v>
      </c>
      <c r="U107" s="79">
        <f t="shared" si="29"/>
        <v>0</v>
      </c>
      <c r="V107" s="48">
        <v>0</v>
      </c>
      <c r="W107" s="48">
        <v>0</v>
      </c>
      <c r="X107" s="79">
        <f t="shared" si="30"/>
        <v>5342</v>
      </c>
      <c r="Y107" s="48">
        <v>5342</v>
      </c>
      <c r="Z107" s="79">
        <f t="shared" si="31"/>
        <v>0</v>
      </c>
      <c r="AA107" s="48">
        <v>0</v>
      </c>
      <c r="AB107" s="48">
        <v>0</v>
      </c>
      <c r="AC107" s="79">
        <f t="shared" si="32"/>
        <v>6408</v>
      </c>
      <c r="AD107" s="48">
        <v>0</v>
      </c>
      <c r="AE107" s="49">
        <v>6408</v>
      </c>
      <c r="AF107" s="85">
        <f t="shared" si="33"/>
        <v>0</v>
      </c>
      <c r="AG107" s="48">
        <v>0</v>
      </c>
      <c r="AH107" s="49">
        <v>0</v>
      </c>
      <c r="AI107" s="79">
        <f t="shared" si="39"/>
        <v>5576</v>
      </c>
      <c r="AJ107" s="48">
        <v>0</v>
      </c>
      <c r="AK107" s="48">
        <v>5576</v>
      </c>
      <c r="AL107" s="48">
        <v>0</v>
      </c>
      <c r="AM107" s="79">
        <f t="shared" si="40"/>
        <v>0</v>
      </c>
      <c r="AN107" s="48">
        <v>0</v>
      </c>
      <c r="AO107" s="79">
        <f t="shared" si="41"/>
        <v>180452</v>
      </c>
      <c r="AP107" s="50">
        <v>92020</v>
      </c>
      <c r="AQ107" s="50">
        <v>88432</v>
      </c>
      <c r="AR107" s="50">
        <v>0</v>
      </c>
      <c r="AS107" s="50">
        <v>0</v>
      </c>
      <c r="AT107" s="50">
        <v>0</v>
      </c>
      <c r="AU107" s="50">
        <v>0</v>
      </c>
      <c r="AV107" s="81">
        <f t="shared" si="34"/>
        <v>120467</v>
      </c>
      <c r="AW107" s="50">
        <v>34477</v>
      </c>
      <c r="AX107" s="50">
        <v>85990</v>
      </c>
      <c r="AY107" s="50">
        <v>0</v>
      </c>
      <c r="AZ107" s="50">
        <v>0</v>
      </c>
      <c r="BA107" s="100">
        <f t="shared" si="35"/>
        <v>5</v>
      </c>
      <c r="BB107" s="50">
        <v>5</v>
      </c>
      <c r="BC107" s="51">
        <f t="shared" si="36"/>
        <v>324862</v>
      </c>
    </row>
    <row r="108" spans="1:55" ht="31.5">
      <c r="A108" s="45" t="s">
        <v>192</v>
      </c>
      <c r="B108" s="46" t="s">
        <v>105</v>
      </c>
      <c r="C108" s="47" t="s">
        <v>193</v>
      </c>
      <c r="D108" s="79">
        <f t="shared" si="25"/>
        <v>0</v>
      </c>
      <c r="E108" s="48">
        <v>0</v>
      </c>
      <c r="F108" s="48">
        <v>0</v>
      </c>
      <c r="G108" s="99">
        <f t="shared" si="26"/>
        <v>0</v>
      </c>
      <c r="H108" s="48">
        <v>0</v>
      </c>
      <c r="I108" s="48">
        <v>0</v>
      </c>
      <c r="J108" s="99">
        <f t="shared" si="37"/>
        <v>0</v>
      </c>
      <c r="K108" s="48">
        <v>0</v>
      </c>
      <c r="L108" s="79">
        <f t="shared" si="27"/>
        <v>2787</v>
      </c>
      <c r="M108" s="48">
        <v>2787</v>
      </c>
      <c r="N108" s="61">
        <v>0</v>
      </c>
      <c r="O108" s="79">
        <f t="shared" si="28"/>
        <v>2555</v>
      </c>
      <c r="P108" s="48">
        <v>2555</v>
      </c>
      <c r="Q108" s="48">
        <v>0</v>
      </c>
      <c r="R108" s="79">
        <f t="shared" si="38"/>
        <v>16775</v>
      </c>
      <c r="S108" s="48">
        <v>16775</v>
      </c>
      <c r="T108" s="48">
        <v>0</v>
      </c>
      <c r="U108" s="79">
        <f t="shared" si="29"/>
        <v>206</v>
      </c>
      <c r="V108" s="48">
        <v>206</v>
      </c>
      <c r="W108" s="48">
        <v>0</v>
      </c>
      <c r="X108" s="79">
        <f t="shared" si="30"/>
        <v>22957</v>
      </c>
      <c r="Y108" s="48">
        <v>22957</v>
      </c>
      <c r="Z108" s="79">
        <f t="shared" si="31"/>
        <v>0</v>
      </c>
      <c r="AA108" s="48">
        <v>0</v>
      </c>
      <c r="AB108" s="48">
        <v>0</v>
      </c>
      <c r="AC108" s="79">
        <f t="shared" si="32"/>
        <v>7944</v>
      </c>
      <c r="AD108" s="48">
        <v>0</v>
      </c>
      <c r="AE108" s="49">
        <v>7944</v>
      </c>
      <c r="AF108" s="85">
        <f t="shared" si="33"/>
        <v>0</v>
      </c>
      <c r="AG108" s="48">
        <v>0</v>
      </c>
      <c r="AH108" s="49">
        <v>0</v>
      </c>
      <c r="AI108" s="79">
        <f t="shared" si="39"/>
        <v>11051</v>
      </c>
      <c r="AJ108" s="48">
        <v>0</v>
      </c>
      <c r="AK108" s="48">
        <v>11051</v>
      </c>
      <c r="AL108" s="48">
        <v>0</v>
      </c>
      <c r="AM108" s="79">
        <f t="shared" si="40"/>
        <v>0</v>
      </c>
      <c r="AN108" s="48">
        <v>0</v>
      </c>
      <c r="AO108" s="79">
        <f t="shared" si="41"/>
        <v>521635</v>
      </c>
      <c r="AP108" s="50">
        <v>268602</v>
      </c>
      <c r="AQ108" s="50">
        <v>253033</v>
      </c>
      <c r="AR108" s="50">
        <v>0</v>
      </c>
      <c r="AS108" s="50">
        <v>0</v>
      </c>
      <c r="AT108" s="50">
        <v>0</v>
      </c>
      <c r="AU108" s="50">
        <v>0</v>
      </c>
      <c r="AV108" s="81">
        <f t="shared" si="34"/>
        <v>339355</v>
      </c>
      <c r="AW108" s="50">
        <v>94833</v>
      </c>
      <c r="AX108" s="50">
        <v>244522</v>
      </c>
      <c r="AY108" s="50">
        <v>0</v>
      </c>
      <c r="AZ108" s="50">
        <v>0</v>
      </c>
      <c r="BA108" s="100">
        <f t="shared" si="35"/>
        <v>0</v>
      </c>
      <c r="BB108" s="50">
        <v>0</v>
      </c>
      <c r="BC108" s="51">
        <f t="shared" si="36"/>
        <v>925265</v>
      </c>
    </row>
    <row r="109" spans="1:55" ht="31.5">
      <c r="A109" s="45" t="s">
        <v>194</v>
      </c>
      <c r="B109" s="46" t="s">
        <v>105</v>
      </c>
      <c r="C109" s="47" t="s">
        <v>195</v>
      </c>
      <c r="D109" s="79">
        <f t="shared" si="25"/>
        <v>0</v>
      </c>
      <c r="E109" s="48">
        <v>0</v>
      </c>
      <c r="F109" s="48">
        <v>0</v>
      </c>
      <c r="G109" s="99">
        <f t="shared" si="26"/>
        <v>0</v>
      </c>
      <c r="H109" s="48">
        <v>0</v>
      </c>
      <c r="I109" s="48">
        <v>0</v>
      </c>
      <c r="J109" s="99">
        <f t="shared" si="37"/>
        <v>150892</v>
      </c>
      <c r="K109" s="48">
        <v>150892</v>
      </c>
      <c r="L109" s="79">
        <f t="shared" si="27"/>
        <v>3706</v>
      </c>
      <c r="M109" s="48">
        <v>3706</v>
      </c>
      <c r="N109" s="61">
        <v>0</v>
      </c>
      <c r="O109" s="79">
        <f t="shared" si="28"/>
        <v>2555</v>
      </c>
      <c r="P109" s="48">
        <v>2555</v>
      </c>
      <c r="Q109" s="48">
        <v>0</v>
      </c>
      <c r="R109" s="79">
        <f t="shared" si="38"/>
        <v>46989</v>
      </c>
      <c r="S109" s="48">
        <v>46989</v>
      </c>
      <c r="T109" s="48">
        <v>0</v>
      </c>
      <c r="U109" s="79">
        <f t="shared" si="29"/>
        <v>98</v>
      </c>
      <c r="V109" s="48">
        <v>98</v>
      </c>
      <c r="W109" s="48">
        <v>0</v>
      </c>
      <c r="X109" s="79">
        <f t="shared" si="30"/>
        <v>28636</v>
      </c>
      <c r="Y109" s="48">
        <v>28636</v>
      </c>
      <c r="Z109" s="79">
        <f t="shared" si="31"/>
        <v>0</v>
      </c>
      <c r="AA109" s="48">
        <v>0</v>
      </c>
      <c r="AB109" s="48">
        <v>0</v>
      </c>
      <c r="AC109" s="79">
        <f t="shared" si="32"/>
        <v>10035</v>
      </c>
      <c r="AD109" s="48">
        <v>0</v>
      </c>
      <c r="AE109" s="49">
        <v>10035</v>
      </c>
      <c r="AF109" s="85">
        <f t="shared" si="33"/>
        <v>0</v>
      </c>
      <c r="AG109" s="48">
        <v>0</v>
      </c>
      <c r="AH109" s="49">
        <v>0</v>
      </c>
      <c r="AI109" s="79">
        <f t="shared" si="39"/>
        <v>16118</v>
      </c>
      <c r="AJ109" s="48">
        <v>0</v>
      </c>
      <c r="AK109" s="48">
        <v>16118</v>
      </c>
      <c r="AL109" s="48">
        <v>0</v>
      </c>
      <c r="AM109" s="79">
        <f t="shared" si="40"/>
        <v>0</v>
      </c>
      <c r="AN109" s="48">
        <v>0</v>
      </c>
      <c r="AO109" s="79">
        <f t="shared" si="41"/>
        <v>480008</v>
      </c>
      <c r="AP109" s="50">
        <v>247182</v>
      </c>
      <c r="AQ109" s="50">
        <v>232826</v>
      </c>
      <c r="AR109" s="50">
        <v>0</v>
      </c>
      <c r="AS109" s="50">
        <v>0</v>
      </c>
      <c r="AT109" s="50">
        <v>0</v>
      </c>
      <c r="AU109" s="50">
        <v>0</v>
      </c>
      <c r="AV109" s="81">
        <f t="shared" si="34"/>
        <v>270340</v>
      </c>
      <c r="AW109" s="50">
        <v>87065</v>
      </c>
      <c r="AX109" s="50">
        <v>183275</v>
      </c>
      <c r="AY109" s="50">
        <v>0</v>
      </c>
      <c r="AZ109" s="50">
        <v>0</v>
      </c>
      <c r="BA109" s="100">
        <f t="shared" si="35"/>
        <v>70</v>
      </c>
      <c r="BB109" s="50">
        <v>70</v>
      </c>
      <c r="BC109" s="51">
        <f t="shared" si="36"/>
        <v>1009447</v>
      </c>
    </row>
    <row r="110" spans="1:55" ht="31.5">
      <c r="A110" s="45" t="s">
        <v>196</v>
      </c>
      <c r="B110" s="46" t="s">
        <v>105</v>
      </c>
      <c r="C110" s="47" t="s">
        <v>197</v>
      </c>
      <c r="D110" s="79">
        <f t="shared" si="25"/>
        <v>5500</v>
      </c>
      <c r="E110" s="48">
        <v>5500</v>
      </c>
      <c r="F110" s="48">
        <v>0</v>
      </c>
      <c r="G110" s="99">
        <f t="shared" si="26"/>
        <v>0</v>
      </c>
      <c r="H110" s="48">
        <v>0</v>
      </c>
      <c r="I110" s="48">
        <v>0</v>
      </c>
      <c r="J110" s="99">
        <f t="shared" si="37"/>
        <v>41033</v>
      </c>
      <c r="K110" s="48">
        <v>41033</v>
      </c>
      <c r="L110" s="79">
        <f t="shared" si="27"/>
        <v>5018</v>
      </c>
      <c r="M110" s="48">
        <v>5018</v>
      </c>
      <c r="N110" s="61">
        <v>0</v>
      </c>
      <c r="O110" s="79">
        <f t="shared" si="28"/>
        <v>2975</v>
      </c>
      <c r="P110" s="48">
        <v>2975</v>
      </c>
      <c r="Q110" s="48">
        <v>0</v>
      </c>
      <c r="R110" s="79">
        <f t="shared" si="38"/>
        <v>2216</v>
      </c>
      <c r="S110" s="48">
        <v>2216</v>
      </c>
      <c r="T110" s="48">
        <v>0</v>
      </c>
      <c r="U110" s="79">
        <f t="shared" si="29"/>
        <v>0</v>
      </c>
      <c r="V110" s="48">
        <v>0</v>
      </c>
      <c r="W110" s="48">
        <v>0</v>
      </c>
      <c r="X110" s="79">
        <f t="shared" si="30"/>
        <v>34583</v>
      </c>
      <c r="Y110" s="48">
        <v>34583</v>
      </c>
      <c r="Z110" s="79">
        <f t="shared" si="31"/>
        <v>0</v>
      </c>
      <c r="AA110" s="48">
        <v>0</v>
      </c>
      <c r="AB110" s="48">
        <v>0</v>
      </c>
      <c r="AC110" s="79">
        <f t="shared" si="32"/>
        <v>7020</v>
      </c>
      <c r="AD110" s="48">
        <v>0</v>
      </c>
      <c r="AE110" s="49">
        <v>7020</v>
      </c>
      <c r="AF110" s="85">
        <f t="shared" si="33"/>
        <v>0</v>
      </c>
      <c r="AG110" s="48">
        <v>0</v>
      </c>
      <c r="AH110" s="49">
        <v>0</v>
      </c>
      <c r="AI110" s="79">
        <f t="shared" si="39"/>
        <v>36243</v>
      </c>
      <c r="AJ110" s="48">
        <v>0</v>
      </c>
      <c r="AK110" s="48">
        <v>36243</v>
      </c>
      <c r="AL110" s="48">
        <v>0</v>
      </c>
      <c r="AM110" s="79">
        <f t="shared" si="40"/>
        <v>0</v>
      </c>
      <c r="AN110" s="48">
        <v>0</v>
      </c>
      <c r="AO110" s="79">
        <f t="shared" si="41"/>
        <v>456793</v>
      </c>
      <c r="AP110" s="50">
        <v>235973</v>
      </c>
      <c r="AQ110" s="50">
        <v>219347</v>
      </c>
      <c r="AR110" s="50">
        <v>0</v>
      </c>
      <c r="AS110" s="50">
        <v>0</v>
      </c>
      <c r="AT110" s="50">
        <v>1473</v>
      </c>
      <c r="AU110" s="50">
        <v>0</v>
      </c>
      <c r="AV110" s="81">
        <f t="shared" si="34"/>
        <v>304158</v>
      </c>
      <c r="AW110" s="50">
        <v>82106</v>
      </c>
      <c r="AX110" s="50">
        <v>222052</v>
      </c>
      <c r="AY110" s="50">
        <v>0</v>
      </c>
      <c r="AZ110" s="50">
        <v>0</v>
      </c>
      <c r="BA110" s="100">
        <f t="shared" si="35"/>
        <v>0</v>
      </c>
      <c r="BB110" s="50">
        <v>0</v>
      </c>
      <c r="BC110" s="51">
        <f t="shared" si="36"/>
        <v>895539</v>
      </c>
    </row>
    <row r="111" spans="1:55" ht="31.5">
      <c r="A111" s="45" t="s">
        <v>198</v>
      </c>
      <c r="B111" s="46" t="s">
        <v>105</v>
      </c>
      <c r="C111" s="47" t="s">
        <v>199</v>
      </c>
      <c r="D111" s="79">
        <f t="shared" si="25"/>
        <v>0</v>
      </c>
      <c r="E111" s="48">
        <v>0</v>
      </c>
      <c r="F111" s="48">
        <v>0</v>
      </c>
      <c r="G111" s="99">
        <f t="shared" si="26"/>
        <v>0</v>
      </c>
      <c r="H111" s="48">
        <v>0</v>
      </c>
      <c r="I111" s="48">
        <v>0</v>
      </c>
      <c r="J111" s="99">
        <f t="shared" si="37"/>
        <v>0</v>
      </c>
      <c r="K111" s="48">
        <v>0</v>
      </c>
      <c r="L111" s="79">
        <f t="shared" si="27"/>
        <v>2524</v>
      </c>
      <c r="M111" s="48">
        <v>2524</v>
      </c>
      <c r="N111" s="61">
        <v>0</v>
      </c>
      <c r="O111" s="79">
        <f t="shared" si="28"/>
        <v>1037</v>
      </c>
      <c r="P111" s="48">
        <v>1037</v>
      </c>
      <c r="Q111" s="48">
        <v>0</v>
      </c>
      <c r="R111" s="79">
        <f t="shared" si="38"/>
        <v>33620</v>
      </c>
      <c r="S111" s="48">
        <v>33620</v>
      </c>
      <c r="T111" s="48">
        <v>0</v>
      </c>
      <c r="U111" s="79">
        <f t="shared" si="29"/>
        <v>54</v>
      </c>
      <c r="V111" s="48">
        <v>54</v>
      </c>
      <c r="W111" s="48">
        <v>0</v>
      </c>
      <c r="X111" s="79">
        <f t="shared" si="30"/>
        <v>12362</v>
      </c>
      <c r="Y111" s="48">
        <v>12362</v>
      </c>
      <c r="Z111" s="79">
        <f t="shared" si="31"/>
        <v>0</v>
      </c>
      <c r="AA111" s="48">
        <v>0</v>
      </c>
      <c r="AB111" s="48">
        <v>0</v>
      </c>
      <c r="AC111" s="79">
        <f t="shared" si="32"/>
        <v>7976</v>
      </c>
      <c r="AD111" s="48">
        <v>0</v>
      </c>
      <c r="AE111" s="49">
        <v>7976</v>
      </c>
      <c r="AF111" s="85">
        <f t="shared" si="33"/>
        <v>0</v>
      </c>
      <c r="AG111" s="48">
        <v>0</v>
      </c>
      <c r="AH111" s="49">
        <v>0</v>
      </c>
      <c r="AI111" s="79">
        <f t="shared" si="39"/>
        <v>17500</v>
      </c>
      <c r="AJ111" s="48">
        <v>0</v>
      </c>
      <c r="AK111" s="48">
        <v>17500</v>
      </c>
      <c r="AL111" s="48">
        <v>0</v>
      </c>
      <c r="AM111" s="79">
        <f t="shared" si="40"/>
        <v>0</v>
      </c>
      <c r="AN111" s="48">
        <v>0</v>
      </c>
      <c r="AO111" s="79">
        <f t="shared" si="41"/>
        <v>565775</v>
      </c>
      <c r="AP111" s="50">
        <v>292271</v>
      </c>
      <c r="AQ111" s="50">
        <v>269847</v>
      </c>
      <c r="AR111" s="50">
        <v>0</v>
      </c>
      <c r="AS111" s="50">
        <v>0</v>
      </c>
      <c r="AT111" s="50">
        <v>3657</v>
      </c>
      <c r="AU111" s="50">
        <v>0</v>
      </c>
      <c r="AV111" s="81">
        <f t="shared" si="34"/>
        <v>379173</v>
      </c>
      <c r="AW111" s="50">
        <v>112664</v>
      </c>
      <c r="AX111" s="50">
        <v>266509</v>
      </c>
      <c r="AY111" s="50">
        <v>0</v>
      </c>
      <c r="AZ111" s="50">
        <v>0</v>
      </c>
      <c r="BA111" s="100">
        <f t="shared" si="35"/>
        <v>0</v>
      </c>
      <c r="BB111" s="50">
        <v>0</v>
      </c>
      <c r="BC111" s="51">
        <f t="shared" si="36"/>
        <v>1020021</v>
      </c>
    </row>
    <row r="112" spans="1:55" ht="31.5">
      <c r="A112" s="45" t="s">
        <v>200</v>
      </c>
      <c r="B112" s="46" t="s">
        <v>105</v>
      </c>
      <c r="C112" s="47" t="s">
        <v>201</v>
      </c>
      <c r="D112" s="79">
        <f t="shared" si="25"/>
        <v>0</v>
      </c>
      <c r="E112" s="48">
        <v>0</v>
      </c>
      <c r="F112" s="48">
        <v>0</v>
      </c>
      <c r="G112" s="99">
        <f t="shared" si="26"/>
        <v>0</v>
      </c>
      <c r="H112" s="48">
        <v>0</v>
      </c>
      <c r="I112" s="48">
        <v>0</v>
      </c>
      <c r="J112" s="99">
        <f t="shared" si="37"/>
        <v>62132</v>
      </c>
      <c r="K112" s="48">
        <v>62132</v>
      </c>
      <c r="L112" s="79">
        <f t="shared" si="27"/>
        <v>1857</v>
      </c>
      <c r="M112" s="48">
        <v>1857</v>
      </c>
      <c r="N112" s="61">
        <v>0</v>
      </c>
      <c r="O112" s="79">
        <f t="shared" si="28"/>
        <v>1344</v>
      </c>
      <c r="P112" s="48">
        <v>1344</v>
      </c>
      <c r="Q112" s="48">
        <v>0</v>
      </c>
      <c r="R112" s="79">
        <f t="shared" si="38"/>
        <v>68576</v>
      </c>
      <c r="S112" s="48">
        <v>68576</v>
      </c>
      <c r="T112" s="48">
        <v>0</v>
      </c>
      <c r="U112" s="79">
        <f t="shared" si="29"/>
        <v>0</v>
      </c>
      <c r="V112" s="48">
        <v>0</v>
      </c>
      <c r="W112" s="48">
        <v>0</v>
      </c>
      <c r="X112" s="79">
        <f t="shared" si="30"/>
        <v>17807</v>
      </c>
      <c r="Y112" s="48">
        <v>17807</v>
      </c>
      <c r="Z112" s="79">
        <f t="shared" si="31"/>
        <v>0</v>
      </c>
      <c r="AA112" s="48">
        <v>0</v>
      </c>
      <c r="AB112" s="48">
        <v>0</v>
      </c>
      <c r="AC112" s="79">
        <f t="shared" si="32"/>
        <v>7020</v>
      </c>
      <c r="AD112" s="48">
        <v>0</v>
      </c>
      <c r="AE112" s="49">
        <v>7020</v>
      </c>
      <c r="AF112" s="85">
        <f t="shared" si="33"/>
        <v>0</v>
      </c>
      <c r="AG112" s="48">
        <v>0</v>
      </c>
      <c r="AH112" s="49">
        <v>0</v>
      </c>
      <c r="AI112" s="79">
        <f t="shared" si="39"/>
        <v>0</v>
      </c>
      <c r="AJ112" s="48">
        <v>0</v>
      </c>
      <c r="AK112" s="48">
        <v>0</v>
      </c>
      <c r="AL112" s="48">
        <v>0</v>
      </c>
      <c r="AM112" s="79">
        <f t="shared" si="40"/>
        <v>0</v>
      </c>
      <c r="AN112" s="48">
        <v>0</v>
      </c>
      <c r="AO112" s="79">
        <f t="shared" si="41"/>
        <v>248291</v>
      </c>
      <c r="AP112" s="50">
        <v>127949</v>
      </c>
      <c r="AQ112" s="50">
        <v>120342</v>
      </c>
      <c r="AR112" s="50">
        <v>0</v>
      </c>
      <c r="AS112" s="50">
        <v>0</v>
      </c>
      <c r="AT112" s="50">
        <v>0</v>
      </c>
      <c r="AU112" s="50">
        <v>0</v>
      </c>
      <c r="AV112" s="81">
        <f t="shared" si="34"/>
        <v>191572</v>
      </c>
      <c r="AW112" s="50">
        <v>60222</v>
      </c>
      <c r="AX112" s="50">
        <v>131350</v>
      </c>
      <c r="AY112" s="50">
        <v>0</v>
      </c>
      <c r="AZ112" s="50">
        <v>0</v>
      </c>
      <c r="BA112" s="100">
        <f t="shared" si="35"/>
        <v>0</v>
      </c>
      <c r="BB112" s="50">
        <v>0</v>
      </c>
      <c r="BC112" s="51">
        <f t="shared" si="36"/>
        <v>598599</v>
      </c>
    </row>
    <row r="113" spans="1:58" ht="31.5">
      <c r="A113" s="45" t="s">
        <v>202</v>
      </c>
      <c r="B113" s="46" t="s">
        <v>105</v>
      </c>
      <c r="C113" s="47" t="s">
        <v>203</v>
      </c>
      <c r="D113" s="79">
        <f t="shared" si="25"/>
        <v>0</v>
      </c>
      <c r="E113" s="48">
        <v>0</v>
      </c>
      <c r="F113" s="48">
        <v>0</v>
      </c>
      <c r="G113" s="99">
        <f t="shared" si="26"/>
        <v>0</v>
      </c>
      <c r="H113" s="48">
        <v>0</v>
      </c>
      <c r="I113" s="48">
        <v>0</v>
      </c>
      <c r="J113" s="99">
        <f t="shared" si="37"/>
        <v>0</v>
      </c>
      <c r="K113" s="48">
        <v>0</v>
      </c>
      <c r="L113" s="79">
        <f t="shared" si="27"/>
        <v>1635</v>
      </c>
      <c r="M113" s="48">
        <v>1635</v>
      </c>
      <c r="N113" s="61">
        <v>0</v>
      </c>
      <c r="O113" s="79">
        <f t="shared" si="28"/>
        <v>1545</v>
      </c>
      <c r="P113" s="48">
        <v>1545</v>
      </c>
      <c r="Q113" s="48">
        <v>0</v>
      </c>
      <c r="R113" s="79">
        <f t="shared" si="38"/>
        <v>22000</v>
      </c>
      <c r="S113" s="48">
        <v>22000</v>
      </c>
      <c r="T113" s="48">
        <v>0</v>
      </c>
      <c r="U113" s="79">
        <f t="shared" si="29"/>
        <v>169</v>
      </c>
      <c r="V113" s="48">
        <v>169</v>
      </c>
      <c r="W113" s="48">
        <v>0</v>
      </c>
      <c r="X113" s="79">
        <f t="shared" si="30"/>
        <v>17155</v>
      </c>
      <c r="Y113" s="48">
        <v>17155</v>
      </c>
      <c r="Z113" s="79">
        <f t="shared" si="31"/>
        <v>0</v>
      </c>
      <c r="AA113" s="48">
        <v>0</v>
      </c>
      <c r="AB113" s="48">
        <v>0</v>
      </c>
      <c r="AC113" s="79">
        <f t="shared" si="32"/>
        <v>6408</v>
      </c>
      <c r="AD113" s="48">
        <v>0</v>
      </c>
      <c r="AE113" s="49">
        <v>6408</v>
      </c>
      <c r="AF113" s="85">
        <f t="shared" si="33"/>
        <v>0</v>
      </c>
      <c r="AG113" s="48">
        <v>0</v>
      </c>
      <c r="AH113" s="49">
        <v>0</v>
      </c>
      <c r="AI113" s="79">
        <f t="shared" si="39"/>
        <v>17509</v>
      </c>
      <c r="AJ113" s="48">
        <v>0</v>
      </c>
      <c r="AK113" s="48">
        <v>17509</v>
      </c>
      <c r="AL113" s="48">
        <v>0</v>
      </c>
      <c r="AM113" s="79">
        <f t="shared" si="40"/>
        <v>0</v>
      </c>
      <c r="AN113" s="48">
        <v>0</v>
      </c>
      <c r="AO113" s="79">
        <f t="shared" si="41"/>
        <v>312756</v>
      </c>
      <c r="AP113" s="50">
        <v>156739</v>
      </c>
      <c r="AQ113" s="50">
        <v>156017</v>
      </c>
      <c r="AR113" s="50">
        <v>0</v>
      </c>
      <c r="AS113" s="50">
        <v>0</v>
      </c>
      <c r="AT113" s="50">
        <v>0</v>
      </c>
      <c r="AU113" s="50">
        <v>0</v>
      </c>
      <c r="AV113" s="81">
        <f t="shared" si="34"/>
        <v>208717</v>
      </c>
      <c r="AW113" s="50">
        <v>57011</v>
      </c>
      <c r="AX113" s="50">
        <v>151706</v>
      </c>
      <c r="AY113" s="50">
        <v>0</v>
      </c>
      <c r="AZ113" s="50">
        <v>0</v>
      </c>
      <c r="BA113" s="100">
        <f t="shared" si="35"/>
        <v>41</v>
      </c>
      <c r="BB113" s="50">
        <v>41</v>
      </c>
      <c r="BC113" s="51">
        <f t="shared" si="36"/>
        <v>587935</v>
      </c>
    </row>
    <row r="114" spans="1:58" ht="31.5">
      <c r="A114" s="45" t="s">
        <v>204</v>
      </c>
      <c r="B114" s="46" t="s">
        <v>105</v>
      </c>
      <c r="C114" s="47" t="s">
        <v>205</v>
      </c>
      <c r="D114" s="79">
        <f t="shared" si="25"/>
        <v>0</v>
      </c>
      <c r="E114" s="48">
        <v>0</v>
      </c>
      <c r="F114" s="48">
        <v>0</v>
      </c>
      <c r="G114" s="99">
        <f t="shared" si="26"/>
        <v>0</v>
      </c>
      <c r="H114" s="48">
        <v>0</v>
      </c>
      <c r="I114" s="48">
        <v>0</v>
      </c>
      <c r="J114" s="99">
        <f t="shared" si="37"/>
        <v>0</v>
      </c>
      <c r="K114" s="48">
        <v>0</v>
      </c>
      <c r="L114" s="79">
        <f t="shared" si="27"/>
        <v>1662</v>
      </c>
      <c r="M114" s="48">
        <v>1662</v>
      </c>
      <c r="N114" s="61">
        <v>0</v>
      </c>
      <c r="O114" s="79">
        <f t="shared" si="28"/>
        <v>1883</v>
      </c>
      <c r="P114" s="48">
        <v>1883</v>
      </c>
      <c r="Q114" s="48">
        <v>0</v>
      </c>
      <c r="R114" s="79">
        <f t="shared" si="38"/>
        <v>35767</v>
      </c>
      <c r="S114" s="48">
        <v>35767</v>
      </c>
      <c r="T114" s="48">
        <v>0</v>
      </c>
      <c r="U114" s="79">
        <f t="shared" si="29"/>
        <v>173</v>
      </c>
      <c r="V114" s="48">
        <v>173</v>
      </c>
      <c r="W114" s="48">
        <v>0</v>
      </c>
      <c r="X114" s="79">
        <f t="shared" si="30"/>
        <v>20571</v>
      </c>
      <c r="Y114" s="48">
        <v>20571</v>
      </c>
      <c r="Z114" s="79">
        <f t="shared" si="31"/>
        <v>0</v>
      </c>
      <c r="AA114" s="48">
        <v>0</v>
      </c>
      <c r="AB114" s="48">
        <v>0</v>
      </c>
      <c r="AC114" s="79">
        <f t="shared" si="32"/>
        <v>7020</v>
      </c>
      <c r="AD114" s="48">
        <v>0</v>
      </c>
      <c r="AE114" s="49">
        <v>7020</v>
      </c>
      <c r="AF114" s="85">
        <f t="shared" si="33"/>
        <v>0</v>
      </c>
      <c r="AG114" s="48">
        <v>0</v>
      </c>
      <c r="AH114" s="49">
        <v>0</v>
      </c>
      <c r="AI114" s="79">
        <f t="shared" si="39"/>
        <v>1642</v>
      </c>
      <c r="AJ114" s="48">
        <v>0</v>
      </c>
      <c r="AK114" s="48">
        <v>1642</v>
      </c>
      <c r="AL114" s="48">
        <v>0</v>
      </c>
      <c r="AM114" s="79">
        <f t="shared" si="40"/>
        <v>0</v>
      </c>
      <c r="AN114" s="48">
        <v>0</v>
      </c>
      <c r="AO114" s="79">
        <f t="shared" si="41"/>
        <v>244510</v>
      </c>
      <c r="AP114" s="50">
        <v>123862</v>
      </c>
      <c r="AQ114" s="50">
        <v>120648</v>
      </c>
      <c r="AR114" s="50">
        <v>0</v>
      </c>
      <c r="AS114" s="50">
        <v>0</v>
      </c>
      <c r="AT114" s="50">
        <v>0</v>
      </c>
      <c r="AU114" s="50">
        <v>0</v>
      </c>
      <c r="AV114" s="81">
        <f t="shared" si="34"/>
        <v>152309</v>
      </c>
      <c r="AW114" s="50">
        <v>46933</v>
      </c>
      <c r="AX114" s="50">
        <v>105376</v>
      </c>
      <c r="AY114" s="50">
        <v>0</v>
      </c>
      <c r="AZ114" s="50">
        <v>0</v>
      </c>
      <c r="BA114" s="100">
        <f t="shared" si="35"/>
        <v>15</v>
      </c>
      <c r="BB114" s="50">
        <v>15</v>
      </c>
      <c r="BC114" s="51">
        <f t="shared" si="36"/>
        <v>465552</v>
      </c>
    </row>
    <row r="115" spans="1:58" ht="31.5">
      <c r="A115" s="45" t="s">
        <v>206</v>
      </c>
      <c r="B115" s="46" t="s">
        <v>105</v>
      </c>
      <c r="C115" s="47" t="s">
        <v>207</v>
      </c>
      <c r="D115" s="79">
        <f t="shared" si="25"/>
        <v>0</v>
      </c>
      <c r="E115" s="48">
        <v>0</v>
      </c>
      <c r="F115" s="48">
        <v>0</v>
      </c>
      <c r="G115" s="99">
        <f t="shared" si="26"/>
        <v>0</v>
      </c>
      <c r="H115" s="48">
        <v>0</v>
      </c>
      <c r="I115" s="48">
        <v>0</v>
      </c>
      <c r="J115" s="99">
        <f t="shared" si="37"/>
        <v>0</v>
      </c>
      <c r="K115" s="48">
        <v>0</v>
      </c>
      <c r="L115" s="79">
        <f t="shared" si="27"/>
        <v>314</v>
      </c>
      <c r="M115" s="48">
        <v>314</v>
      </c>
      <c r="N115" s="61">
        <v>0</v>
      </c>
      <c r="O115" s="79">
        <f t="shared" si="28"/>
        <v>2226</v>
      </c>
      <c r="P115" s="48">
        <v>2226</v>
      </c>
      <c r="Q115" s="48">
        <v>0</v>
      </c>
      <c r="R115" s="79">
        <f t="shared" si="38"/>
        <v>12993</v>
      </c>
      <c r="S115" s="48">
        <v>12993</v>
      </c>
      <c r="T115" s="48">
        <v>0</v>
      </c>
      <c r="U115" s="79">
        <f t="shared" si="29"/>
        <v>210</v>
      </c>
      <c r="V115" s="48">
        <v>210</v>
      </c>
      <c r="W115" s="48">
        <v>0</v>
      </c>
      <c r="X115" s="79">
        <f t="shared" si="30"/>
        <v>18034</v>
      </c>
      <c r="Y115" s="48">
        <v>18034</v>
      </c>
      <c r="Z115" s="79">
        <f t="shared" si="31"/>
        <v>0</v>
      </c>
      <c r="AA115" s="48">
        <v>0</v>
      </c>
      <c r="AB115" s="48">
        <v>0</v>
      </c>
      <c r="AC115" s="79">
        <f t="shared" si="32"/>
        <v>6656</v>
      </c>
      <c r="AD115" s="48">
        <v>0</v>
      </c>
      <c r="AE115" s="49">
        <v>6656</v>
      </c>
      <c r="AF115" s="85">
        <f t="shared" si="33"/>
        <v>0</v>
      </c>
      <c r="AG115" s="48">
        <v>0</v>
      </c>
      <c r="AH115" s="49">
        <v>0</v>
      </c>
      <c r="AI115" s="79">
        <f t="shared" si="39"/>
        <v>4868</v>
      </c>
      <c r="AJ115" s="48">
        <v>0</v>
      </c>
      <c r="AK115" s="48">
        <v>4868</v>
      </c>
      <c r="AL115" s="48">
        <v>0</v>
      </c>
      <c r="AM115" s="79">
        <f t="shared" si="40"/>
        <v>0</v>
      </c>
      <c r="AN115" s="48">
        <v>0</v>
      </c>
      <c r="AO115" s="79">
        <f t="shared" si="41"/>
        <v>235400</v>
      </c>
      <c r="AP115" s="50">
        <v>114286</v>
      </c>
      <c r="AQ115" s="50">
        <v>121114</v>
      </c>
      <c r="AR115" s="50">
        <v>0</v>
      </c>
      <c r="AS115" s="50">
        <v>0</v>
      </c>
      <c r="AT115" s="50">
        <v>0</v>
      </c>
      <c r="AU115" s="50">
        <v>0</v>
      </c>
      <c r="AV115" s="81">
        <f t="shared" si="34"/>
        <v>136243</v>
      </c>
      <c r="AW115" s="50">
        <v>41139</v>
      </c>
      <c r="AX115" s="50">
        <v>95104</v>
      </c>
      <c r="AY115" s="50">
        <v>0</v>
      </c>
      <c r="AZ115" s="50">
        <v>0</v>
      </c>
      <c r="BA115" s="100">
        <f t="shared" si="35"/>
        <v>15</v>
      </c>
      <c r="BB115" s="50">
        <v>15</v>
      </c>
      <c r="BC115" s="51">
        <f t="shared" si="36"/>
        <v>416959</v>
      </c>
    </row>
    <row r="116" spans="1:58" ht="31.5">
      <c r="A116" s="45" t="s">
        <v>208</v>
      </c>
      <c r="B116" s="46" t="s">
        <v>105</v>
      </c>
      <c r="C116" s="47" t="s">
        <v>209</v>
      </c>
      <c r="D116" s="79">
        <f t="shared" si="25"/>
        <v>0</v>
      </c>
      <c r="E116" s="48">
        <v>0</v>
      </c>
      <c r="F116" s="48">
        <v>0</v>
      </c>
      <c r="G116" s="99">
        <f t="shared" si="26"/>
        <v>0</v>
      </c>
      <c r="H116" s="48">
        <v>0</v>
      </c>
      <c r="I116" s="48">
        <v>0</v>
      </c>
      <c r="J116" s="99">
        <f t="shared" si="37"/>
        <v>0</v>
      </c>
      <c r="K116" s="48">
        <v>0</v>
      </c>
      <c r="L116" s="79">
        <f t="shared" si="27"/>
        <v>3205</v>
      </c>
      <c r="M116" s="48">
        <v>3205</v>
      </c>
      <c r="N116" s="61">
        <v>0</v>
      </c>
      <c r="O116" s="79">
        <f t="shared" si="28"/>
        <v>990</v>
      </c>
      <c r="P116" s="48">
        <v>990</v>
      </c>
      <c r="Q116" s="48">
        <v>0</v>
      </c>
      <c r="R116" s="79">
        <f t="shared" si="38"/>
        <v>7695</v>
      </c>
      <c r="S116" s="48">
        <v>7695</v>
      </c>
      <c r="T116" s="48">
        <v>0</v>
      </c>
      <c r="U116" s="79">
        <f t="shared" si="29"/>
        <v>28</v>
      </c>
      <c r="V116" s="48">
        <v>28</v>
      </c>
      <c r="W116" s="48">
        <v>0</v>
      </c>
      <c r="X116" s="79">
        <f t="shared" si="30"/>
        <v>10771</v>
      </c>
      <c r="Y116" s="48">
        <v>10771</v>
      </c>
      <c r="Z116" s="79">
        <f t="shared" si="31"/>
        <v>0</v>
      </c>
      <c r="AA116" s="48">
        <v>0</v>
      </c>
      <c r="AB116" s="48">
        <v>0</v>
      </c>
      <c r="AC116" s="79">
        <f t="shared" si="32"/>
        <v>9573</v>
      </c>
      <c r="AD116" s="48">
        <v>0</v>
      </c>
      <c r="AE116" s="49">
        <v>9573</v>
      </c>
      <c r="AF116" s="85">
        <f t="shared" si="33"/>
        <v>0</v>
      </c>
      <c r="AG116" s="48">
        <v>0</v>
      </c>
      <c r="AH116" s="49">
        <v>0</v>
      </c>
      <c r="AI116" s="79">
        <f t="shared" si="39"/>
        <v>8727</v>
      </c>
      <c r="AJ116" s="48">
        <v>0</v>
      </c>
      <c r="AK116" s="48">
        <v>8727</v>
      </c>
      <c r="AL116" s="48">
        <v>0</v>
      </c>
      <c r="AM116" s="79">
        <f t="shared" si="40"/>
        <v>0</v>
      </c>
      <c r="AN116" s="48">
        <v>0</v>
      </c>
      <c r="AO116" s="79">
        <f t="shared" si="41"/>
        <v>529796</v>
      </c>
      <c r="AP116" s="50">
        <v>271937</v>
      </c>
      <c r="AQ116" s="50">
        <v>250229</v>
      </c>
      <c r="AR116" s="50">
        <v>0</v>
      </c>
      <c r="AS116" s="50">
        <v>0</v>
      </c>
      <c r="AT116" s="50">
        <v>7630</v>
      </c>
      <c r="AU116" s="50">
        <v>0</v>
      </c>
      <c r="AV116" s="81">
        <f t="shared" si="34"/>
        <v>189211</v>
      </c>
      <c r="AW116" s="50">
        <v>62999</v>
      </c>
      <c r="AX116" s="50">
        <v>126212</v>
      </c>
      <c r="AY116" s="50">
        <v>0</v>
      </c>
      <c r="AZ116" s="50">
        <v>0</v>
      </c>
      <c r="BA116" s="100">
        <f t="shared" si="35"/>
        <v>54</v>
      </c>
      <c r="BB116" s="50">
        <v>54</v>
      </c>
      <c r="BC116" s="51">
        <f t="shared" si="36"/>
        <v>760050</v>
      </c>
    </row>
    <row r="117" spans="1:58" ht="31.5">
      <c r="A117" s="45" t="s">
        <v>210</v>
      </c>
      <c r="B117" s="46" t="s">
        <v>105</v>
      </c>
      <c r="C117" s="47" t="s">
        <v>97</v>
      </c>
      <c r="D117" s="79">
        <f t="shared" si="25"/>
        <v>0</v>
      </c>
      <c r="E117" s="48">
        <v>0</v>
      </c>
      <c r="F117" s="48">
        <v>0</v>
      </c>
      <c r="G117" s="99">
        <f t="shared" si="26"/>
        <v>0</v>
      </c>
      <c r="H117" s="48">
        <v>0</v>
      </c>
      <c r="I117" s="48">
        <v>0</v>
      </c>
      <c r="J117" s="99">
        <f t="shared" si="37"/>
        <v>0</v>
      </c>
      <c r="K117" s="48">
        <v>0</v>
      </c>
      <c r="L117" s="79">
        <f t="shared" si="27"/>
        <v>5054</v>
      </c>
      <c r="M117" s="48">
        <v>5054</v>
      </c>
      <c r="N117" s="61">
        <v>0</v>
      </c>
      <c r="O117" s="79">
        <f t="shared" si="28"/>
        <v>4517</v>
      </c>
      <c r="P117" s="48">
        <v>4517</v>
      </c>
      <c r="Q117" s="48">
        <v>0</v>
      </c>
      <c r="R117" s="79">
        <f t="shared" si="38"/>
        <v>16033</v>
      </c>
      <c r="S117" s="48">
        <v>16033</v>
      </c>
      <c r="T117" s="48">
        <v>0</v>
      </c>
      <c r="U117" s="79">
        <f t="shared" si="29"/>
        <v>0</v>
      </c>
      <c r="V117" s="48">
        <v>0</v>
      </c>
      <c r="W117" s="48">
        <v>0</v>
      </c>
      <c r="X117" s="79">
        <f t="shared" si="30"/>
        <v>54015</v>
      </c>
      <c r="Y117" s="48">
        <v>54015</v>
      </c>
      <c r="Z117" s="79">
        <f t="shared" si="31"/>
        <v>1600</v>
      </c>
      <c r="AA117" s="48">
        <v>1511</v>
      </c>
      <c r="AB117" s="48">
        <v>89</v>
      </c>
      <c r="AC117" s="79">
        <f t="shared" si="32"/>
        <v>13526</v>
      </c>
      <c r="AD117" s="48">
        <v>0</v>
      </c>
      <c r="AE117" s="49">
        <v>13526</v>
      </c>
      <c r="AF117" s="85">
        <f t="shared" si="33"/>
        <v>0</v>
      </c>
      <c r="AG117" s="48">
        <v>0</v>
      </c>
      <c r="AH117" s="49">
        <v>0</v>
      </c>
      <c r="AI117" s="79">
        <f t="shared" si="39"/>
        <v>22905</v>
      </c>
      <c r="AJ117" s="48">
        <v>0</v>
      </c>
      <c r="AK117" s="48">
        <v>22905</v>
      </c>
      <c r="AL117" s="48">
        <v>0</v>
      </c>
      <c r="AM117" s="79">
        <f t="shared" si="40"/>
        <v>0</v>
      </c>
      <c r="AN117" s="48">
        <v>0</v>
      </c>
      <c r="AO117" s="79">
        <f t="shared" si="41"/>
        <v>929850</v>
      </c>
      <c r="AP117" s="50">
        <v>480347</v>
      </c>
      <c r="AQ117" s="50">
        <v>445852</v>
      </c>
      <c r="AR117" s="50">
        <v>0</v>
      </c>
      <c r="AS117" s="50">
        <v>0</v>
      </c>
      <c r="AT117" s="50">
        <v>3651</v>
      </c>
      <c r="AU117" s="50">
        <v>0</v>
      </c>
      <c r="AV117" s="81">
        <f t="shared" si="34"/>
        <v>559180</v>
      </c>
      <c r="AW117" s="50">
        <v>147072</v>
      </c>
      <c r="AX117" s="50">
        <v>262108</v>
      </c>
      <c r="AY117" s="50">
        <v>0</v>
      </c>
      <c r="AZ117" s="50">
        <v>150000</v>
      </c>
      <c r="BA117" s="100">
        <f t="shared" si="35"/>
        <v>39</v>
      </c>
      <c r="BB117" s="50">
        <v>39</v>
      </c>
      <c r="BC117" s="51">
        <f t="shared" si="36"/>
        <v>1606719</v>
      </c>
    </row>
    <row r="118" spans="1:58" ht="31.5">
      <c r="A118" s="45" t="s">
        <v>211</v>
      </c>
      <c r="B118" s="46" t="s">
        <v>105</v>
      </c>
      <c r="C118" s="47" t="s">
        <v>212</v>
      </c>
      <c r="D118" s="79">
        <f t="shared" si="25"/>
        <v>0</v>
      </c>
      <c r="E118" s="48">
        <v>0</v>
      </c>
      <c r="F118" s="48">
        <v>0</v>
      </c>
      <c r="G118" s="99">
        <f t="shared" si="26"/>
        <v>30</v>
      </c>
      <c r="H118" s="48">
        <v>30</v>
      </c>
      <c r="I118" s="48">
        <v>0</v>
      </c>
      <c r="J118" s="99">
        <f t="shared" si="37"/>
        <v>0</v>
      </c>
      <c r="K118" s="48">
        <v>0</v>
      </c>
      <c r="L118" s="79">
        <f t="shared" si="27"/>
        <v>1654</v>
      </c>
      <c r="M118" s="48">
        <v>1654</v>
      </c>
      <c r="N118" s="61">
        <v>0</v>
      </c>
      <c r="O118" s="79">
        <f t="shared" si="28"/>
        <v>1661</v>
      </c>
      <c r="P118" s="48">
        <v>1661</v>
      </c>
      <c r="Q118" s="48">
        <v>0</v>
      </c>
      <c r="R118" s="79">
        <f t="shared" si="38"/>
        <v>24781</v>
      </c>
      <c r="S118" s="48">
        <v>24781</v>
      </c>
      <c r="T118" s="48">
        <v>0</v>
      </c>
      <c r="U118" s="79">
        <f t="shared" si="29"/>
        <v>39</v>
      </c>
      <c r="V118" s="48">
        <v>39</v>
      </c>
      <c r="W118" s="48">
        <v>0</v>
      </c>
      <c r="X118" s="79">
        <f t="shared" si="30"/>
        <v>19031</v>
      </c>
      <c r="Y118" s="48">
        <v>19031</v>
      </c>
      <c r="Z118" s="79">
        <f t="shared" si="31"/>
        <v>474</v>
      </c>
      <c r="AA118" s="48">
        <v>451</v>
      </c>
      <c r="AB118" s="48">
        <v>23</v>
      </c>
      <c r="AC118" s="79">
        <f t="shared" si="32"/>
        <v>7020</v>
      </c>
      <c r="AD118" s="48">
        <v>0</v>
      </c>
      <c r="AE118" s="49">
        <v>7020</v>
      </c>
      <c r="AF118" s="85">
        <f t="shared" si="33"/>
        <v>0</v>
      </c>
      <c r="AG118" s="48">
        <v>0</v>
      </c>
      <c r="AH118" s="49">
        <v>0</v>
      </c>
      <c r="AI118" s="79">
        <f t="shared" si="39"/>
        <v>0</v>
      </c>
      <c r="AJ118" s="48">
        <v>0</v>
      </c>
      <c r="AK118" s="48">
        <v>0</v>
      </c>
      <c r="AL118" s="48">
        <v>0</v>
      </c>
      <c r="AM118" s="79">
        <f t="shared" si="40"/>
        <v>0</v>
      </c>
      <c r="AN118" s="48">
        <v>0</v>
      </c>
      <c r="AO118" s="79">
        <f t="shared" si="41"/>
        <v>271891</v>
      </c>
      <c r="AP118" s="50">
        <v>140046</v>
      </c>
      <c r="AQ118" s="50">
        <v>131845</v>
      </c>
      <c r="AR118" s="50">
        <v>0</v>
      </c>
      <c r="AS118" s="50">
        <v>0</v>
      </c>
      <c r="AT118" s="50">
        <v>0</v>
      </c>
      <c r="AU118" s="50">
        <v>0</v>
      </c>
      <c r="AV118" s="81">
        <f t="shared" si="34"/>
        <v>151025</v>
      </c>
      <c r="AW118" s="50">
        <v>51242</v>
      </c>
      <c r="AX118" s="50">
        <v>99783</v>
      </c>
      <c r="AY118" s="50">
        <v>0</v>
      </c>
      <c r="AZ118" s="50">
        <v>0</v>
      </c>
      <c r="BA118" s="100">
        <f t="shared" si="35"/>
        <v>2</v>
      </c>
      <c r="BB118" s="50">
        <v>2</v>
      </c>
      <c r="BC118" s="51">
        <f t="shared" si="36"/>
        <v>477608</v>
      </c>
    </row>
    <row r="119" spans="1:58" ht="31.5">
      <c r="A119" s="45" t="s">
        <v>213</v>
      </c>
      <c r="B119" s="46" t="s">
        <v>105</v>
      </c>
      <c r="C119" s="47" t="s">
        <v>214</v>
      </c>
      <c r="D119" s="79">
        <f t="shared" si="25"/>
        <v>0</v>
      </c>
      <c r="E119" s="48">
        <v>0</v>
      </c>
      <c r="F119" s="48">
        <v>0</v>
      </c>
      <c r="G119" s="99">
        <f t="shared" si="26"/>
        <v>0</v>
      </c>
      <c r="H119" s="48">
        <v>0</v>
      </c>
      <c r="I119" s="48">
        <v>0</v>
      </c>
      <c r="J119" s="99">
        <f t="shared" si="37"/>
        <v>0</v>
      </c>
      <c r="K119" s="48">
        <v>0</v>
      </c>
      <c r="L119" s="79">
        <f t="shared" si="27"/>
        <v>4790</v>
      </c>
      <c r="M119" s="48">
        <v>4790</v>
      </c>
      <c r="N119" s="61">
        <v>0</v>
      </c>
      <c r="O119" s="79">
        <f t="shared" si="28"/>
        <v>2856</v>
      </c>
      <c r="P119" s="48">
        <v>2856</v>
      </c>
      <c r="Q119" s="48">
        <v>0</v>
      </c>
      <c r="R119" s="79">
        <f t="shared" si="38"/>
        <v>12456</v>
      </c>
      <c r="S119" s="48">
        <v>12456</v>
      </c>
      <c r="T119" s="48">
        <v>0</v>
      </c>
      <c r="U119" s="79">
        <f t="shared" si="29"/>
        <v>0</v>
      </c>
      <c r="V119" s="48">
        <v>0</v>
      </c>
      <c r="W119" s="48">
        <v>0</v>
      </c>
      <c r="X119" s="79">
        <f t="shared" si="30"/>
        <v>32858</v>
      </c>
      <c r="Y119" s="48">
        <v>32858</v>
      </c>
      <c r="Z119" s="79">
        <f t="shared" si="31"/>
        <v>0</v>
      </c>
      <c r="AA119" s="48">
        <v>0</v>
      </c>
      <c r="AB119" s="48">
        <v>0</v>
      </c>
      <c r="AC119" s="79">
        <f t="shared" si="32"/>
        <v>6421</v>
      </c>
      <c r="AD119" s="48">
        <v>0</v>
      </c>
      <c r="AE119" s="49">
        <v>6421</v>
      </c>
      <c r="AF119" s="85">
        <f t="shared" si="33"/>
        <v>0</v>
      </c>
      <c r="AG119" s="48">
        <v>0</v>
      </c>
      <c r="AH119" s="49">
        <v>0</v>
      </c>
      <c r="AI119" s="79">
        <f t="shared" si="39"/>
        <v>27000</v>
      </c>
      <c r="AJ119" s="48">
        <v>0</v>
      </c>
      <c r="AK119" s="48">
        <v>27000</v>
      </c>
      <c r="AL119" s="48">
        <v>0</v>
      </c>
      <c r="AM119" s="79">
        <f t="shared" si="40"/>
        <v>0</v>
      </c>
      <c r="AN119" s="48">
        <v>0</v>
      </c>
      <c r="AO119" s="79">
        <f t="shared" si="41"/>
        <v>419450</v>
      </c>
      <c r="AP119" s="50">
        <v>216682</v>
      </c>
      <c r="AQ119" s="50">
        <v>201861</v>
      </c>
      <c r="AR119" s="50">
        <v>0</v>
      </c>
      <c r="AS119" s="50">
        <v>0</v>
      </c>
      <c r="AT119" s="50">
        <v>907</v>
      </c>
      <c r="AU119" s="50">
        <v>0</v>
      </c>
      <c r="AV119" s="81">
        <f t="shared" si="34"/>
        <v>264783</v>
      </c>
      <c r="AW119" s="50">
        <v>98018</v>
      </c>
      <c r="AX119" s="50">
        <v>166765</v>
      </c>
      <c r="AY119" s="50">
        <v>0</v>
      </c>
      <c r="AZ119" s="50">
        <v>0</v>
      </c>
      <c r="BA119" s="100">
        <f t="shared" si="35"/>
        <v>0</v>
      </c>
      <c r="BB119" s="50">
        <v>0</v>
      </c>
      <c r="BC119" s="51">
        <f t="shared" si="36"/>
        <v>770614</v>
      </c>
    </row>
    <row r="120" spans="1:58" ht="31.5">
      <c r="A120" s="45" t="s">
        <v>215</v>
      </c>
      <c r="B120" s="46" t="s">
        <v>105</v>
      </c>
      <c r="C120" s="47" t="s">
        <v>216</v>
      </c>
      <c r="D120" s="79">
        <f t="shared" si="25"/>
        <v>0</v>
      </c>
      <c r="E120" s="48">
        <v>0</v>
      </c>
      <c r="F120" s="48">
        <v>0</v>
      </c>
      <c r="G120" s="99">
        <f t="shared" si="26"/>
        <v>21</v>
      </c>
      <c r="H120" s="48">
        <v>21</v>
      </c>
      <c r="I120" s="48">
        <v>0</v>
      </c>
      <c r="J120" s="99">
        <f t="shared" si="37"/>
        <v>30080</v>
      </c>
      <c r="K120" s="48">
        <v>30080</v>
      </c>
      <c r="L120" s="79">
        <f t="shared" si="27"/>
        <v>820</v>
      </c>
      <c r="M120" s="48">
        <v>820</v>
      </c>
      <c r="N120" s="61">
        <v>0</v>
      </c>
      <c r="O120" s="79">
        <f t="shared" si="28"/>
        <v>825</v>
      </c>
      <c r="P120" s="48">
        <v>825</v>
      </c>
      <c r="Q120" s="48">
        <v>0</v>
      </c>
      <c r="R120" s="79">
        <f t="shared" si="38"/>
        <v>37924</v>
      </c>
      <c r="S120" s="48">
        <v>37924</v>
      </c>
      <c r="T120" s="48">
        <v>0</v>
      </c>
      <c r="U120" s="79">
        <f t="shared" si="29"/>
        <v>193</v>
      </c>
      <c r="V120" s="48">
        <v>193</v>
      </c>
      <c r="W120" s="48">
        <v>0</v>
      </c>
      <c r="X120" s="79">
        <f t="shared" si="30"/>
        <v>10644</v>
      </c>
      <c r="Y120" s="48">
        <v>10644</v>
      </c>
      <c r="Z120" s="79">
        <f t="shared" si="31"/>
        <v>0</v>
      </c>
      <c r="AA120" s="48">
        <v>0</v>
      </c>
      <c r="AB120" s="48">
        <v>0</v>
      </c>
      <c r="AC120" s="79">
        <f t="shared" si="32"/>
        <v>6408</v>
      </c>
      <c r="AD120" s="48">
        <v>0</v>
      </c>
      <c r="AE120" s="49">
        <v>6408</v>
      </c>
      <c r="AF120" s="85">
        <f t="shared" si="33"/>
        <v>6594</v>
      </c>
      <c r="AG120" s="48">
        <v>6594</v>
      </c>
      <c r="AH120" s="49">
        <v>0</v>
      </c>
      <c r="AI120" s="79">
        <f t="shared" si="39"/>
        <v>11151</v>
      </c>
      <c r="AJ120" s="48">
        <v>0</v>
      </c>
      <c r="AK120" s="48">
        <v>11151</v>
      </c>
      <c r="AL120" s="48">
        <v>0</v>
      </c>
      <c r="AM120" s="79">
        <f t="shared" si="40"/>
        <v>0</v>
      </c>
      <c r="AN120" s="48">
        <v>0</v>
      </c>
      <c r="AO120" s="79">
        <f t="shared" si="41"/>
        <v>242338</v>
      </c>
      <c r="AP120" s="50">
        <v>125188</v>
      </c>
      <c r="AQ120" s="50">
        <v>115711</v>
      </c>
      <c r="AR120" s="50">
        <v>0</v>
      </c>
      <c r="AS120" s="50">
        <v>0</v>
      </c>
      <c r="AT120" s="50">
        <v>1439</v>
      </c>
      <c r="AU120" s="50">
        <v>0</v>
      </c>
      <c r="AV120" s="81">
        <f t="shared" si="34"/>
        <v>161403</v>
      </c>
      <c r="AW120" s="50">
        <v>48157</v>
      </c>
      <c r="AX120" s="50">
        <v>113246</v>
      </c>
      <c r="AY120" s="50">
        <v>0</v>
      </c>
      <c r="AZ120" s="50">
        <v>0</v>
      </c>
      <c r="BA120" s="100">
        <f t="shared" si="35"/>
        <v>0</v>
      </c>
      <c r="BB120" s="50">
        <v>0</v>
      </c>
      <c r="BC120" s="51">
        <f t="shared" si="36"/>
        <v>508401</v>
      </c>
    </row>
    <row r="121" spans="1:58" ht="31.5">
      <c r="A121" s="45" t="s">
        <v>217</v>
      </c>
      <c r="B121" s="46" t="s">
        <v>105</v>
      </c>
      <c r="C121" s="47" t="s">
        <v>218</v>
      </c>
      <c r="D121" s="79">
        <f t="shared" si="25"/>
        <v>0</v>
      </c>
      <c r="E121" s="48">
        <v>0</v>
      </c>
      <c r="F121" s="48">
        <v>0</v>
      </c>
      <c r="G121" s="99">
        <f t="shared" si="26"/>
        <v>0</v>
      </c>
      <c r="H121" s="48">
        <v>0</v>
      </c>
      <c r="I121" s="48">
        <v>0</v>
      </c>
      <c r="J121" s="99">
        <f t="shared" si="37"/>
        <v>62132</v>
      </c>
      <c r="K121" s="48">
        <v>62132</v>
      </c>
      <c r="L121" s="79">
        <f t="shared" si="27"/>
        <v>3748</v>
      </c>
      <c r="M121" s="48">
        <v>3748</v>
      </c>
      <c r="N121" s="61">
        <v>0</v>
      </c>
      <c r="O121" s="79">
        <f t="shared" si="28"/>
        <v>2690</v>
      </c>
      <c r="P121" s="48">
        <v>2690</v>
      </c>
      <c r="Q121" s="48">
        <v>0</v>
      </c>
      <c r="R121" s="79">
        <f t="shared" si="38"/>
        <v>5454</v>
      </c>
      <c r="S121" s="48">
        <v>5454</v>
      </c>
      <c r="T121" s="48">
        <v>0</v>
      </c>
      <c r="U121" s="79">
        <f t="shared" si="29"/>
        <v>31</v>
      </c>
      <c r="V121" s="48">
        <v>31</v>
      </c>
      <c r="W121" s="48">
        <v>0</v>
      </c>
      <c r="X121" s="79">
        <f t="shared" si="30"/>
        <v>32181</v>
      </c>
      <c r="Y121" s="48">
        <v>32181</v>
      </c>
      <c r="Z121" s="79">
        <f t="shared" si="31"/>
        <v>0</v>
      </c>
      <c r="AA121" s="48">
        <v>0</v>
      </c>
      <c r="AB121" s="48">
        <v>0</v>
      </c>
      <c r="AC121" s="79">
        <f t="shared" si="32"/>
        <v>6965</v>
      </c>
      <c r="AD121" s="48">
        <v>0</v>
      </c>
      <c r="AE121" s="49">
        <v>6965</v>
      </c>
      <c r="AF121" s="85">
        <f t="shared" si="33"/>
        <v>0</v>
      </c>
      <c r="AG121" s="48">
        <v>0</v>
      </c>
      <c r="AH121" s="49">
        <v>0</v>
      </c>
      <c r="AI121" s="79">
        <f t="shared" si="39"/>
        <v>0</v>
      </c>
      <c r="AJ121" s="48">
        <v>0</v>
      </c>
      <c r="AK121" s="48">
        <v>0</v>
      </c>
      <c r="AL121" s="48">
        <v>0</v>
      </c>
      <c r="AM121" s="79">
        <f t="shared" si="40"/>
        <v>0</v>
      </c>
      <c r="AN121" s="48">
        <v>0</v>
      </c>
      <c r="AO121" s="79">
        <f t="shared" si="41"/>
        <v>509072</v>
      </c>
      <c r="AP121" s="50">
        <v>257965</v>
      </c>
      <c r="AQ121" s="50">
        <v>251107</v>
      </c>
      <c r="AR121" s="50">
        <v>0</v>
      </c>
      <c r="AS121" s="50">
        <v>0</v>
      </c>
      <c r="AT121" s="50">
        <v>0</v>
      </c>
      <c r="AU121" s="50">
        <v>0</v>
      </c>
      <c r="AV121" s="81">
        <f t="shared" si="34"/>
        <v>353836</v>
      </c>
      <c r="AW121" s="50">
        <v>96004</v>
      </c>
      <c r="AX121" s="50">
        <v>257832</v>
      </c>
      <c r="AY121" s="50">
        <v>0</v>
      </c>
      <c r="AZ121" s="50">
        <v>0</v>
      </c>
      <c r="BA121" s="100">
        <f t="shared" si="35"/>
        <v>0</v>
      </c>
      <c r="BB121" s="50">
        <v>0</v>
      </c>
      <c r="BC121" s="51">
        <f t="shared" si="36"/>
        <v>976109</v>
      </c>
    </row>
    <row r="122" spans="1:58" ht="31.5">
      <c r="A122" s="45" t="s">
        <v>219</v>
      </c>
      <c r="B122" s="46" t="s">
        <v>105</v>
      </c>
      <c r="C122" s="47" t="s">
        <v>220</v>
      </c>
      <c r="D122" s="79">
        <f t="shared" si="25"/>
        <v>1000</v>
      </c>
      <c r="E122" s="48">
        <v>1000</v>
      </c>
      <c r="F122" s="48">
        <v>0</v>
      </c>
      <c r="G122" s="99">
        <f t="shared" si="26"/>
        <v>0</v>
      </c>
      <c r="H122" s="48">
        <v>0</v>
      </c>
      <c r="I122" s="48">
        <v>0</v>
      </c>
      <c r="J122" s="99">
        <f t="shared" si="37"/>
        <v>0</v>
      </c>
      <c r="K122" s="48">
        <v>0</v>
      </c>
      <c r="L122" s="79">
        <f t="shared" si="27"/>
        <v>1041</v>
      </c>
      <c r="M122" s="48">
        <v>1041</v>
      </c>
      <c r="N122" s="61">
        <v>0</v>
      </c>
      <c r="O122" s="79">
        <f t="shared" si="28"/>
        <v>618</v>
      </c>
      <c r="P122" s="48">
        <v>618</v>
      </c>
      <c r="Q122" s="48">
        <v>0</v>
      </c>
      <c r="R122" s="79">
        <f t="shared" si="38"/>
        <v>35851</v>
      </c>
      <c r="S122" s="48">
        <v>35851</v>
      </c>
      <c r="T122" s="48">
        <v>0</v>
      </c>
      <c r="U122" s="79">
        <f t="shared" si="29"/>
        <v>0</v>
      </c>
      <c r="V122" s="48">
        <v>0</v>
      </c>
      <c r="W122" s="48">
        <v>0</v>
      </c>
      <c r="X122" s="79">
        <f t="shared" si="30"/>
        <v>8049</v>
      </c>
      <c r="Y122" s="48">
        <v>8049</v>
      </c>
      <c r="Z122" s="79">
        <f t="shared" si="31"/>
        <v>0</v>
      </c>
      <c r="AA122" s="48">
        <v>0</v>
      </c>
      <c r="AB122" s="48">
        <v>0</v>
      </c>
      <c r="AC122" s="79">
        <f t="shared" si="32"/>
        <v>7020</v>
      </c>
      <c r="AD122" s="48">
        <v>0</v>
      </c>
      <c r="AE122" s="49">
        <v>7020</v>
      </c>
      <c r="AF122" s="85">
        <f t="shared" si="33"/>
        <v>0</v>
      </c>
      <c r="AG122" s="48">
        <v>0</v>
      </c>
      <c r="AH122" s="49">
        <v>0</v>
      </c>
      <c r="AI122" s="79">
        <f t="shared" si="39"/>
        <v>10790</v>
      </c>
      <c r="AJ122" s="48">
        <v>0</v>
      </c>
      <c r="AK122" s="48">
        <v>10790</v>
      </c>
      <c r="AL122" s="48">
        <v>0</v>
      </c>
      <c r="AM122" s="79">
        <f t="shared" si="40"/>
        <v>0</v>
      </c>
      <c r="AN122" s="48">
        <v>0</v>
      </c>
      <c r="AO122" s="79">
        <f t="shared" si="41"/>
        <v>229116</v>
      </c>
      <c r="AP122" s="50">
        <v>118358</v>
      </c>
      <c r="AQ122" s="50">
        <v>110429</v>
      </c>
      <c r="AR122" s="50">
        <v>0</v>
      </c>
      <c r="AS122" s="50">
        <v>0</v>
      </c>
      <c r="AT122" s="50">
        <v>329</v>
      </c>
      <c r="AU122" s="50">
        <v>0</v>
      </c>
      <c r="AV122" s="81">
        <f t="shared" si="34"/>
        <v>144299</v>
      </c>
      <c r="AW122" s="50">
        <v>41686</v>
      </c>
      <c r="AX122" s="50">
        <v>102613</v>
      </c>
      <c r="AY122" s="50">
        <v>0</v>
      </c>
      <c r="AZ122" s="50">
        <v>0</v>
      </c>
      <c r="BA122" s="100">
        <f t="shared" si="35"/>
        <v>13</v>
      </c>
      <c r="BB122" s="50">
        <v>13</v>
      </c>
      <c r="BC122" s="51">
        <f t="shared" si="36"/>
        <v>437797</v>
      </c>
    </row>
    <row r="123" spans="1:58" ht="31.5">
      <c r="A123" s="45" t="s">
        <v>221</v>
      </c>
      <c r="B123" s="46" t="s">
        <v>105</v>
      </c>
      <c r="C123" s="47" t="s">
        <v>222</v>
      </c>
      <c r="D123" s="79">
        <f t="shared" si="25"/>
        <v>0</v>
      </c>
      <c r="E123" s="48">
        <v>0</v>
      </c>
      <c r="F123" s="48">
        <v>0</v>
      </c>
      <c r="G123" s="99">
        <f t="shared" si="26"/>
        <v>0</v>
      </c>
      <c r="H123" s="48">
        <v>0</v>
      </c>
      <c r="I123" s="48">
        <v>0</v>
      </c>
      <c r="J123" s="99">
        <f t="shared" si="37"/>
        <v>0</v>
      </c>
      <c r="K123" s="48">
        <v>0</v>
      </c>
      <c r="L123" s="79">
        <f t="shared" si="27"/>
        <v>2638</v>
      </c>
      <c r="M123" s="48">
        <v>2638</v>
      </c>
      <c r="N123" s="61">
        <v>0</v>
      </c>
      <c r="O123" s="79">
        <f t="shared" si="28"/>
        <v>1076</v>
      </c>
      <c r="P123" s="48">
        <v>1076</v>
      </c>
      <c r="Q123" s="48">
        <v>0</v>
      </c>
      <c r="R123" s="79">
        <f t="shared" si="38"/>
        <v>48810</v>
      </c>
      <c r="S123" s="48">
        <v>48810</v>
      </c>
      <c r="T123" s="48">
        <v>0</v>
      </c>
      <c r="U123" s="79">
        <f t="shared" si="29"/>
        <v>0</v>
      </c>
      <c r="V123" s="48">
        <v>0</v>
      </c>
      <c r="W123" s="48">
        <v>0</v>
      </c>
      <c r="X123" s="79">
        <f t="shared" si="30"/>
        <v>12727</v>
      </c>
      <c r="Y123" s="48">
        <v>12727</v>
      </c>
      <c r="Z123" s="79">
        <f t="shared" si="31"/>
        <v>0</v>
      </c>
      <c r="AA123" s="48">
        <v>0</v>
      </c>
      <c r="AB123" s="48">
        <v>0</v>
      </c>
      <c r="AC123" s="79">
        <f t="shared" si="32"/>
        <v>6838</v>
      </c>
      <c r="AD123" s="48">
        <v>0</v>
      </c>
      <c r="AE123" s="49">
        <v>6838</v>
      </c>
      <c r="AF123" s="85">
        <f t="shared" si="33"/>
        <v>0</v>
      </c>
      <c r="AG123" s="48">
        <v>0</v>
      </c>
      <c r="AH123" s="49">
        <v>0</v>
      </c>
      <c r="AI123" s="79">
        <f t="shared" si="39"/>
        <v>12454</v>
      </c>
      <c r="AJ123" s="48">
        <v>0</v>
      </c>
      <c r="AK123" s="48">
        <v>12454</v>
      </c>
      <c r="AL123" s="48">
        <v>0</v>
      </c>
      <c r="AM123" s="79">
        <f t="shared" si="40"/>
        <v>0</v>
      </c>
      <c r="AN123" s="48">
        <v>0</v>
      </c>
      <c r="AO123" s="79">
        <f t="shared" si="41"/>
        <v>194394</v>
      </c>
      <c r="AP123" s="50">
        <v>98387</v>
      </c>
      <c r="AQ123" s="50">
        <v>96007</v>
      </c>
      <c r="AR123" s="50">
        <v>0</v>
      </c>
      <c r="AS123" s="50">
        <v>0</v>
      </c>
      <c r="AT123" s="50">
        <v>0</v>
      </c>
      <c r="AU123" s="50">
        <v>0</v>
      </c>
      <c r="AV123" s="81">
        <f t="shared" si="34"/>
        <v>163323</v>
      </c>
      <c r="AW123" s="50">
        <v>51297</v>
      </c>
      <c r="AX123" s="50">
        <v>107026</v>
      </c>
      <c r="AY123" s="50">
        <v>5000</v>
      </c>
      <c r="AZ123" s="50">
        <v>0</v>
      </c>
      <c r="BA123" s="100">
        <f t="shared" si="35"/>
        <v>0</v>
      </c>
      <c r="BB123" s="50">
        <v>0</v>
      </c>
      <c r="BC123" s="51">
        <f t="shared" si="36"/>
        <v>442260</v>
      </c>
    </row>
    <row r="124" spans="1:58" ht="31.5">
      <c r="A124" s="45" t="s">
        <v>223</v>
      </c>
      <c r="B124" s="46" t="s">
        <v>105</v>
      </c>
      <c r="C124" s="47" t="s">
        <v>224</v>
      </c>
      <c r="D124" s="79">
        <f t="shared" si="25"/>
        <v>0</v>
      </c>
      <c r="E124" s="48">
        <v>0</v>
      </c>
      <c r="F124" s="48">
        <v>0</v>
      </c>
      <c r="G124" s="99">
        <f t="shared" si="26"/>
        <v>0</v>
      </c>
      <c r="H124" s="48">
        <v>0</v>
      </c>
      <c r="I124" s="48">
        <v>0</v>
      </c>
      <c r="J124" s="99">
        <f t="shared" si="37"/>
        <v>0</v>
      </c>
      <c r="K124" s="48">
        <v>0</v>
      </c>
      <c r="L124" s="79">
        <f t="shared" si="27"/>
        <v>1588</v>
      </c>
      <c r="M124" s="48">
        <v>1588</v>
      </c>
      <c r="N124" s="61">
        <v>0</v>
      </c>
      <c r="O124" s="79">
        <f t="shared" si="28"/>
        <v>2738</v>
      </c>
      <c r="P124" s="48">
        <v>2738</v>
      </c>
      <c r="Q124" s="48">
        <v>0</v>
      </c>
      <c r="R124" s="79">
        <f t="shared" si="38"/>
        <v>60227</v>
      </c>
      <c r="S124" s="48">
        <v>60227</v>
      </c>
      <c r="T124" s="48">
        <v>0</v>
      </c>
      <c r="U124" s="79">
        <f t="shared" si="29"/>
        <v>630</v>
      </c>
      <c r="V124" s="48">
        <v>630</v>
      </c>
      <c r="W124" s="48">
        <v>0</v>
      </c>
      <c r="X124" s="79">
        <f t="shared" si="30"/>
        <v>29219</v>
      </c>
      <c r="Y124" s="48">
        <v>29219</v>
      </c>
      <c r="Z124" s="79">
        <f t="shared" si="31"/>
        <v>0</v>
      </c>
      <c r="AA124" s="48">
        <v>0</v>
      </c>
      <c r="AB124" s="48">
        <v>0</v>
      </c>
      <c r="AC124" s="79">
        <f t="shared" si="32"/>
        <v>6856</v>
      </c>
      <c r="AD124" s="48">
        <v>0</v>
      </c>
      <c r="AE124" s="49">
        <v>6856</v>
      </c>
      <c r="AF124" s="85">
        <f t="shared" si="33"/>
        <v>0</v>
      </c>
      <c r="AG124" s="48">
        <v>0</v>
      </c>
      <c r="AH124" s="49">
        <v>0</v>
      </c>
      <c r="AI124" s="79">
        <f t="shared" si="39"/>
        <v>24906</v>
      </c>
      <c r="AJ124" s="48">
        <v>0</v>
      </c>
      <c r="AK124" s="48">
        <v>24906</v>
      </c>
      <c r="AL124" s="48">
        <v>0</v>
      </c>
      <c r="AM124" s="79">
        <f t="shared" si="40"/>
        <v>0</v>
      </c>
      <c r="AN124" s="48">
        <v>0</v>
      </c>
      <c r="AO124" s="79">
        <f t="shared" si="41"/>
        <v>416899</v>
      </c>
      <c r="AP124" s="50">
        <v>215365</v>
      </c>
      <c r="AQ124" s="50">
        <v>201061</v>
      </c>
      <c r="AR124" s="50">
        <v>0</v>
      </c>
      <c r="AS124" s="50">
        <v>0</v>
      </c>
      <c r="AT124" s="50">
        <v>473</v>
      </c>
      <c r="AU124" s="50">
        <v>0</v>
      </c>
      <c r="AV124" s="81">
        <f t="shared" si="34"/>
        <v>256429</v>
      </c>
      <c r="AW124" s="50">
        <v>67143</v>
      </c>
      <c r="AX124" s="50">
        <v>189286</v>
      </c>
      <c r="AY124" s="50">
        <v>0</v>
      </c>
      <c r="AZ124" s="50">
        <v>0</v>
      </c>
      <c r="BA124" s="100">
        <f t="shared" si="35"/>
        <v>3</v>
      </c>
      <c r="BB124" s="50">
        <v>3</v>
      </c>
      <c r="BC124" s="51">
        <f t="shared" si="36"/>
        <v>799495</v>
      </c>
    </row>
    <row r="125" spans="1:58" ht="15.75" customHeight="1">
      <c r="A125" s="153" t="s">
        <v>225</v>
      </c>
      <c r="B125" s="154"/>
      <c r="C125" s="155"/>
      <c r="D125" s="80">
        <f t="shared" ref="D125:L125" si="42">SUM(D9:D124)</f>
        <v>79200</v>
      </c>
      <c r="E125" s="84">
        <f t="shared" si="42"/>
        <v>66200</v>
      </c>
      <c r="F125" s="90">
        <f t="shared" si="42"/>
        <v>13000</v>
      </c>
      <c r="G125" s="96">
        <f t="shared" si="42"/>
        <v>4452</v>
      </c>
      <c r="H125" s="84">
        <f t="shared" si="42"/>
        <v>4365</v>
      </c>
      <c r="I125" s="95">
        <f t="shared" si="42"/>
        <v>87</v>
      </c>
      <c r="J125" s="96">
        <f>SUM(J9:J124)</f>
        <v>2391409</v>
      </c>
      <c r="K125" s="77">
        <f t="shared" si="42"/>
        <v>2391409</v>
      </c>
      <c r="L125" s="80">
        <f t="shared" si="42"/>
        <v>515941</v>
      </c>
      <c r="M125" s="75">
        <f t="shared" ref="M125:AX125" si="43">SUM(M9:M124)</f>
        <v>515841</v>
      </c>
      <c r="N125" s="76">
        <f>SUM(N9:N124)</f>
        <v>100</v>
      </c>
      <c r="O125" s="80">
        <f>SUM(O9:O124)</f>
        <v>474898</v>
      </c>
      <c r="P125" s="75">
        <f t="shared" si="43"/>
        <v>470904</v>
      </c>
      <c r="Q125" s="76">
        <f>SUM(Q9:Q124)</f>
        <v>3994</v>
      </c>
      <c r="R125" s="80">
        <f t="shared" ref="R125:T125" si="44">SUM(R9:R124)</f>
        <v>5887328</v>
      </c>
      <c r="S125" s="77">
        <f t="shared" si="44"/>
        <v>5885628</v>
      </c>
      <c r="T125" s="90">
        <f t="shared" si="44"/>
        <v>1700</v>
      </c>
      <c r="U125" s="80">
        <f t="shared" ref="U125:V125" si="45">SUM(U9:U124)</f>
        <v>63051</v>
      </c>
      <c r="V125" s="77">
        <f t="shared" si="45"/>
        <v>63008</v>
      </c>
      <c r="W125" s="90">
        <f t="shared" ref="W125" si="46">SUM(W9:W124)</f>
        <v>43</v>
      </c>
      <c r="X125" s="80">
        <f t="shared" ref="X125" si="47">SUM(X9:X124)</f>
        <v>5283949</v>
      </c>
      <c r="Y125" s="77">
        <f t="shared" ref="Y125" si="48">SUM(Y9:Y124)</f>
        <v>5283949</v>
      </c>
      <c r="Z125" s="80">
        <f>SUM(Z9:Z124)</f>
        <v>35104</v>
      </c>
      <c r="AA125" s="77">
        <f t="shared" ref="AA125:AB125" si="49">SUM(AA9:AA124)</f>
        <v>29857</v>
      </c>
      <c r="AB125" s="90">
        <f t="shared" si="49"/>
        <v>5247</v>
      </c>
      <c r="AC125" s="80">
        <f t="shared" ref="AC125" si="50">SUM(AC9:AC124)</f>
        <v>1747517</v>
      </c>
      <c r="AD125" s="84">
        <f t="shared" ref="AD125" si="51">SUM(AD9:AD124)</f>
        <v>490073</v>
      </c>
      <c r="AE125" s="90">
        <f t="shared" ref="AE125" si="52">SUM(AE9:AE124)</f>
        <v>1257444</v>
      </c>
      <c r="AF125" s="80">
        <f t="shared" ref="AF125" si="53">SUM(AF9:AF124)</f>
        <v>268892</v>
      </c>
      <c r="AG125" s="84">
        <f t="shared" ref="AG125" si="54">SUM(AG9:AG124)</f>
        <v>266033</v>
      </c>
      <c r="AH125" s="90">
        <f t="shared" ref="AH125" si="55">SUM(AH9:AH124)</f>
        <v>2859</v>
      </c>
      <c r="AI125" s="80">
        <f t="shared" ref="AI125" si="56">SUM(AI9:AI124)</f>
        <v>2214510</v>
      </c>
      <c r="AJ125" s="77">
        <f t="shared" ref="AJ125" si="57">SUM(AJ9:AJ124)</f>
        <v>884515</v>
      </c>
      <c r="AK125" s="84">
        <f t="shared" ref="AK125" si="58">SUM(AK9:AK124)</f>
        <v>1299995</v>
      </c>
      <c r="AL125" s="90">
        <f t="shared" ref="AL125" si="59">SUM(AL9:AL124)</f>
        <v>30000</v>
      </c>
      <c r="AM125" s="80">
        <f t="shared" ref="AM125" si="60">SUM(AM9:AM124)</f>
        <v>1600</v>
      </c>
      <c r="AN125" s="77">
        <f t="shared" ref="AN125" si="61">SUM(AN9:AN124)</f>
        <v>1600</v>
      </c>
      <c r="AO125" s="80">
        <f>SUM(AO9:AO124)</f>
        <v>81279486</v>
      </c>
      <c r="AP125" s="75">
        <f t="shared" ref="AP125" si="62">SUM(AP9:AP124)</f>
        <v>40164696</v>
      </c>
      <c r="AQ125" s="76">
        <f t="shared" ref="AQ125" si="63">SUM(AQ9:AQ124)</f>
        <v>39813847</v>
      </c>
      <c r="AR125" s="77">
        <f t="shared" ref="AR125" si="64">SUM(AR9:AR124)</f>
        <v>809442</v>
      </c>
      <c r="AS125" s="83">
        <f t="shared" ref="AS125" si="65">SUM(AS9:AS124)</f>
        <v>10000</v>
      </c>
      <c r="AT125" s="84">
        <f t="shared" ref="AT125" si="66">SUM(AT9:AT124)</f>
        <v>453124</v>
      </c>
      <c r="AU125" s="90">
        <f t="shared" ref="AU125" si="67">SUM(AU9:AU124)</f>
        <v>28377</v>
      </c>
      <c r="AV125" s="80">
        <f>SUM(AV9:AV124)</f>
        <v>51673459</v>
      </c>
      <c r="AW125" s="75">
        <f t="shared" si="43"/>
        <v>15034159</v>
      </c>
      <c r="AX125" s="84">
        <f t="shared" si="43"/>
        <v>36000000</v>
      </c>
      <c r="AY125" s="90">
        <f>SUM(AY9:AY124)</f>
        <v>489300</v>
      </c>
      <c r="AZ125" s="89">
        <f>SUM(AZ9:AZ124)</f>
        <v>150000</v>
      </c>
      <c r="BA125" s="96">
        <f>SUM(BA9:BA124)</f>
        <v>3974</v>
      </c>
      <c r="BB125" s="95">
        <f>SUM(BB9:BB124)</f>
        <v>3974</v>
      </c>
      <c r="BC125" s="52">
        <f>SUM(BC9:BC124)</f>
        <v>151924770</v>
      </c>
      <c r="BE125" s="73"/>
    </row>
    <row r="126" spans="1:58" ht="23.25" customHeight="1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E126" s="73"/>
      <c r="BF126" s="73"/>
    </row>
    <row r="127" spans="1:58" ht="23.25" customHeight="1">
      <c r="A127" s="217" t="s">
        <v>356</v>
      </c>
      <c r="B127" s="217"/>
      <c r="C127" s="217"/>
      <c r="D127" s="217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E127" s="73"/>
      <c r="BF127" s="73"/>
    </row>
    <row r="128" spans="1:58" ht="23.25" customHeight="1">
      <c r="A128" s="215" t="s">
        <v>353</v>
      </c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64" t="s">
        <v>294</v>
      </c>
      <c r="BD128" s="66">
        <f>M125+P125+AP125+AW125</f>
        <v>56185600</v>
      </c>
    </row>
    <row r="129" spans="52:58">
      <c r="BC129" s="63" t="s">
        <v>297</v>
      </c>
      <c r="BD129" s="65">
        <f>N125+Q125+AQ125</f>
        <v>39817941</v>
      </c>
    </row>
    <row r="130" spans="52:58">
      <c r="BC130" s="72" t="s">
        <v>305</v>
      </c>
      <c r="BD130" s="73">
        <f>K125+S125+V125+Y125+AA125+AJ125+AN125+AR125</f>
        <v>15349408</v>
      </c>
    </row>
    <row r="131" spans="52:58">
      <c r="BC131" s="72" t="s">
        <v>308</v>
      </c>
      <c r="BD131" s="73">
        <f>AS125</f>
        <v>10000</v>
      </c>
    </row>
    <row r="132" spans="52:58">
      <c r="BC132" s="72" t="s">
        <v>314</v>
      </c>
      <c r="BD132" s="73">
        <f>E125+H125+AD125+AG125+AK125+AT125+AX125</f>
        <v>38579790</v>
      </c>
    </row>
    <row r="133" spans="52:58">
      <c r="BC133" s="72" t="s">
        <v>323</v>
      </c>
      <c r="BD133" s="73">
        <f>F125+T125+W125+AB125+AE125+AH125+AL125+AU125+AY125</f>
        <v>1827970</v>
      </c>
    </row>
    <row r="134" spans="52:58">
      <c r="BB134" s="43" t="s">
        <v>324</v>
      </c>
      <c r="BC134" s="72" t="s">
        <v>327</v>
      </c>
      <c r="BD134" s="73">
        <f>AZ125</f>
        <v>150000</v>
      </c>
    </row>
    <row r="135" spans="52:58">
      <c r="BC135" s="72" t="s">
        <v>328</v>
      </c>
      <c r="BD135" s="73">
        <f>BB125+I125</f>
        <v>4061</v>
      </c>
    </row>
    <row r="136" spans="52:58">
      <c r="BC136" s="72"/>
      <c r="BD136" s="78">
        <f>SUM(BD128:BD135)</f>
        <v>151924770</v>
      </c>
      <c r="BF136" s="73"/>
    </row>
    <row r="137" spans="52:58">
      <c r="BC137" s="53"/>
      <c r="BD137" s="60">
        <v>42828</v>
      </c>
      <c r="BE137" s="53">
        <f>BD128+POWIATY!AB35+'SAMORZĄD WOJEWÓDZTWA'!K16</f>
        <v>57326651</v>
      </c>
    </row>
    <row r="138" spans="52:58">
      <c r="BD138" s="67">
        <v>42830</v>
      </c>
      <c r="BE138" s="68">
        <f>BD129+POWIATY!AB36+'SAMORZĄD WOJEWÓDZTWA'!K17</f>
        <v>39926423</v>
      </c>
    </row>
    <row r="139" spans="52:58">
      <c r="BD139" s="67">
        <v>42832</v>
      </c>
      <c r="BE139" s="78">
        <f>BD130+POWIATY!AB37+'SAMORZĄD WOJEWÓDZTWA'!K18</f>
        <v>24991300</v>
      </c>
    </row>
    <row r="140" spans="52:58">
      <c r="AZ140" s="73">
        <f>BC125+POWIATY!AB32+'SAMORZĄD WOJEWÓDZTWA'!J11</f>
        <v>163623341</v>
      </c>
      <c r="BD140" s="67">
        <v>42835</v>
      </c>
      <c r="BE140" s="78">
        <f>BD131+POWIATY!AB38</f>
        <v>446657</v>
      </c>
    </row>
    <row r="141" spans="52:58">
      <c r="BD141" s="67">
        <v>42837</v>
      </c>
      <c r="BE141" s="78">
        <f>BD132+POWIATY!AB39+'SAMORZĄD WOJEWÓDZTWA'!K20</f>
        <v>38950279</v>
      </c>
    </row>
    <row r="142" spans="52:58">
      <c r="AZ142" s="73"/>
      <c r="BD142" s="92"/>
      <c r="BE142" s="78">
        <f>SUM(BE137:BE141)</f>
        <v>161641310</v>
      </c>
    </row>
  </sheetData>
  <mergeCells count="41">
    <mergeCell ref="A128:BB128"/>
    <mergeCell ref="A125:C125"/>
    <mergeCell ref="A126:BC126"/>
    <mergeCell ref="O5:Q6"/>
    <mergeCell ref="D5:F6"/>
    <mergeCell ref="Z5:AB6"/>
    <mergeCell ref="AM5:AN6"/>
    <mergeCell ref="X5:Y6"/>
    <mergeCell ref="AF5:AH6"/>
    <mergeCell ref="G5:I6"/>
    <mergeCell ref="A127:D127"/>
    <mergeCell ref="A1:BC1"/>
    <mergeCell ref="A4:A7"/>
    <mergeCell ref="B4:B7"/>
    <mergeCell ref="C4:C7"/>
    <mergeCell ref="BC4:BC7"/>
    <mergeCell ref="AO4:AU4"/>
    <mergeCell ref="O4:Q4"/>
    <mergeCell ref="AO5:AU6"/>
    <mergeCell ref="AV4:AZ4"/>
    <mergeCell ref="AV5:AZ6"/>
    <mergeCell ref="L4:N4"/>
    <mergeCell ref="L5:N6"/>
    <mergeCell ref="D4:F4"/>
    <mergeCell ref="Z4:AB4"/>
    <mergeCell ref="AM4:AN4"/>
    <mergeCell ref="G4:I4"/>
    <mergeCell ref="J4:K4"/>
    <mergeCell ref="J5:K6"/>
    <mergeCell ref="BA4:BB4"/>
    <mergeCell ref="BA5:BB6"/>
    <mergeCell ref="X4:Y4"/>
    <mergeCell ref="U4:W4"/>
    <mergeCell ref="U5:W6"/>
    <mergeCell ref="R4:T4"/>
    <mergeCell ref="R5:T6"/>
    <mergeCell ref="AI4:AL4"/>
    <mergeCell ref="AI5:AL6"/>
    <mergeCell ref="AC4:AE4"/>
    <mergeCell ref="AC5:AE6"/>
    <mergeCell ref="AF4:AH4"/>
  </mergeCells>
  <pageMargins left="0.70866141732283472" right="0.70866141732283472" top="0.74803149606299213" bottom="0.74803149606299213" header="0.31496062992125984" footer="0.31496062992125984"/>
  <pageSetup paperSize="8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view="pageBreakPreview" topLeftCell="A12" zoomScaleNormal="100" zoomScaleSheetLayoutView="100" workbookViewId="0">
      <selection activeCell="B39" sqref="B39"/>
    </sheetView>
  </sheetViews>
  <sheetFormatPr defaultRowHeight="15"/>
  <cols>
    <col min="2" max="2" width="18.28515625" customWidth="1"/>
    <col min="3" max="4" width="11" customWidth="1"/>
    <col min="5" max="5" width="12.140625" customWidth="1"/>
    <col min="6" max="6" width="15.140625" style="3" customWidth="1"/>
    <col min="7" max="9" width="13.42578125" style="3" customWidth="1"/>
    <col min="10" max="11" width="15.5703125" style="3" customWidth="1"/>
    <col min="12" max="12" width="15.42578125" style="3" customWidth="1"/>
    <col min="13" max="13" width="20.42578125" style="3" customWidth="1"/>
    <col min="14" max="14" width="20.85546875" style="3" customWidth="1"/>
    <col min="15" max="15" width="14.85546875" style="3" customWidth="1"/>
    <col min="16" max="16" width="14.7109375" style="3" customWidth="1"/>
    <col min="17" max="27" width="19.28515625" style="3" customWidth="1"/>
    <col min="28" max="28" width="16.42578125" customWidth="1"/>
    <col min="29" max="29" width="15.140625" customWidth="1"/>
    <col min="30" max="30" width="11.28515625" bestFit="1" customWidth="1"/>
  </cols>
  <sheetData>
    <row r="1" spans="1:29">
      <c r="A1" s="168" t="s">
        <v>316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24"/>
    </row>
    <row r="2" spans="1:29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24"/>
    </row>
    <row r="3" spans="1:29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24"/>
    </row>
    <row r="4" spans="1:29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24"/>
    </row>
    <row r="5" spans="1:29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24"/>
    </row>
    <row r="6" spans="1:29" s="41" customFormat="1" ht="47.25" customHeight="1">
      <c r="A6" s="170" t="s">
        <v>226</v>
      </c>
      <c r="B6" s="172" t="s">
        <v>227</v>
      </c>
      <c r="C6" s="177" t="s">
        <v>268</v>
      </c>
      <c r="D6" s="178"/>
      <c r="E6" s="193" t="s">
        <v>228</v>
      </c>
      <c r="F6" s="194"/>
      <c r="G6" s="194"/>
      <c r="H6" s="195"/>
      <c r="I6" s="193" t="s">
        <v>229</v>
      </c>
      <c r="J6" s="195"/>
      <c r="K6" s="176" t="s">
        <v>288</v>
      </c>
      <c r="L6" s="176"/>
      <c r="M6" s="191" t="s">
        <v>230</v>
      </c>
      <c r="N6" s="192"/>
      <c r="O6" s="192"/>
      <c r="P6" s="191" t="s">
        <v>231</v>
      </c>
      <c r="Q6" s="198"/>
      <c r="R6" s="203" t="s">
        <v>289</v>
      </c>
      <c r="S6" s="204"/>
      <c r="T6" s="177" t="s">
        <v>263</v>
      </c>
      <c r="U6" s="178"/>
      <c r="V6" s="178"/>
      <c r="W6" s="196"/>
      <c r="X6" s="205" t="s">
        <v>266</v>
      </c>
      <c r="Y6" s="205"/>
      <c r="Z6" s="205"/>
      <c r="AA6" s="205"/>
      <c r="AB6" s="174" t="s">
        <v>232</v>
      </c>
      <c r="AC6" s="56"/>
    </row>
    <row r="7" spans="1:29" s="57" customFormat="1" ht="111.75" customHeight="1">
      <c r="A7" s="171"/>
      <c r="B7" s="173"/>
      <c r="C7" s="179" t="s">
        <v>287</v>
      </c>
      <c r="D7" s="180"/>
      <c r="E7" s="162" t="s">
        <v>286</v>
      </c>
      <c r="F7" s="163"/>
      <c r="G7" s="163"/>
      <c r="H7" s="164"/>
      <c r="I7" s="162" t="s">
        <v>330</v>
      </c>
      <c r="J7" s="164"/>
      <c r="K7" s="162" t="s">
        <v>249</v>
      </c>
      <c r="L7" s="163"/>
      <c r="M7" s="183" t="s">
        <v>290</v>
      </c>
      <c r="N7" s="183"/>
      <c r="O7" s="183"/>
      <c r="P7" s="199" t="s">
        <v>291</v>
      </c>
      <c r="Q7" s="200"/>
      <c r="R7" s="184" t="s">
        <v>292</v>
      </c>
      <c r="S7" s="186"/>
      <c r="T7" s="184" t="s">
        <v>264</v>
      </c>
      <c r="U7" s="185"/>
      <c r="V7" s="185"/>
      <c r="W7" s="186"/>
      <c r="X7" s="197" t="s">
        <v>264</v>
      </c>
      <c r="Y7" s="197"/>
      <c r="Z7" s="197"/>
      <c r="AA7" s="197"/>
      <c r="AB7" s="175"/>
    </row>
    <row r="8" spans="1:29" s="57" customFormat="1" ht="56.25" customHeight="1">
      <c r="A8" s="171"/>
      <c r="B8" s="173"/>
      <c r="C8" s="181"/>
      <c r="D8" s="182"/>
      <c r="E8" s="165"/>
      <c r="F8" s="166"/>
      <c r="G8" s="166"/>
      <c r="H8" s="167"/>
      <c r="I8" s="165"/>
      <c r="J8" s="167"/>
      <c r="K8" s="165"/>
      <c r="L8" s="166"/>
      <c r="M8" s="58" t="s">
        <v>331</v>
      </c>
      <c r="N8" s="59" t="s">
        <v>233</v>
      </c>
      <c r="O8" s="88" t="s">
        <v>234</v>
      </c>
      <c r="P8" s="201"/>
      <c r="Q8" s="202"/>
      <c r="R8" s="187"/>
      <c r="S8" s="189"/>
      <c r="T8" s="187"/>
      <c r="U8" s="188"/>
      <c r="V8" s="188"/>
      <c r="W8" s="189"/>
      <c r="X8" s="197"/>
      <c r="Y8" s="197"/>
      <c r="Z8" s="197"/>
      <c r="AA8" s="197"/>
      <c r="AB8" s="175"/>
    </row>
    <row r="9" spans="1:29">
      <c r="A9" s="25" t="s">
        <v>235</v>
      </c>
      <c r="B9" s="25" t="s">
        <v>236</v>
      </c>
      <c r="C9" s="25" t="s">
        <v>237</v>
      </c>
      <c r="D9" s="25" t="s">
        <v>238</v>
      </c>
      <c r="E9" s="25" t="s">
        <v>250</v>
      </c>
      <c r="F9" s="25" t="s">
        <v>251</v>
      </c>
      <c r="G9" s="25" t="s">
        <v>332</v>
      </c>
      <c r="H9" s="25" t="s">
        <v>333</v>
      </c>
      <c r="I9" s="25" t="s">
        <v>334</v>
      </c>
      <c r="J9" s="25" t="s">
        <v>239</v>
      </c>
      <c r="K9" s="25" t="s">
        <v>240</v>
      </c>
      <c r="L9" s="25" t="s">
        <v>335</v>
      </c>
      <c r="M9" s="25" t="s">
        <v>241</v>
      </c>
      <c r="N9" s="25" t="s">
        <v>252</v>
      </c>
      <c r="O9" s="25" t="s">
        <v>265</v>
      </c>
      <c r="P9" s="25" t="s">
        <v>267</v>
      </c>
      <c r="Q9" s="25" t="s">
        <v>336</v>
      </c>
      <c r="R9" s="25" t="s">
        <v>337</v>
      </c>
      <c r="S9" s="25" t="s">
        <v>338</v>
      </c>
      <c r="T9" s="25" t="s">
        <v>339</v>
      </c>
      <c r="U9" s="25" t="s">
        <v>340</v>
      </c>
      <c r="V9" s="25" t="s">
        <v>341</v>
      </c>
      <c r="W9" s="25" t="s">
        <v>342</v>
      </c>
      <c r="X9" s="25" t="s">
        <v>343</v>
      </c>
      <c r="Y9" s="25" t="s">
        <v>344</v>
      </c>
      <c r="Z9" s="25" t="s">
        <v>345</v>
      </c>
      <c r="AA9" s="25" t="s">
        <v>346</v>
      </c>
      <c r="AB9" s="25" t="s">
        <v>347</v>
      </c>
      <c r="AC9" s="24"/>
    </row>
    <row r="10" spans="1:29" ht="21">
      <c r="A10" s="26"/>
      <c r="B10" s="26"/>
      <c r="C10" s="27" t="s">
        <v>247</v>
      </c>
      <c r="D10" s="55" t="s">
        <v>300</v>
      </c>
      <c r="E10" s="27" t="s">
        <v>247</v>
      </c>
      <c r="F10" s="69" t="s">
        <v>301</v>
      </c>
      <c r="G10" s="69" t="s">
        <v>307</v>
      </c>
      <c r="H10" s="69" t="s">
        <v>312</v>
      </c>
      <c r="I10" s="69" t="s">
        <v>247</v>
      </c>
      <c r="J10" s="69" t="s">
        <v>298</v>
      </c>
      <c r="K10" s="28" t="s">
        <v>247</v>
      </c>
      <c r="L10" s="69" t="s">
        <v>298</v>
      </c>
      <c r="M10" s="27" t="s">
        <v>247</v>
      </c>
      <c r="N10" s="55" t="s">
        <v>298</v>
      </c>
      <c r="O10" s="55" t="s">
        <v>298</v>
      </c>
      <c r="P10" s="27" t="s">
        <v>247</v>
      </c>
      <c r="Q10" s="28" t="s">
        <v>299</v>
      </c>
      <c r="R10" s="28" t="s">
        <v>247</v>
      </c>
      <c r="S10" s="69" t="s">
        <v>312</v>
      </c>
      <c r="T10" s="28" t="s">
        <v>247</v>
      </c>
      <c r="U10" s="55" t="s">
        <v>284</v>
      </c>
      <c r="V10" s="55" t="s">
        <v>302</v>
      </c>
      <c r="W10" s="55" t="s">
        <v>298</v>
      </c>
      <c r="X10" s="55" t="s">
        <v>247</v>
      </c>
      <c r="Y10" s="27" t="s">
        <v>272</v>
      </c>
      <c r="Z10" s="27" t="s">
        <v>296</v>
      </c>
      <c r="AA10" s="27" t="s">
        <v>299</v>
      </c>
      <c r="AB10" s="26"/>
      <c r="AC10" s="24"/>
    </row>
    <row r="11" spans="1:29">
      <c r="A11" s="29">
        <v>1</v>
      </c>
      <c r="B11" s="30" t="s">
        <v>39</v>
      </c>
      <c r="C11" s="103">
        <f>D11</f>
        <v>10434</v>
      </c>
      <c r="D11" s="104">
        <v>10434</v>
      </c>
      <c r="E11" s="103">
        <f>F11+G11+H11</f>
        <v>257001</v>
      </c>
      <c r="F11" s="105">
        <v>257001</v>
      </c>
      <c r="G11" s="105">
        <v>0</v>
      </c>
      <c r="H11" s="105">
        <v>0</v>
      </c>
      <c r="I11" s="106">
        <f>J11</f>
        <v>230748</v>
      </c>
      <c r="J11" s="105">
        <v>230748</v>
      </c>
      <c r="K11" s="106">
        <f>L11</f>
        <v>0</v>
      </c>
      <c r="L11" s="105">
        <v>0</v>
      </c>
      <c r="M11" s="106">
        <f>N11+O11</f>
        <v>0</v>
      </c>
      <c r="N11" s="107">
        <v>0</v>
      </c>
      <c r="O11" s="107">
        <v>0</v>
      </c>
      <c r="P11" s="108">
        <f>Q11</f>
        <v>25296</v>
      </c>
      <c r="Q11" s="107">
        <v>25296</v>
      </c>
      <c r="R11" s="108">
        <f>S11</f>
        <v>0</v>
      </c>
      <c r="S11" s="107">
        <v>0</v>
      </c>
      <c r="T11" s="108">
        <f>SUM(U11:W11)</f>
        <v>56729</v>
      </c>
      <c r="U11" s="107">
        <v>56729</v>
      </c>
      <c r="V11" s="107">
        <v>0</v>
      </c>
      <c r="W11" s="107">
        <v>0</v>
      </c>
      <c r="X11" s="108">
        <f>Y11+Z11+AA11</f>
        <v>1010</v>
      </c>
      <c r="Y11" s="107">
        <v>1010</v>
      </c>
      <c r="Z11" s="107">
        <v>0</v>
      </c>
      <c r="AA11" s="107">
        <v>0</v>
      </c>
      <c r="AB11" s="31">
        <f t="shared" ref="AB11:AB31" si="0">C11+E11+I11+K11+M11+P11+R11+T11+X11</f>
        <v>581218</v>
      </c>
      <c r="AC11" s="24"/>
    </row>
    <row r="12" spans="1:29">
      <c r="A12" s="29">
        <v>2</v>
      </c>
      <c r="B12" s="30" t="s">
        <v>43</v>
      </c>
      <c r="C12" s="103">
        <f t="shared" ref="C12:C31" si="1">D12</f>
        <v>10121</v>
      </c>
      <c r="D12" s="104">
        <v>10121</v>
      </c>
      <c r="E12" s="103">
        <f t="shared" ref="E12:E31" si="2">F12+G12+H12</f>
        <v>164454</v>
      </c>
      <c r="F12" s="105">
        <v>164454</v>
      </c>
      <c r="G12" s="105">
        <v>0</v>
      </c>
      <c r="H12" s="105">
        <v>0</v>
      </c>
      <c r="I12" s="106">
        <f t="shared" ref="I12:I31" si="3">J12</f>
        <v>110960</v>
      </c>
      <c r="J12" s="105">
        <v>110960</v>
      </c>
      <c r="K12" s="106">
        <f t="shared" ref="K12:K31" si="4">L12</f>
        <v>38040</v>
      </c>
      <c r="L12" s="105">
        <v>38040</v>
      </c>
      <c r="M12" s="106">
        <f t="shared" ref="M12:M31" si="5">N12+O12</f>
        <v>0</v>
      </c>
      <c r="N12" s="107">
        <v>0</v>
      </c>
      <c r="O12" s="107">
        <v>0</v>
      </c>
      <c r="P12" s="108">
        <f t="shared" ref="P12:P31" si="6">Q12</f>
        <v>23076</v>
      </c>
      <c r="Q12" s="107">
        <v>23076</v>
      </c>
      <c r="R12" s="108">
        <f t="shared" ref="R12:R31" si="7">S12</f>
        <v>0</v>
      </c>
      <c r="S12" s="107">
        <v>0</v>
      </c>
      <c r="T12" s="108">
        <f t="shared" ref="T12:T31" si="8">SUM(U12:W12)</f>
        <v>38348</v>
      </c>
      <c r="U12" s="107">
        <v>38348</v>
      </c>
      <c r="V12" s="107">
        <v>0</v>
      </c>
      <c r="W12" s="107">
        <v>0</v>
      </c>
      <c r="X12" s="108">
        <f t="shared" ref="X12:X31" si="9">Y12+Z12+AA12</f>
        <v>2020</v>
      </c>
      <c r="Y12" s="107">
        <v>2020</v>
      </c>
      <c r="Z12" s="107">
        <v>0</v>
      </c>
      <c r="AA12" s="107">
        <v>0</v>
      </c>
      <c r="AB12" s="31">
        <f t="shared" si="0"/>
        <v>387019</v>
      </c>
      <c r="AC12" s="24"/>
    </row>
    <row r="13" spans="1:29">
      <c r="A13" s="29">
        <v>3</v>
      </c>
      <c r="B13" s="30" t="s">
        <v>45</v>
      </c>
      <c r="C13" s="103">
        <f t="shared" si="1"/>
        <v>15651</v>
      </c>
      <c r="D13" s="104">
        <v>15651</v>
      </c>
      <c r="E13" s="103">
        <f t="shared" si="2"/>
        <v>231739</v>
      </c>
      <c r="F13" s="105">
        <v>231739</v>
      </c>
      <c r="G13" s="105">
        <v>0</v>
      </c>
      <c r="H13" s="105">
        <v>0</v>
      </c>
      <c r="I13" s="106">
        <f t="shared" si="3"/>
        <v>105424</v>
      </c>
      <c r="J13" s="105">
        <v>105424</v>
      </c>
      <c r="K13" s="106">
        <f t="shared" si="4"/>
        <v>45648</v>
      </c>
      <c r="L13" s="105">
        <v>45648</v>
      </c>
      <c r="M13" s="106">
        <f t="shared" si="5"/>
        <v>0</v>
      </c>
      <c r="N13" s="107">
        <v>0</v>
      </c>
      <c r="O13" s="107">
        <v>0</v>
      </c>
      <c r="P13" s="108">
        <f t="shared" si="6"/>
        <v>23128</v>
      </c>
      <c r="Q13" s="107">
        <v>23128</v>
      </c>
      <c r="R13" s="108">
        <f t="shared" si="7"/>
        <v>0</v>
      </c>
      <c r="S13" s="107">
        <v>0</v>
      </c>
      <c r="T13" s="108">
        <f t="shared" si="8"/>
        <v>31310</v>
      </c>
      <c r="U13" s="107">
        <v>31310</v>
      </c>
      <c r="V13" s="107">
        <v>0</v>
      </c>
      <c r="W13" s="107">
        <v>0</v>
      </c>
      <c r="X13" s="108">
        <f t="shared" si="9"/>
        <v>0</v>
      </c>
      <c r="Y13" s="107">
        <v>0</v>
      </c>
      <c r="Z13" s="107">
        <v>0</v>
      </c>
      <c r="AA13" s="107">
        <v>0</v>
      </c>
      <c r="AB13" s="31">
        <f t="shared" si="0"/>
        <v>452900</v>
      </c>
      <c r="AC13" s="24"/>
    </row>
    <row r="14" spans="1:29">
      <c r="A14" s="29">
        <v>4</v>
      </c>
      <c r="B14" s="30" t="s">
        <v>46</v>
      </c>
      <c r="C14" s="103">
        <f t="shared" si="1"/>
        <v>10434</v>
      </c>
      <c r="D14" s="104">
        <v>10434</v>
      </c>
      <c r="E14" s="103">
        <f t="shared" si="2"/>
        <v>2106</v>
      </c>
      <c r="F14" s="105">
        <v>2106</v>
      </c>
      <c r="G14" s="105">
        <v>0</v>
      </c>
      <c r="H14" s="105">
        <v>0</v>
      </c>
      <c r="I14" s="106">
        <f t="shared" si="3"/>
        <v>78981</v>
      </c>
      <c r="J14" s="105">
        <v>78981</v>
      </c>
      <c r="K14" s="106">
        <f t="shared" si="4"/>
        <v>31273</v>
      </c>
      <c r="L14" s="105">
        <v>31273</v>
      </c>
      <c r="M14" s="106">
        <f t="shared" si="5"/>
        <v>0</v>
      </c>
      <c r="N14" s="107">
        <v>0</v>
      </c>
      <c r="O14" s="107">
        <v>0</v>
      </c>
      <c r="P14" s="108">
        <f t="shared" si="6"/>
        <v>25344</v>
      </c>
      <c r="Q14" s="107">
        <v>25344</v>
      </c>
      <c r="R14" s="108">
        <f t="shared" si="7"/>
        <v>0</v>
      </c>
      <c r="S14" s="107">
        <v>0</v>
      </c>
      <c r="T14" s="108">
        <f t="shared" si="8"/>
        <v>46808</v>
      </c>
      <c r="U14" s="107">
        <v>46808</v>
      </c>
      <c r="V14" s="107">
        <v>0</v>
      </c>
      <c r="W14" s="107">
        <v>0</v>
      </c>
      <c r="X14" s="108">
        <f t="shared" si="9"/>
        <v>0</v>
      </c>
      <c r="Y14" s="107">
        <v>0</v>
      </c>
      <c r="Z14" s="107">
        <v>0</v>
      </c>
      <c r="AA14" s="107">
        <v>0</v>
      </c>
      <c r="AB14" s="31">
        <f t="shared" si="0"/>
        <v>194946</v>
      </c>
      <c r="AC14" s="24"/>
    </row>
    <row r="15" spans="1:29">
      <c r="A15" s="29">
        <v>5</v>
      </c>
      <c r="B15" s="30" t="s">
        <v>242</v>
      </c>
      <c r="C15" s="103">
        <f t="shared" si="1"/>
        <v>25417</v>
      </c>
      <c r="D15" s="104">
        <v>25417</v>
      </c>
      <c r="E15" s="103">
        <f t="shared" si="2"/>
        <v>496588</v>
      </c>
      <c r="F15" s="105">
        <v>496588</v>
      </c>
      <c r="G15" s="105">
        <v>0</v>
      </c>
      <c r="H15" s="105">
        <v>0</v>
      </c>
      <c r="I15" s="106">
        <f t="shared" si="3"/>
        <v>194478</v>
      </c>
      <c r="J15" s="105">
        <v>194478</v>
      </c>
      <c r="K15" s="106">
        <f t="shared" si="4"/>
        <v>0</v>
      </c>
      <c r="L15" s="105">
        <v>0</v>
      </c>
      <c r="M15" s="106">
        <f t="shared" si="5"/>
        <v>29482</v>
      </c>
      <c r="N15" s="107">
        <v>29482</v>
      </c>
      <c r="O15" s="107">
        <v>0</v>
      </c>
      <c r="P15" s="108">
        <f t="shared" si="6"/>
        <v>49912</v>
      </c>
      <c r="Q15" s="107">
        <v>49912</v>
      </c>
      <c r="R15" s="108">
        <f t="shared" si="7"/>
        <v>0</v>
      </c>
      <c r="S15" s="107">
        <v>0</v>
      </c>
      <c r="T15" s="108">
        <f t="shared" si="8"/>
        <v>120638</v>
      </c>
      <c r="U15" s="107">
        <v>120638</v>
      </c>
      <c r="V15" s="107">
        <v>0</v>
      </c>
      <c r="W15" s="107">
        <v>0</v>
      </c>
      <c r="X15" s="108">
        <f t="shared" si="9"/>
        <v>0</v>
      </c>
      <c r="Y15" s="107">
        <v>0</v>
      </c>
      <c r="Z15" s="107">
        <v>0</v>
      </c>
      <c r="AA15" s="107">
        <v>0</v>
      </c>
      <c r="AB15" s="31">
        <f t="shared" si="0"/>
        <v>916515</v>
      </c>
      <c r="AC15" s="24"/>
    </row>
    <row r="16" spans="1:29">
      <c r="A16" s="29">
        <v>6</v>
      </c>
      <c r="B16" s="30" t="s">
        <v>47</v>
      </c>
      <c r="C16" s="103">
        <f t="shared" si="1"/>
        <v>29513</v>
      </c>
      <c r="D16" s="104">
        <v>29513</v>
      </c>
      <c r="E16" s="103">
        <f t="shared" si="2"/>
        <v>268911</v>
      </c>
      <c r="F16" s="105">
        <v>268911</v>
      </c>
      <c r="G16" s="105">
        <v>0</v>
      </c>
      <c r="H16" s="105">
        <v>0</v>
      </c>
      <c r="I16" s="106">
        <f t="shared" si="3"/>
        <v>627220</v>
      </c>
      <c r="J16" s="105">
        <v>627220</v>
      </c>
      <c r="K16" s="106">
        <f t="shared" si="4"/>
        <v>100258</v>
      </c>
      <c r="L16" s="105">
        <v>100258</v>
      </c>
      <c r="M16" s="106">
        <f t="shared" si="5"/>
        <v>0</v>
      </c>
      <c r="N16" s="107">
        <v>0</v>
      </c>
      <c r="O16" s="107">
        <v>0</v>
      </c>
      <c r="P16" s="108">
        <f t="shared" si="6"/>
        <v>34800</v>
      </c>
      <c r="Q16" s="107">
        <v>34800</v>
      </c>
      <c r="R16" s="108">
        <f t="shared" si="7"/>
        <v>0</v>
      </c>
      <c r="S16" s="107">
        <v>0</v>
      </c>
      <c r="T16" s="108">
        <f t="shared" si="8"/>
        <v>93849</v>
      </c>
      <c r="U16" s="107">
        <v>93849</v>
      </c>
      <c r="V16" s="107">
        <v>0</v>
      </c>
      <c r="W16" s="107">
        <v>0</v>
      </c>
      <c r="X16" s="108">
        <f t="shared" si="9"/>
        <v>4545</v>
      </c>
      <c r="Y16" s="107">
        <v>4545</v>
      </c>
      <c r="Z16" s="107">
        <v>0</v>
      </c>
      <c r="AA16" s="107">
        <v>0</v>
      </c>
      <c r="AB16" s="31">
        <f t="shared" si="0"/>
        <v>1159096</v>
      </c>
      <c r="AC16" s="24"/>
    </row>
    <row r="17" spans="1:29">
      <c r="A17" s="29">
        <v>7</v>
      </c>
      <c r="B17" s="30" t="s">
        <v>49</v>
      </c>
      <c r="C17" s="103">
        <f t="shared" si="1"/>
        <v>10678</v>
      </c>
      <c r="D17" s="104">
        <v>10678</v>
      </c>
      <c r="E17" s="103">
        <f t="shared" si="2"/>
        <v>138655</v>
      </c>
      <c r="F17" s="105">
        <v>138655</v>
      </c>
      <c r="G17" s="105">
        <v>0</v>
      </c>
      <c r="H17" s="105">
        <v>0</v>
      </c>
      <c r="I17" s="106">
        <f t="shared" si="3"/>
        <v>51941</v>
      </c>
      <c r="J17" s="105">
        <v>51941</v>
      </c>
      <c r="K17" s="106">
        <f t="shared" si="4"/>
        <v>95842</v>
      </c>
      <c r="L17" s="105">
        <v>95842</v>
      </c>
      <c r="M17" s="106">
        <f t="shared" si="5"/>
        <v>0</v>
      </c>
      <c r="N17" s="107">
        <v>0</v>
      </c>
      <c r="O17" s="107">
        <v>0</v>
      </c>
      <c r="P17" s="108">
        <f t="shared" si="6"/>
        <v>66492</v>
      </c>
      <c r="Q17" s="107">
        <v>66492</v>
      </c>
      <c r="R17" s="108">
        <f t="shared" si="7"/>
        <v>0</v>
      </c>
      <c r="S17" s="107">
        <v>0</v>
      </c>
      <c r="T17" s="108">
        <f t="shared" si="8"/>
        <v>57511</v>
      </c>
      <c r="U17" s="107">
        <v>57511</v>
      </c>
      <c r="V17" s="107">
        <v>0</v>
      </c>
      <c r="W17" s="107">
        <v>0</v>
      </c>
      <c r="X17" s="108">
        <f t="shared" si="9"/>
        <v>1271</v>
      </c>
      <c r="Y17" s="107">
        <v>1271</v>
      </c>
      <c r="Z17" s="107">
        <v>0</v>
      </c>
      <c r="AA17" s="107">
        <v>0</v>
      </c>
      <c r="AB17" s="31">
        <f t="shared" si="0"/>
        <v>422390</v>
      </c>
      <c r="AC17" s="24"/>
    </row>
    <row r="18" spans="1:29">
      <c r="A18" s="29">
        <v>8</v>
      </c>
      <c r="B18" s="30" t="s">
        <v>50</v>
      </c>
      <c r="C18" s="103">
        <f t="shared" si="1"/>
        <v>10121</v>
      </c>
      <c r="D18" s="104">
        <v>10121</v>
      </c>
      <c r="E18" s="103">
        <f t="shared" si="2"/>
        <v>80526</v>
      </c>
      <c r="F18" s="105">
        <v>80526</v>
      </c>
      <c r="G18" s="105">
        <v>0</v>
      </c>
      <c r="H18" s="105">
        <v>0</v>
      </c>
      <c r="I18" s="106">
        <f t="shared" si="3"/>
        <v>0</v>
      </c>
      <c r="J18" s="105">
        <v>0</v>
      </c>
      <c r="K18" s="106">
        <f t="shared" si="4"/>
        <v>0</v>
      </c>
      <c r="L18" s="105">
        <v>0</v>
      </c>
      <c r="M18" s="106">
        <f t="shared" si="5"/>
        <v>1759</v>
      </c>
      <c r="N18" s="107">
        <v>0</v>
      </c>
      <c r="O18" s="107">
        <v>1759</v>
      </c>
      <c r="P18" s="108">
        <f t="shared" si="6"/>
        <v>0</v>
      </c>
      <c r="Q18" s="107">
        <v>0</v>
      </c>
      <c r="R18" s="108">
        <f t="shared" si="7"/>
        <v>0</v>
      </c>
      <c r="S18" s="107">
        <v>0</v>
      </c>
      <c r="T18" s="108">
        <f t="shared" si="8"/>
        <v>25250</v>
      </c>
      <c r="U18" s="107">
        <v>25250</v>
      </c>
      <c r="V18" s="107">
        <v>0</v>
      </c>
      <c r="W18" s="107">
        <v>0</v>
      </c>
      <c r="X18" s="108">
        <f t="shared" si="9"/>
        <v>0</v>
      </c>
      <c r="Y18" s="107">
        <v>0</v>
      </c>
      <c r="Z18" s="107">
        <v>0</v>
      </c>
      <c r="AA18" s="107">
        <v>0</v>
      </c>
      <c r="AB18" s="31">
        <f t="shared" si="0"/>
        <v>117656</v>
      </c>
      <c r="AC18" s="24"/>
    </row>
    <row r="19" spans="1:29">
      <c r="A19" s="29">
        <v>9</v>
      </c>
      <c r="B19" s="30" t="s">
        <v>52</v>
      </c>
      <c r="C19" s="103">
        <f t="shared" si="1"/>
        <v>41435</v>
      </c>
      <c r="D19" s="104">
        <v>41435</v>
      </c>
      <c r="E19" s="103">
        <f t="shared" si="2"/>
        <v>106189</v>
      </c>
      <c r="F19" s="105">
        <v>106189</v>
      </c>
      <c r="G19" s="105">
        <v>0</v>
      </c>
      <c r="H19" s="105">
        <v>0</v>
      </c>
      <c r="I19" s="106">
        <f t="shared" si="3"/>
        <v>298224</v>
      </c>
      <c r="J19" s="105">
        <v>298224</v>
      </c>
      <c r="K19" s="106">
        <f t="shared" si="4"/>
        <v>41665</v>
      </c>
      <c r="L19" s="105">
        <v>41665</v>
      </c>
      <c r="M19" s="106">
        <f t="shared" si="5"/>
        <v>0</v>
      </c>
      <c r="N19" s="107">
        <v>0</v>
      </c>
      <c r="O19" s="107">
        <v>0</v>
      </c>
      <c r="P19" s="108">
        <f t="shared" si="6"/>
        <v>30060</v>
      </c>
      <c r="Q19" s="107">
        <v>30060</v>
      </c>
      <c r="R19" s="108">
        <f t="shared" si="7"/>
        <v>0</v>
      </c>
      <c r="S19" s="107">
        <v>0</v>
      </c>
      <c r="T19" s="108">
        <f t="shared" si="8"/>
        <v>70010</v>
      </c>
      <c r="U19" s="107">
        <v>70010</v>
      </c>
      <c r="V19" s="107">
        <v>0</v>
      </c>
      <c r="W19" s="107">
        <v>0</v>
      </c>
      <c r="X19" s="108">
        <f t="shared" si="9"/>
        <v>0</v>
      </c>
      <c r="Y19" s="107">
        <v>0</v>
      </c>
      <c r="Z19" s="107">
        <v>0</v>
      </c>
      <c r="AA19" s="107">
        <v>0</v>
      </c>
      <c r="AB19" s="31">
        <f t="shared" si="0"/>
        <v>587583</v>
      </c>
      <c r="AC19" s="24"/>
    </row>
    <row r="20" spans="1:29">
      <c r="A20" s="29">
        <v>10</v>
      </c>
      <c r="B20" s="30" t="s">
        <v>54</v>
      </c>
      <c r="C20" s="103">
        <f t="shared" si="1"/>
        <v>16233</v>
      </c>
      <c r="D20" s="104">
        <v>16233</v>
      </c>
      <c r="E20" s="103">
        <f t="shared" si="2"/>
        <v>235394</v>
      </c>
      <c r="F20" s="105">
        <v>235394</v>
      </c>
      <c r="G20" s="105">
        <v>0</v>
      </c>
      <c r="H20" s="105">
        <v>0</v>
      </c>
      <c r="I20" s="106">
        <f t="shared" si="3"/>
        <v>30210</v>
      </c>
      <c r="J20" s="105">
        <v>30210</v>
      </c>
      <c r="K20" s="106">
        <f t="shared" si="4"/>
        <v>0</v>
      </c>
      <c r="L20" s="105">
        <v>0</v>
      </c>
      <c r="M20" s="106">
        <f t="shared" si="5"/>
        <v>0</v>
      </c>
      <c r="N20" s="107">
        <v>0</v>
      </c>
      <c r="O20" s="107">
        <v>0</v>
      </c>
      <c r="P20" s="108">
        <f t="shared" si="6"/>
        <v>19376</v>
      </c>
      <c r="Q20" s="107">
        <v>19376</v>
      </c>
      <c r="R20" s="108">
        <f t="shared" si="7"/>
        <v>1153</v>
      </c>
      <c r="S20" s="107">
        <v>1153</v>
      </c>
      <c r="T20" s="108">
        <f t="shared" si="8"/>
        <v>61658</v>
      </c>
      <c r="U20" s="107">
        <v>61658</v>
      </c>
      <c r="V20" s="107">
        <v>0</v>
      </c>
      <c r="W20" s="107">
        <v>0</v>
      </c>
      <c r="X20" s="108">
        <f t="shared" si="9"/>
        <v>0</v>
      </c>
      <c r="Y20" s="107">
        <v>0</v>
      </c>
      <c r="Z20" s="107">
        <v>0</v>
      </c>
      <c r="AA20" s="107">
        <v>0</v>
      </c>
      <c r="AB20" s="31">
        <f t="shared" si="0"/>
        <v>364024</v>
      </c>
      <c r="AC20" s="24"/>
    </row>
    <row r="21" spans="1:29">
      <c r="A21" s="29">
        <v>11</v>
      </c>
      <c r="B21" s="30" t="s">
        <v>57</v>
      </c>
      <c r="C21" s="103">
        <f t="shared" si="1"/>
        <v>9507</v>
      </c>
      <c r="D21" s="104">
        <v>9507</v>
      </c>
      <c r="E21" s="103">
        <f t="shared" si="2"/>
        <v>144152</v>
      </c>
      <c r="F21" s="105">
        <v>144152</v>
      </c>
      <c r="G21" s="105">
        <v>0</v>
      </c>
      <c r="H21" s="105">
        <v>0</v>
      </c>
      <c r="I21" s="106">
        <f t="shared" si="3"/>
        <v>0</v>
      </c>
      <c r="J21" s="105">
        <v>0</v>
      </c>
      <c r="K21" s="106">
        <f t="shared" si="4"/>
        <v>35769</v>
      </c>
      <c r="L21" s="105">
        <v>35769</v>
      </c>
      <c r="M21" s="106">
        <f t="shared" si="5"/>
        <v>0</v>
      </c>
      <c r="N21" s="107">
        <v>0</v>
      </c>
      <c r="O21" s="107">
        <v>0</v>
      </c>
      <c r="P21" s="108">
        <f t="shared" si="6"/>
        <v>0</v>
      </c>
      <c r="Q21" s="107">
        <v>0</v>
      </c>
      <c r="R21" s="108">
        <f t="shared" si="7"/>
        <v>0</v>
      </c>
      <c r="S21" s="107">
        <v>0</v>
      </c>
      <c r="T21" s="108">
        <f t="shared" si="8"/>
        <v>47850</v>
      </c>
      <c r="U21" s="107">
        <v>47850</v>
      </c>
      <c r="V21" s="107">
        <v>0</v>
      </c>
      <c r="W21" s="107">
        <v>0</v>
      </c>
      <c r="X21" s="108">
        <f t="shared" si="9"/>
        <v>2525</v>
      </c>
      <c r="Y21" s="107">
        <v>2525</v>
      </c>
      <c r="Z21" s="107">
        <v>0</v>
      </c>
      <c r="AA21" s="107">
        <v>0</v>
      </c>
      <c r="AB21" s="31">
        <f t="shared" si="0"/>
        <v>239803</v>
      </c>
      <c r="AC21" s="24"/>
    </row>
    <row r="22" spans="1:29">
      <c r="A22" s="29">
        <v>12</v>
      </c>
      <c r="B22" s="30" t="s">
        <v>65</v>
      </c>
      <c r="C22" s="103">
        <f t="shared" si="1"/>
        <v>10552</v>
      </c>
      <c r="D22" s="104">
        <v>10552</v>
      </c>
      <c r="E22" s="103">
        <f t="shared" si="2"/>
        <v>137644</v>
      </c>
      <c r="F22" s="105">
        <v>137644</v>
      </c>
      <c r="G22" s="105">
        <v>0</v>
      </c>
      <c r="H22" s="105">
        <v>0</v>
      </c>
      <c r="I22" s="106">
        <f t="shared" si="3"/>
        <v>209047</v>
      </c>
      <c r="J22" s="105">
        <v>209047</v>
      </c>
      <c r="K22" s="106">
        <f t="shared" si="4"/>
        <v>0</v>
      </c>
      <c r="L22" s="105">
        <v>0</v>
      </c>
      <c r="M22" s="106">
        <f t="shared" si="5"/>
        <v>0</v>
      </c>
      <c r="N22" s="107">
        <v>0</v>
      </c>
      <c r="O22" s="107">
        <v>0</v>
      </c>
      <c r="P22" s="108">
        <f t="shared" si="6"/>
        <v>23460</v>
      </c>
      <c r="Q22" s="107">
        <v>23460</v>
      </c>
      <c r="R22" s="108">
        <f t="shared" si="7"/>
        <v>0</v>
      </c>
      <c r="S22" s="107">
        <v>0</v>
      </c>
      <c r="T22" s="108">
        <f t="shared" si="8"/>
        <v>71814</v>
      </c>
      <c r="U22" s="107">
        <v>0</v>
      </c>
      <c r="V22" s="107">
        <v>35907</v>
      </c>
      <c r="W22" s="107">
        <v>35907</v>
      </c>
      <c r="X22" s="108">
        <f t="shared" si="9"/>
        <v>0</v>
      </c>
      <c r="Y22" s="107">
        <v>0</v>
      </c>
      <c r="Z22" s="107">
        <v>0</v>
      </c>
      <c r="AA22" s="107">
        <v>0</v>
      </c>
      <c r="AB22" s="31">
        <f t="shared" si="0"/>
        <v>452517</v>
      </c>
      <c r="AC22" s="24"/>
    </row>
    <row r="23" spans="1:29">
      <c r="A23" s="29">
        <v>13</v>
      </c>
      <c r="B23" s="30" t="s">
        <v>66</v>
      </c>
      <c r="C23" s="103">
        <f t="shared" si="1"/>
        <v>10352</v>
      </c>
      <c r="D23" s="104">
        <v>10352</v>
      </c>
      <c r="E23" s="103">
        <f t="shared" si="2"/>
        <v>62687</v>
      </c>
      <c r="F23" s="105">
        <v>0</v>
      </c>
      <c r="G23" s="105">
        <v>62687</v>
      </c>
      <c r="H23" s="105">
        <v>0</v>
      </c>
      <c r="I23" s="106">
        <f t="shared" si="3"/>
        <v>55020</v>
      </c>
      <c r="J23" s="105">
        <v>55020</v>
      </c>
      <c r="K23" s="106">
        <f t="shared" si="4"/>
        <v>82420</v>
      </c>
      <c r="L23" s="105">
        <v>82420</v>
      </c>
      <c r="M23" s="106">
        <f t="shared" si="5"/>
        <v>0</v>
      </c>
      <c r="N23" s="107">
        <v>0</v>
      </c>
      <c r="O23" s="107">
        <v>0</v>
      </c>
      <c r="P23" s="108">
        <f t="shared" si="6"/>
        <v>0</v>
      </c>
      <c r="Q23" s="107">
        <v>0</v>
      </c>
      <c r="R23" s="108">
        <f t="shared" si="7"/>
        <v>0</v>
      </c>
      <c r="S23" s="107">
        <v>0</v>
      </c>
      <c r="T23" s="108">
        <f t="shared" si="8"/>
        <v>64234</v>
      </c>
      <c r="U23" s="107">
        <v>0</v>
      </c>
      <c r="V23" s="107">
        <v>32117</v>
      </c>
      <c r="W23" s="107">
        <v>32117</v>
      </c>
      <c r="X23" s="108">
        <f t="shared" si="9"/>
        <v>7070</v>
      </c>
      <c r="Y23" s="107">
        <v>0</v>
      </c>
      <c r="Z23" s="107">
        <v>3535</v>
      </c>
      <c r="AA23" s="107">
        <v>3535</v>
      </c>
      <c r="AB23" s="31">
        <f t="shared" si="0"/>
        <v>281783</v>
      </c>
      <c r="AC23" s="24"/>
    </row>
    <row r="24" spans="1:29">
      <c r="A24" s="29">
        <v>14</v>
      </c>
      <c r="B24" s="30" t="s">
        <v>67</v>
      </c>
      <c r="C24" s="103">
        <f t="shared" si="1"/>
        <v>10122</v>
      </c>
      <c r="D24" s="104">
        <v>10122</v>
      </c>
      <c r="E24" s="103">
        <f t="shared" si="2"/>
        <v>95715</v>
      </c>
      <c r="F24" s="105">
        <v>95715</v>
      </c>
      <c r="G24" s="105">
        <v>0</v>
      </c>
      <c r="H24" s="105">
        <v>0</v>
      </c>
      <c r="I24" s="106">
        <f t="shared" si="3"/>
        <v>13076</v>
      </c>
      <c r="J24" s="105">
        <v>13076</v>
      </c>
      <c r="K24" s="106">
        <f t="shared" si="4"/>
        <v>37564</v>
      </c>
      <c r="L24" s="105">
        <v>37564</v>
      </c>
      <c r="M24" s="106">
        <f t="shared" si="5"/>
        <v>1000</v>
      </c>
      <c r="N24" s="107">
        <v>0</v>
      </c>
      <c r="O24" s="107">
        <v>1000</v>
      </c>
      <c r="P24" s="108">
        <f t="shared" si="6"/>
        <v>10248</v>
      </c>
      <c r="Q24" s="107">
        <v>10248</v>
      </c>
      <c r="R24" s="108">
        <f t="shared" si="7"/>
        <v>0</v>
      </c>
      <c r="S24" s="107">
        <v>0</v>
      </c>
      <c r="T24" s="108">
        <f t="shared" si="8"/>
        <v>26260</v>
      </c>
      <c r="U24" s="107">
        <v>26260</v>
      </c>
      <c r="V24" s="107">
        <v>0</v>
      </c>
      <c r="W24" s="107">
        <v>0</v>
      </c>
      <c r="X24" s="108">
        <f t="shared" si="9"/>
        <v>0</v>
      </c>
      <c r="Y24" s="107">
        <v>0</v>
      </c>
      <c r="Z24" s="107">
        <v>0</v>
      </c>
      <c r="AA24" s="107">
        <v>0</v>
      </c>
      <c r="AB24" s="31">
        <f t="shared" si="0"/>
        <v>193985</v>
      </c>
      <c r="AC24" s="24"/>
    </row>
    <row r="25" spans="1:29">
      <c r="A25" s="29">
        <v>15</v>
      </c>
      <c r="B25" s="30" t="s">
        <v>68</v>
      </c>
      <c r="C25" s="103">
        <f t="shared" si="1"/>
        <v>11379</v>
      </c>
      <c r="D25" s="104">
        <v>11379</v>
      </c>
      <c r="E25" s="103">
        <f t="shared" si="2"/>
        <v>268911</v>
      </c>
      <c r="F25" s="105">
        <v>0</v>
      </c>
      <c r="G25" s="105">
        <v>268911</v>
      </c>
      <c r="H25" s="105">
        <v>0</v>
      </c>
      <c r="I25" s="106">
        <f t="shared" si="3"/>
        <v>24820</v>
      </c>
      <c r="J25" s="105">
        <v>24820</v>
      </c>
      <c r="K25" s="106">
        <f t="shared" si="4"/>
        <v>0</v>
      </c>
      <c r="L25" s="105">
        <v>0</v>
      </c>
      <c r="M25" s="106">
        <f t="shared" si="5"/>
        <v>28781</v>
      </c>
      <c r="N25" s="107">
        <v>28781</v>
      </c>
      <c r="O25" s="107">
        <v>0</v>
      </c>
      <c r="P25" s="108">
        <f t="shared" si="6"/>
        <v>0</v>
      </c>
      <c r="Q25" s="107">
        <v>0</v>
      </c>
      <c r="R25" s="108">
        <f t="shared" si="7"/>
        <v>0</v>
      </c>
      <c r="S25" s="107">
        <v>0</v>
      </c>
      <c r="T25" s="108">
        <f t="shared" si="8"/>
        <v>37534</v>
      </c>
      <c r="U25" s="107">
        <v>37534</v>
      </c>
      <c r="V25" s="107">
        <v>0</v>
      </c>
      <c r="W25" s="107">
        <v>0</v>
      </c>
      <c r="X25" s="108">
        <f t="shared" si="9"/>
        <v>0</v>
      </c>
      <c r="Y25" s="107">
        <v>0</v>
      </c>
      <c r="Z25" s="107">
        <v>0</v>
      </c>
      <c r="AA25" s="107">
        <v>0</v>
      </c>
      <c r="AB25" s="31">
        <f t="shared" si="0"/>
        <v>371425</v>
      </c>
      <c r="AC25" s="24"/>
    </row>
    <row r="26" spans="1:29">
      <c r="A26" s="29">
        <v>16</v>
      </c>
      <c r="B26" s="30" t="s">
        <v>69</v>
      </c>
      <c r="C26" s="103">
        <f t="shared" si="1"/>
        <v>25185</v>
      </c>
      <c r="D26" s="104">
        <v>25185</v>
      </c>
      <c r="E26" s="103">
        <f t="shared" si="2"/>
        <v>307991</v>
      </c>
      <c r="F26" s="105">
        <v>307991</v>
      </c>
      <c r="G26" s="105">
        <v>0</v>
      </c>
      <c r="H26" s="105">
        <v>0</v>
      </c>
      <c r="I26" s="106">
        <f t="shared" si="3"/>
        <v>630203</v>
      </c>
      <c r="J26" s="105">
        <v>630203</v>
      </c>
      <c r="K26" s="106">
        <f t="shared" si="4"/>
        <v>0</v>
      </c>
      <c r="L26" s="105">
        <v>0</v>
      </c>
      <c r="M26" s="106">
        <f t="shared" si="5"/>
        <v>0</v>
      </c>
      <c r="N26" s="107">
        <v>0</v>
      </c>
      <c r="O26" s="107">
        <v>0</v>
      </c>
      <c r="P26" s="108">
        <f t="shared" si="6"/>
        <v>60288</v>
      </c>
      <c r="Q26" s="107">
        <v>60288</v>
      </c>
      <c r="R26" s="108">
        <f t="shared" si="7"/>
        <v>0</v>
      </c>
      <c r="S26" s="107">
        <v>0</v>
      </c>
      <c r="T26" s="108">
        <f t="shared" si="8"/>
        <v>135348</v>
      </c>
      <c r="U26" s="107">
        <v>135348</v>
      </c>
      <c r="V26" s="107">
        <v>0</v>
      </c>
      <c r="W26" s="107">
        <v>0</v>
      </c>
      <c r="X26" s="108">
        <f t="shared" si="9"/>
        <v>0</v>
      </c>
      <c r="Y26" s="107">
        <v>0</v>
      </c>
      <c r="Z26" s="107">
        <v>0</v>
      </c>
      <c r="AA26" s="107">
        <v>0</v>
      </c>
      <c r="AB26" s="31">
        <f t="shared" si="0"/>
        <v>1159015</v>
      </c>
      <c r="AC26" s="24"/>
    </row>
    <row r="27" spans="1:29">
      <c r="A27" s="29">
        <v>17</v>
      </c>
      <c r="B27" s="30" t="s">
        <v>243</v>
      </c>
      <c r="C27" s="103">
        <f t="shared" si="1"/>
        <v>36699</v>
      </c>
      <c r="D27" s="104">
        <v>36699</v>
      </c>
      <c r="E27" s="103">
        <f t="shared" si="2"/>
        <v>264395</v>
      </c>
      <c r="F27" s="105">
        <v>0</v>
      </c>
      <c r="G27" s="105">
        <v>105059</v>
      </c>
      <c r="H27" s="105">
        <v>159336</v>
      </c>
      <c r="I27" s="106">
        <f t="shared" si="3"/>
        <v>111491</v>
      </c>
      <c r="J27" s="105">
        <v>111491</v>
      </c>
      <c r="K27" s="106">
        <f t="shared" si="4"/>
        <v>726564</v>
      </c>
      <c r="L27" s="105">
        <v>726564</v>
      </c>
      <c r="M27" s="106">
        <f t="shared" si="5"/>
        <v>28836</v>
      </c>
      <c r="N27" s="107">
        <v>28836</v>
      </c>
      <c r="O27" s="107">
        <v>0</v>
      </c>
      <c r="P27" s="108">
        <f t="shared" si="6"/>
        <v>55672</v>
      </c>
      <c r="Q27" s="107">
        <v>55672</v>
      </c>
      <c r="R27" s="108">
        <f t="shared" si="7"/>
        <v>0</v>
      </c>
      <c r="S27" s="107">
        <v>0</v>
      </c>
      <c r="T27" s="108">
        <f t="shared" si="8"/>
        <v>89832</v>
      </c>
      <c r="U27" s="107">
        <v>89832</v>
      </c>
      <c r="V27" s="107">
        <v>0</v>
      </c>
      <c r="W27" s="107">
        <v>0</v>
      </c>
      <c r="X27" s="108">
        <f t="shared" si="9"/>
        <v>5181</v>
      </c>
      <c r="Y27" s="107">
        <v>5181</v>
      </c>
      <c r="Z27" s="107">
        <v>0</v>
      </c>
      <c r="AA27" s="107">
        <v>0</v>
      </c>
      <c r="AB27" s="31">
        <f t="shared" si="0"/>
        <v>1318670</v>
      </c>
      <c r="AC27" s="24"/>
    </row>
    <row r="28" spans="1:29">
      <c r="A28" s="29">
        <v>18</v>
      </c>
      <c r="B28" s="30" t="s">
        <v>77</v>
      </c>
      <c r="C28" s="103">
        <f t="shared" si="1"/>
        <v>20242</v>
      </c>
      <c r="D28" s="104">
        <v>20242</v>
      </c>
      <c r="E28" s="103">
        <f t="shared" si="2"/>
        <v>275029</v>
      </c>
      <c r="F28" s="105">
        <v>275029</v>
      </c>
      <c r="G28" s="105">
        <v>0</v>
      </c>
      <c r="H28" s="105">
        <v>0</v>
      </c>
      <c r="I28" s="106">
        <f t="shared" si="3"/>
        <v>102559</v>
      </c>
      <c r="J28" s="105">
        <v>102559</v>
      </c>
      <c r="K28" s="106">
        <f t="shared" si="4"/>
        <v>86224</v>
      </c>
      <c r="L28" s="105">
        <v>86224</v>
      </c>
      <c r="M28" s="106">
        <f t="shared" si="5"/>
        <v>0</v>
      </c>
      <c r="N28" s="107">
        <v>0</v>
      </c>
      <c r="O28" s="107">
        <v>0</v>
      </c>
      <c r="P28" s="108">
        <f t="shared" si="6"/>
        <v>22584</v>
      </c>
      <c r="Q28" s="107">
        <v>22584</v>
      </c>
      <c r="R28" s="108">
        <f t="shared" si="7"/>
        <v>0</v>
      </c>
      <c r="S28" s="107">
        <v>0</v>
      </c>
      <c r="T28" s="108">
        <f t="shared" si="8"/>
        <v>87560</v>
      </c>
      <c r="U28" s="107">
        <v>87560</v>
      </c>
      <c r="V28" s="107">
        <v>0</v>
      </c>
      <c r="W28" s="107">
        <v>0</v>
      </c>
      <c r="X28" s="108">
        <f t="shared" si="9"/>
        <v>0</v>
      </c>
      <c r="Y28" s="107">
        <v>0</v>
      </c>
      <c r="Z28" s="107">
        <v>0</v>
      </c>
      <c r="AA28" s="107">
        <v>0</v>
      </c>
      <c r="AB28" s="31">
        <f t="shared" si="0"/>
        <v>594198</v>
      </c>
      <c r="AC28" s="24"/>
    </row>
    <row r="29" spans="1:29">
      <c r="A29" s="29">
        <v>19</v>
      </c>
      <c r="B29" s="30" t="s">
        <v>85</v>
      </c>
      <c r="C29" s="103">
        <f t="shared" si="1"/>
        <v>10604</v>
      </c>
      <c r="D29" s="104">
        <v>10604</v>
      </c>
      <c r="E29" s="103">
        <f t="shared" si="2"/>
        <v>165947</v>
      </c>
      <c r="F29" s="105">
        <v>165947</v>
      </c>
      <c r="G29" s="105">
        <v>0</v>
      </c>
      <c r="H29" s="105">
        <v>0</v>
      </c>
      <c r="I29" s="106">
        <f t="shared" si="3"/>
        <v>5638</v>
      </c>
      <c r="J29" s="105">
        <v>5638</v>
      </c>
      <c r="K29" s="106">
        <f t="shared" si="4"/>
        <v>119192</v>
      </c>
      <c r="L29" s="105">
        <v>119192</v>
      </c>
      <c r="M29" s="106">
        <f t="shared" si="5"/>
        <v>0</v>
      </c>
      <c r="N29" s="107">
        <v>0</v>
      </c>
      <c r="O29" s="107">
        <v>0</v>
      </c>
      <c r="P29" s="108">
        <f t="shared" si="6"/>
        <v>0</v>
      </c>
      <c r="Q29" s="107">
        <v>0</v>
      </c>
      <c r="R29" s="108">
        <f t="shared" si="7"/>
        <v>0</v>
      </c>
      <c r="S29" s="107">
        <v>0</v>
      </c>
      <c r="T29" s="108">
        <f t="shared" si="8"/>
        <v>73846</v>
      </c>
      <c r="U29" s="107">
        <v>0</v>
      </c>
      <c r="V29" s="107">
        <v>36923</v>
      </c>
      <c r="W29" s="107">
        <v>36923</v>
      </c>
      <c r="X29" s="108">
        <f t="shared" si="9"/>
        <v>0</v>
      </c>
      <c r="Y29" s="107">
        <v>0</v>
      </c>
      <c r="Z29" s="107">
        <v>0</v>
      </c>
      <c r="AA29" s="107">
        <v>0</v>
      </c>
      <c r="AB29" s="31">
        <f t="shared" si="0"/>
        <v>375227</v>
      </c>
      <c r="AC29" s="24"/>
    </row>
    <row r="30" spans="1:29">
      <c r="A30" s="29">
        <v>20</v>
      </c>
      <c r="B30" s="30" t="s">
        <v>97</v>
      </c>
      <c r="C30" s="103">
        <f t="shared" si="1"/>
        <v>22816</v>
      </c>
      <c r="D30" s="104">
        <v>22816</v>
      </c>
      <c r="E30" s="103">
        <f t="shared" si="2"/>
        <v>162516</v>
      </c>
      <c r="F30" s="105">
        <v>162516</v>
      </c>
      <c r="G30" s="105">
        <v>0</v>
      </c>
      <c r="H30" s="105">
        <v>0</v>
      </c>
      <c r="I30" s="106">
        <f t="shared" si="3"/>
        <v>203432</v>
      </c>
      <c r="J30" s="105">
        <v>203432</v>
      </c>
      <c r="K30" s="106">
        <f t="shared" si="4"/>
        <v>191073</v>
      </c>
      <c r="L30" s="105">
        <v>191073</v>
      </c>
      <c r="M30" s="106">
        <f t="shared" si="5"/>
        <v>0</v>
      </c>
      <c r="N30" s="107">
        <v>0</v>
      </c>
      <c r="O30" s="107">
        <v>0</v>
      </c>
      <c r="P30" s="108">
        <f t="shared" si="6"/>
        <v>30340</v>
      </c>
      <c r="Q30" s="107">
        <v>30340</v>
      </c>
      <c r="R30" s="108">
        <f t="shared" si="7"/>
        <v>0</v>
      </c>
      <c r="S30" s="107">
        <v>0</v>
      </c>
      <c r="T30" s="108">
        <f t="shared" si="8"/>
        <v>49839</v>
      </c>
      <c r="U30" s="107">
        <v>49839</v>
      </c>
      <c r="V30" s="107">
        <v>0</v>
      </c>
      <c r="W30" s="107">
        <v>0</v>
      </c>
      <c r="X30" s="108">
        <f t="shared" si="9"/>
        <v>0</v>
      </c>
      <c r="Y30" s="107">
        <v>0</v>
      </c>
      <c r="Z30" s="107">
        <v>0</v>
      </c>
      <c r="AA30" s="107">
        <v>0</v>
      </c>
      <c r="AB30" s="31">
        <f t="shared" si="0"/>
        <v>660016</v>
      </c>
      <c r="AC30" s="24"/>
    </row>
    <row r="31" spans="1:29">
      <c r="A31" s="29">
        <v>21</v>
      </c>
      <c r="B31" s="30" t="s">
        <v>101</v>
      </c>
      <c r="C31" s="103">
        <f t="shared" si="1"/>
        <v>9236</v>
      </c>
      <c r="D31" s="104">
        <v>9236</v>
      </c>
      <c r="E31" s="103">
        <f t="shared" si="2"/>
        <v>84285</v>
      </c>
      <c r="F31" s="105">
        <v>84285</v>
      </c>
      <c r="G31" s="105">
        <v>0</v>
      </c>
      <c r="H31" s="105">
        <v>0</v>
      </c>
      <c r="I31" s="106">
        <f t="shared" si="3"/>
        <v>471504</v>
      </c>
      <c r="J31" s="105">
        <v>471504</v>
      </c>
      <c r="K31" s="106">
        <f t="shared" si="4"/>
        <v>36720</v>
      </c>
      <c r="L31" s="105">
        <v>36720</v>
      </c>
      <c r="M31" s="106">
        <f t="shared" si="5"/>
        <v>0</v>
      </c>
      <c r="N31" s="107">
        <v>0</v>
      </c>
      <c r="O31" s="107">
        <v>0</v>
      </c>
      <c r="P31" s="108">
        <f t="shared" si="6"/>
        <v>0</v>
      </c>
      <c r="Q31" s="107">
        <v>0</v>
      </c>
      <c r="R31" s="108">
        <f t="shared" si="7"/>
        <v>0</v>
      </c>
      <c r="S31" s="107">
        <v>0</v>
      </c>
      <c r="T31" s="108">
        <f t="shared" si="8"/>
        <v>26765</v>
      </c>
      <c r="U31" s="107">
        <v>26765</v>
      </c>
      <c r="V31" s="107">
        <v>0</v>
      </c>
      <c r="W31" s="107">
        <v>0</v>
      </c>
      <c r="X31" s="108">
        <f t="shared" si="9"/>
        <v>0</v>
      </c>
      <c r="Y31" s="107">
        <v>0</v>
      </c>
      <c r="Z31" s="107">
        <v>0</v>
      </c>
      <c r="AA31" s="107">
        <v>0</v>
      </c>
      <c r="AB31" s="31">
        <f t="shared" si="0"/>
        <v>628510</v>
      </c>
      <c r="AC31" s="86"/>
    </row>
    <row r="32" spans="1:29">
      <c r="A32" s="190" t="s">
        <v>232</v>
      </c>
      <c r="B32" s="190"/>
      <c r="C32" s="101">
        <f>SUM(C11:C31)</f>
        <v>356731</v>
      </c>
      <c r="D32" s="101">
        <f t="shared" ref="D32:AB32" si="10">SUM(D11:D31)</f>
        <v>356731</v>
      </c>
      <c r="E32" s="101">
        <f t="shared" si="10"/>
        <v>3950835</v>
      </c>
      <c r="F32" s="117">
        <f t="shared" si="10"/>
        <v>3354842</v>
      </c>
      <c r="G32" s="101">
        <f t="shared" si="10"/>
        <v>436657</v>
      </c>
      <c r="H32" s="101">
        <f t="shared" si="10"/>
        <v>159336</v>
      </c>
      <c r="I32" s="101">
        <f t="shared" si="10"/>
        <v>3554976</v>
      </c>
      <c r="J32" s="101">
        <f t="shared" si="10"/>
        <v>3554976</v>
      </c>
      <c r="K32" s="101">
        <f t="shared" si="10"/>
        <v>1668252</v>
      </c>
      <c r="L32" s="101">
        <f t="shared" si="10"/>
        <v>1668252</v>
      </c>
      <c r="M32" s="101">
        <f t="shared" si="10"/>
        <v>89858</v>
      </c>
      <c r="N32" s="101">
        <f t="shared" si="10"/>
        <v>87099</v>
      </c>
      <c r="O32" s="101">
        <f t="shared" si="10"/>
        <v>2759</v>
      </c>
      <c r="P32" s="101">
        <f t="shared" si="10"/>
        <v>500076</v>
      </c>
      <c r="Q32" s="101">
        <f t="shared" si="10"/>
        <v>500076</v>
      </c>
      <c r="R32" s="101">
        <f t="shared" si="10"/>
        <v>1153</v>
      </c>
      <c r="S32" s="101">
        <f t="shared" si="10"/>
        <v>1153</v>
      </c>
      <c r="T32" s="101">
        <f t="shared" si="10"/>
        <v>1312993</v>
      </c>
      <c r="U32" s="101">
        <f t="shared" si="10"/>
        <v>1103099</v>
      </c>
      <c r="V32" s="101">
        <f t="shared" si="10"/>
        <v>104947</v>
      </c>
      <c r="W32" s="101">
        <f t="shared" si="10"/>
        <v>104947</v>
      </c>
      <c r="X32" s="101">
        <f t="shared" si="10"/>
        <v>23622</v>
      </c>
      <c r="Y32" s="101">
        <f t="shared" si="10"/>
        <v>16552</v>
      </c>
      <c r="Z32" s="101">
        <f t="shared" si="10"/>
        <v>3535</v>
      </c>
      <c r="AA32" s="101">
        <f t="shared" si="10"/>
        <v>3535</v>
      </c>
      <c r="AB32" s="101">
        <f t="shared" si="10"/>
        <v>11458496</v>
      </c>
      <c r="AC32" s="86">
        <f>SUM(AB11:AB31)</f>
        <v>11458496</v>
      </c>
    </row>
    <row r="33" spans="1:30">
      <c r="A33" s="32"/>
      <c r="B33" s="32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24"/>
    </row>
    <row r="34" spans="1:30">
      <c r="A34" s="35" t="s">
        <v>317</v>
      </c>
      <c r="B34" s="36"/>
      <c r="C34" s="36"/>
      <c r="D34" s="36"/>
      <c r="E34" s="36"/>
      <c r="F34" s="37"/>
      <c r="G34" s="37"/>
      <c r="H34" s="37"/>
      <c r="I34" s="37"/>
      <c r="J34" s="37"/>
      <c r="K34" s="37"/>
      <c r="L34" s="37"/>
      <c r="M34" s="38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4"/>
      <c r="AC34" s="24"/>
    </row>
    <row r="35" spans="1:30">
      <c r="A35" s="161" t="s">
        <v>354</v>
      </c>
      <c r="B35" s="161"/>
      <c r="C35" s="161"/>
      <c r="D35" s="161"/>
      <c r="E35" s="161"/>
      <c r="F35" s="161"/>
      <c r="G35" s="40"/>
      <c r="H35" s="82"/>
      <c r="I35" s="87"/>
      <c r="J35" s="37"/>
      <c r="K35" s="37"/>
      <c r="L35" s="37"/>
      <c r="M35" s="38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 t="s">
        <v>294</v>
      </c>
      <c r="Z35" s="34"/>
      <c r="AA35" s="34"/>
      <c r="AB35" s="116">
        <f>U32+Y32</f>
        <v>1119651</v>
      </c>
      <c r="AC35" s="86">
        <f>SUM(AB35:AB39)</f>
        <v>11458496</v>
      </c>
      <c r="AD35" s="74">
        <f>AC35-AB32</f>
        <v>0</v>
      </c>
    </row>
    <row r="36" spans="1:30">
      <c r="Y36" s="34" t="s">
        <v>297</v>
      </c>
      <c r="AB36" s="62">
        <f>V32+Z32</f>
        <v>108482</v>
      </c>
    </row>
    <row r="37" spans="1:30">
      <c r="Y37" s="34" t="s">
        <v>304</v>
      </c>
      <c r="AB37" s="74">
        <f>D32+F32+J32+L32+N32+O32+Q32+W32+AA32</f>
        <v>9633217</v>
      </c>
    </row>
    <row r="38" spans="1:30">
      <c r="Y38" s="34" t="s">
        <v>308</v>
      </c>
      <c r="AB38" s="74">
        <f>G32</f>
        <v>436657</v>
      </c>
    </row>
    <row r="39" spans="1:30">
      <c r="Y39" s="34" t="s">
        <v>314</v>
      </c>
      <c r="AB39" s="74">
        <f>H32+S32</f>
        <v>160489</v>
      </c>
    </row>
    <row r="40" spans="1:30">
      <c r="AB40" s="102">
        <f>SUM(AB35:AB39)</f>
        <v>11458496</v>
      </c>
    </row>
  </sheetData>
  <mergeCells count="24">
    <mergeCell ref="X7:AA8"/>
    <mergeCell ref="I6:J6"/>
    <mergeCell ref="I7:J8"/>
    <mergeCell ref="P6:Q6"/>
    <mergeCell ref="P7:Q8"/>
    <mergeCell ref="R6:S6"/>
    <mergeCell ref="R7:S8"/>
    <mergeCell ref="X6:AA6"/>
    <mergeCell ref="A35:F35"/>
    <mergeCell ref="E7:H8"/>
    <mergeCell ref="A1:AB5"/>
    <mergeCell ref="A6:A8"/>
    <mergeCell ref="B6:B8"/>
    <mergeCell ref="AB6:AB8"/>
    <mergeCell ref="K6:L6"/>
    <mergeCell ref="K7:L8"/>
    <mergeCell ref="C6:D6"/>
    <mergeCell ref="C7:D8"/>
    <mergeCell ref="M7:O7"/>
    <mergeCell ref="T7:W8"/>
    <mergeCell ref="A32:B32"/>
    <mergeCell ref="M6:O6"/>
    <mergeCell ref="E6:H6"/>
    <mergeCell ref="T6:W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10" workbookViewId="0">
      <selection activeCell="B17" sqref="B17"/>
    </sheetView>
  </sheetViews>
  <sheetFormatPr defaultRowHeight="15"/>
  <cols>
    <col min="3" max="3" width="16" customWidth="1"/>
    <col min="4" max="4" width="15.5703125" customWidth="1"/>
    <col min="5" max="5" width="20.5703125" customWidth="1"/>
    <col min="6" max="6" width="18" customWidth="1"/>
    <col min="7" max="9" width="15.7109375" customWidth="1"/>
    <col min="10" max="10" width="21.28515625" customWidth="1"/>
    <col min="11" max="12" width="10" bestFit="1" customWidth="1"/>
  </cols>
  <sheetData>
    <row r="1" spans="1:12">
      <c r="A1" s="4"/>
      <c r="B1" s="4"/>
      <c r="C1" s="4"/>
      <c r="D1" s="4"/>
      <c r="E1" s="4"/>
      <c r="F1" s="4"/>
      <c r="G1" s="4"/>
      <c r="H1" s="5"/>
      <c r="I1" s="5"/>
      <c r="J1" s="6"/>
    </row>
    <row r="2" spans="1:12">
      <c r="A2" s="7"/>
      <c r="B2" s="7"/>
      <c r="C2" s="7"/>
      <c r="D2" s="7"/>
      <c r="E2" s="7"/>
      <c r="F2" s="7"/>
      <c r="G2" s="7"/>
      <c r="H2" s="8"/>
      <c r="I2" s="8"/>
      <c r="J2" s="6"/>
    </row>
    <row r="3" spans="1:12">
      <c r="A3" s="7"/>
      <c r="B3" s="7"/>
      <c r="C3" s="7"/>
      <c r="D3" s="7"/>
      <c r="E3" s="7"/>
      <c r="F3" s="7"/>
      <c r="G3" s="7"/>
      <c r="H3" s="8"/>
      <c r="I3" s="8"/>
      <c r="J3" s="6"/>
    </row>
    <row r="4" spans="1:12" ht="30" customHeight="1">
      <c r="A4" s="9"/>
      <c r="B4" s="206" t="s">
        <v>293</v>
      </c>
      <c r="C4" s="207"/>
      <c r="D4" s="207"/>
      <c r="E4" s="207"/>
      <c r="F4" s="207"/>
      <c r="G4" s="207"/>
      <c r="H4" s="207"/>
      <c r="I4" s="207"/>
      <c r="J4" s="208"/>
    </row>
    <row r="5" spans="1:12" ht="61.5" customHeight="1">
      <c r="A5" s="9"/>
      <c r="B5" s="114" t="s">
        <v>226</v>
      </c>
      <c r="C5" s="114" t="s">
        <v>244</v>
      </c>
      <c r="D5" s="114" t="s">
        <v>245</v>
      </c>
      <c r="E5" s="110" t="s">
        <v>246</v>
      </c>
      <c r="F5" s="110" t="s">
        <v>272</v>
      </c>
      <c r="G5" s="110" t="s">
        <v>303</v>
      </c>
      <c r="H5" s="114" t="s">
        <v>311</v>
      </c>
      <c r="I5" s="114" t="s">
        <v>285</v>
      </c>
      <c r="J5" s="115" t="s">
        <v>247</v>
      </c>
    </row>
    <row r="6" spans="1:12" ht="180">
      <c r="A6" s="9"/>
      <c r="B6" s="10" t="s">
        <v>5</v>
      </c>
      <c r="C6" s="112">
        <v>75084</v>
      </c>
      <c r="D6" s="112">
        <v>2210</v>
      </c>
      <c r="E6" s="109" t="s">
        <v>348</v>
      </c>
      <c r="F6" s="71">
        <v>0</v>
      </c>
      <c r="G6" s="71">
        <v>4700</v>
      </c>
      <c r="H6" s="71">
        <v>0</v>
      </c>
      <c r="I6" s="71">
        <v>0</v>
      </c>
      <c r="J6" s="70">
        <f>SUM(F6:I6)</f>
        <v>4700</v>
      </c>
    </row>
    <row r="7" spans="1:12" ht="110.25">
      <c r="A7" s="9"/>
      <c r="B7" s="10" t="s">
        <v>6</v>
      </c>
      <c r="C7" s="10">
        <v>85156</v>
      </c>
      <c r="D7" s="10">
        <v>2210</v>
      </c>
      <c r="E7" s="111" t="s">
        <v>349</v>
      </c>
      <c r="F7" s="11">
        <v>0</v>
      </c>
      <c r="G7" s="110">
        <v>3975</v>
      </c>
      <c r="H7" s="11">
        <v>0</v>
      </c>
      <c r="I7" s="11">
        <v>0</v>
      </c>
      <c r="J7" s="70">
        <f t="shared" ref="J7:J10" si="0">SUM(F7:I7)</f>
        <v>3975</v>
      </c>
    </row>
    <row r="8" spans="1:12" ht="47.25">
      <c r="A8" s="9"/>
      <c r="B8" s="10" t="s">
        <v>7</v>
      </c>
      <c r="C8" s="10">
        <v>85501</v>
      </c>
      <c r="D8" s="10">
        <v>2380</v>
      </c>
      <c r="E8" s="111" t="s">
        <v>352</v>
      </c>
      <c r="F8" s="11">
        <v>21400</v>
      </c>
      <c r="G8" s="11">
        <v>0</v>
      </c>
      <c r="H8" s="12">
        <v>0</v>
      </c>
      <c r="I8" s="12">
        <v>0</v>
      </c>
      <c r="J8" s="70">
        <f t="shared" si="0"/>
        <v>21400</v>
      </c>
    </row>
    <row r="9" spans="1:12" ht="63.75">
      <c r="A9" s="9"/>
      <c r="B9" s="10" t="s">
        <v>8</v>
      </c>
      <c r="C9" s="112">
        <v>85502</v>
      </c>
      <c r="D9" s="112">
        <v>2210</v>
      </c>
      <c r="E9" s="23" t="s">
        <v>350</v>
      </c>
      <c r="F9" s="11"/>
      <c r="G9" s="11"/>
      <c r="H9" s="12">
        <v>85000</v>
      </c>
      <c r="I9" s="12"/>
      <c r="J9" s="70">
        <f t="shared" si="0"/>
        <v>85000</v>
      </c>
    </row>
    <row r="10" spans="1:12" ht="141.75">
      <c r="A10" s="9"/>
      <c r="B10" s="10" t="s">
        <v>9</v>
      </c>
      <c r="C10" s="113">
        <v>85509</v>
      </c>
      <c r="D10" s="113">
        <v>2210</v>
      </c>
      <c r="E10" s="111" t="s">
        <v>351</v>
      </c>
      <c r="F10" s="11"/>
      <c r="G10" s="11"/>
      <c r="H10" s="12">
        <v>125000</v>
      </c>
      <c r="I10" s="12"/>
      <c r="J10" s="70">
        <f t="shared" si="0"/>
        <v>125000</v>
      </c>
    </row>
    <row r="11" spans="1:12" ht="15.75">
      <c r="A11" s="13"/>
      <c r="B11" s="209" t="s">
        <v>248</v>
      </c>
      <c r="C11" s="210"/>
      <c r="D11" s="210"/>
      <c r="E11" s="211"/>
      <c r="F11" s="14">
        <f>SUM(F6:F10)</f>
        <v>21400</v>
      </c>
      <c r="G11" s="14">
        <f t="shared" ref="G11:I11" si="1">SUM(G6:G10)</f>
        <v>8675</v>
      </c>
      <c r="H11" s="14">
        <f t="shared" si="1"/>
        <v>210000</v>
      </c>
      <c r="I11" s="14">
        <f t="shared" si="1"/>
        <v>0</v>
      </c>
      <c r="J11" s="15">
        <f>SUM(J6:J10)</f>
        <v>240075</v>
      </c>
    </row>
    <row r="12" spans="1:12">
      <c r="A12" s="16"/>
      <c r="B12" s="16"/>
      <c r="C12" s="16"/>
      <c r="D12" s="16"/>
      <c r="E12" s="16"/>
      <c r="F12" s="17"/>
      <c r="G12" s="17"/>
      <c r="H12" s="16"/>
      <c r="I12" s="16"/>
      <c r="J12" s="18"/>
    </row>
    <row r="13" spans="1:12">
      <c r="A13" s="212" t="s">
        <v>356</v>
      </c>
      <c r="B13" s="212"/>
      <c r="C13" s="212"/>
      <c r="D13" s="212"/>
      <c r="E13" s="212"/>
      <c r="F13" s="212"/>
      <c r="G13" s="212"/>
      <c r="H13" s="212"/>
      <c r="I13" s="21"/>
      <c r="J13" s="19"/>
    </row>
    <row r="14" spans="1:12">
      <c r="A14" s="213" t="s">
        <v>355</v>
      </c>
      <c r="B14" s="213"/>
      <c r="C14" s="213"/>
      <c r="D14" s="213"/>
      <c r="E14" s="213"/>
      <c r="F14" s="213"/>
      <c r="G14" s="213"/>
      <c r="H14" s="213"/>
      <c r="I14" s="22"/>
      <c r="J14" s="20"/>
    </row>
    <row r="16" spans="1:12">
      <c r="J16" t="s">
        <v>294</v>
      </c>
      <c r="K16" s="214">
        <f>J8</f>
        <v>21400</v>
      </c>
      <c r="L16" s="74"/>
    </row>
    <row r="17" spans="10:11">
      <c r="J17" t="s">
        <v>297</v>
      </c>
      <c r="K17" s="74">
        <v>0</v>
      </c>
    </row>
    <row r="18" spans="10:11">
      <c r="J18" t="s">
        <v>304</v>
      </c>
      <c r="K18" s="74">
        <f>G6+G7</f>
        <v>8675</v>
      </c>
    </row>
    <row r="19" spans="10:11">
      <c r="J19" t="s">
        <v>308</v>
      </c>
      <c r="K19" s="74">
        <v>0</v>
      </c>
    </row>
    <row r="20" spans="10:11">
      <c r="J20" t="s">
        <v>314</v>
      </c>
      <c r="K20" s="74">
        <f>H11</f>
        <v>210000</v>
      </c>
    </row>
    <row r="21" spans="10:11">
      <c r="K21" s="74">
        <f>SUM(K16:K20)</f>
        <v>240075</v>
      </c>
    </row>
  </sheetData>
  <mergeCells count="4">
    <mergeCell ref="B4:J4"/>
    <mergeCell ref="B11:E11"/>
    <mergeCell ref="A13:H13"/>
    <mergeCell ref="A14:H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GMINY</vt:lpstr>
      <vt:lpstr>POWIATY</vt:lpstr>
      <vt:lpstr>SAMORZĄD WOJEWÓDZTWA</vt:lpstr>
      <vt:lpstr>GMINY!Obszar_wydruku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2017-05-08T06:30:46Z</dcterms:modified>
</cp:coreProperties>
</file>