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rafal.otys\Desktop\"/>
    </mc:Choice>
  </mc:AlternateContent>
  <xr:revisionPtr revIDLastSave="0" documentId="13_ncr:1_{3855E94C-7879-4464-9DD5-8041230CC4D1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8" i="1" l="1"/>
  <c r="K191" i="1"/>
  <c r="H191" i="1"/>
  <c r="T125" i="1" l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S125" i="1"/>
  <c r="T126" i="1" l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L112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U125" i="1" l="1"/>
  <c r="V125" i="1" s="1"/>
  <c r="U117" i="1"/>
  <c r="V117" i="1" s="1"/>
  <c r="U113" i="1"/>
  <c r="V113" i="1" s="1"/>
  <c r="U121" i="1"/>
  <c r="V121" i="1" s="1"/>
  <c r="U124" i="1"/>
  <c r="V124" i="1" s="1"/>
  <c r="U120" i="1"/>
  <c r="V120" i="1" s="1"/>
  <c r="U116" i="1"/>
  <c r="V116" i="1" s="1"/>
  <c r="U112" i="1"/>
  <c r="V112" i="1" s="1"/>
  <c r="U115" i="1"/>
  <c r="V115" i="1" s="1"/>
  <c r="U123" i="1"/>
  <c r="V123" i="1" s="1"/>
  <c r="U119" i="1"/>
  <c r="V119" i="1" s="1"/>
  <c r="U111" i="1"/>
  <c r="U122" i="1"/>
  <c r="V122" i="1" s="1"/>
  <c r="U118" i="1"/>
  <c r="V118" i="1" s="1"/>
  <c r="U114" i="1"/>
  <c r="V114" i="1" s="1"/>
  <c r="J396" i="1"/>
  <c r="V397" i="1" l="1"/>
  <c r="S397" i="1"/>
  <c r="P397" i="1"/>
  <c r="M397" i="1"/>
  <c r="J397" i="1"/>
  <c r="O253" i="1" l="1"/>
  <c r="S253" i="1" s="1"/>
  <c r="I251" i="1" l="1"/>
  <c r="M251" i="1" s="1"/>
  <c r="O250" i="1"/>
  <c r="S250" i="1" s="1"/>
  <c r="T336" i="1" l="1"/>
  <c r="T337" i="1"/>
  <c r="T338" i="1"/>
  <c r="T339" i="1"/>
  <c r="T340" i="1"/>
  <c r="T335" i="1"/>
  <c r="R336" i="1"/>
  <c r="R337" i="1"/>
  <c r="R338" i="1"/>
  <c r="R339" i="1"/>
  <c r="R340" i="1"/>
  <c r="R335" i="1"/>
  <c r="P336" i="1"/>
  <c r="P337" i="1"/>
  <c r="P338" i="1"/>
  <c r="P339" i="1"/>
  <c r="P340" i="1"/>
  <c r="P335" i="1"/>
  <c r="M336" i="1"/>
  <c r="M337" i="1"/>
  <c r="M338" i="1"/>
  <c r="M339" i="1"/>
  <c r="M340" i="1"/>
  <c r="M335" i="1"/>
  <c r="H336" i="1"/>
  <c r="H337" i="1"/>
  <c r="H338" i="1"/>
  <c r="H339" i="1"/>
  <c r="H340" i="1"/>
  <c r="F336" i="1"/>
  <c r="F337" i="1"/>
  <c r="F338" i="1"/>
  <c r="F339" i="1"/>
  <c r="F340" i="1"/>
  <c r="D336" i="1"/>
  <c r="D337" i="1"/>
  <c r="D338" i="1"/>
  <c r="D339" i="1"/>
  <c r="D340" i="1"/>
  <c r="A336" i="1"/>
  <c r="A337" i="1"/>
  <c r="A338" i="1"/>
  <c r="A339" i="1"/>
  <c r="A340" i="1"/>
  <c r="R341" i="1" l="1"/>
  <c r="T341" i="1"/>
  <c r="P341" i="1"/>
  <c r="G229" i="1"/>
  <c r="G220" i="1"/>
  <c r="M56" i="1"/>
  <c r="L109" i="1"/>
  <c r="M22" i="1"/>
  <c r="G354" i="1"/>
  <c r="G247" i="1"/>
  <c r="G366" i="1"/>
  <c r="M332" i="1"/>
  <c r="A332" i="1"/>
  <c r="G279" i="1"/>
  <c r="E9" i="1"/>
  <c r="P233" i="1"/>
  <c r="M233" i="1"/>
  <c r="J233" i="1"/>
  <c r="G233" i="1"/>
  <c r="P232" i="1"/>
  <c r="M232" i="1"/>
  <c r="J232" i="1"/>
  <c r="G232" i="1"/>
  <c r="P231" i="1"/>
  <c r="M231" i="1"/>
  <c r="J231" i="1"/>
  <c r="G231" i="1"/>
  <c r="P224" i="1"/>
  <c r="M224" i="1"/>
  <c r="J224" i="1"/>
  <c r="G224" i="1"/>
  <c r="J223" i="1"/>
  <c r="M223" i="1"/>
  <c r="P223" i="1"/>
  <c r="G223" i="1"/>
  <c r="P222" i="1"/>
  <c r="M222" i="1"/>
  <c r="J222" i="1"/>
  <c r="G222" i="1"/>
  <c r="Q153" i="1"/>
  <c r="N153" i="1"/>
  <c r="L153" i="1"/>
  <c r="L111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6" i="1"/>
  <c r="S396" i="1"/>
  <c r="P396" i="1"/>
  <c r="M396" i="1"/>
  <c r="V395" i="1"/>
  <c r="S395" i="1"/>
  <c r="P395" i="1"/>
  <c r="M395" i="1"/>
  <c r="J395" i="1"/>
  <c r="V394" i="1"/>
  <c r="S394" i="1"/>
  <c r="P394" i="1"/>
  <c r="M394" i="1"/>
  <c r="J394" i="1"/>
  <c r="V393" i="1"/>
  <c r="S393" i="1"/>
  <c r="P393" i="1"/>
  <c r="M393" i="1"/>
  <c r="J393" i="1"/>
  <c r="V392" i="1"/>
  <c r="S392" i="1"/>
  <c r="P392" i="1"/>
  <c r="M392" i="1"/>
  <c r="J392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5" i="1"/>
  <c r="F335" i="1"/>
  <c r="D335" i="1"/>
  <c r="A335" i="1"/>
  <c r="Q283" i="1"/>
  <c r="U283" i="1" s="1"/>
  <c r="Q284" i="1"/>
  <c r="U284" i="1" s="1"/>
  <c r="Q285" i="1"/>
  <c r="U285" i="1" s="1"/>
  <c r="Q286" i="1"/>
  <c r="U286" i="1" s="1"/>
  <c r="Q287" i="1"/>
  <c r="U287" i="1" s="1"/>
  <c r="Q282" i="1"/>
  <c r="U282" i="1" s="1"/>
  <c r="O283" i="1"/>
  <c r="S283" i="1" s="1"/>
  <c r="O284" i="1"/>
  <c r="S284" i="1" s="1"/>
  <c r="O285" i="1"/>
  <c r="S285" i="1" s="1"/>
  <c r="O286" i="1"/>
  <c r="S286" i="1" s="1"/>
  <c r="O287" i="1"/>
  <c r="S287" i="1" s="1"/>
  <c r="O282" i="1"/>
  <c r="S282" i="1" s="1"/>
  <c r="I283" i="1"/>
  <c r="M283" i="1" s="1"/>
  <c r="I284" i="1"/>
  <c r="M284" i="1" s="1"/>
  <c r="I285" i="1"/>
  <c r="M285" i="1" s="1"/>
  <c r="I286" i="1"/>
  <c r="M286" i="1" s="1"/>
  <c r="I287" i="1"/>
  <c r="M287" i="1" s="1"/>
  <c r="I282" i="1"/>
  <c r="M282" i="1" s="1"/>
  <c r="G282" i="1"/>
  <c r="K282" i="1" s="1"/>
  <c r="G283" i="1"/>
  <c r="K283" i="1" s="1"/>
  <c r="G284" i="1"/>
  <c r="K284" i="1" s="1"/>
  <c r="G285" i="1"/>
  <c r="K285" i="1" s="1"/>
  <c r="G286" i="1"/>
  <c r="K286" i="1" s="1"/>
  <c r="G287" i="1"/>
  <c r="K287" i="1" s="1"/>
  <c r="C283" i="1"/>
  <c r="C284" i="1"/>
  <c r="C285" i="1"/>
  <c r="C286" i="1"/>
  <c r="C287" i="1"/>
  <c r="C282" i="1"/>
  <c r="Q251" i="1"/>
  <c r="U251" i="1" s="1"/>
  <c r="Q252" i="1"/>
  <c r="U252" i="1" s="1"/>
  <c r="Q253" i="1"/>
  <c r="U253" i="1" s="1"/>
  <c r="Q254" i="1"/>
  <c r="U254" i="1" s="1"/>
  <c r="Q255" i="1"/>
  <c r="U255" i="1" s="1"/>
  <c r="Q250" i="1"/>
  <c r="U250" i="1" s="1"/>
  <c r="O251" i="1"/>
  <c r="S251" i="1" s="1"/>
  <c r="O252" i="1"/>
  <c r="S252" i="1" s="1"/>
  <c r="O254" i="1"/>
  <c r="S254" i="1" s="1"/>
  <c r="O255" i="1"/>
  <c r="S255" i="1" s="1"/>
  <c r="C251" i="1"/>
  <c r="C252" i="1"/>
  <c r="C253" i="1"/>
  <c r="C254" i="1"/>
  <c r="C255" i="1"/>
  <c r="I252" i="1"/>
  <c r="M252" i="1" s="1"/>
  <c r="I253" i="1"/>
  <c r="M253" i="1" s="1"/>
  <c r="I254" i="1"/>
  <c r="M254" i="1" s="1"/>
  <c r="I255" i="1"/>
  <c r="M255" i="1" s="1"/>
  <c r="I250" i="1"/>
  <c r="M250" i="1" s="1"/>
  <c r="G251" i="1"/>
  <c r="K251" i="1" s="1"/>
  <c r="G252" i="1"/>
  <c r="K252" i="1" s="1"/>
  <c r="G253" i="1"/>
  <c r="K253" i="1" s="1"/>
  <c r="G254" i="1"/>
  <c r="K254" i="1" s="1"/>
  <c r="G255" i="1"/>
  <c r="K255" i="1" s="1"/>
  <c r="G250" i="1"/>
  <c r="K250" i="1" s="1"/>
  <c r="C250" i="1"/>
  <c r="M225" i="1" l="1"/>
  <c r="Q61" i="1"/>
  <c r="G234" i="1"/>
  <c r="J234" i="1"/>
  <c r="M234" i="1"/>
  <c r="P234" i="1"/>
  <c r="M256" i="1"/>
  <c r="K61" i="1"/>
  <c r="J398" i="1"/>
  <c r="V398" i="1"/>
  <c r="S398" i="1"/>
  <c r="V111" i="1"/>
  <c r="P398" i="1"/>
  <c r="M398" i="1"/>
  <c r="O61" i="1"/>
  <c r="G225" i="1"/>
  <c r="J225" i="1"/>
  <c r="Q88" i="1"/>
  <c r="S374" i="1"/>
  <c r="P225" i="1"/>
  <c r="G362" i="1"/>
  <c r="M362" i="1"/>
  <c r="S362" i="1"/>
  <c r="F341" i="1"/>
  <c r="O88" i="1"/>
  <c r="J374" i="1"/>
  <c r="P374" i="1"/>
  <c r="G374" i="1"/>
  <c r="M374" i="1"/>
  <c r="P362" i="1"/>
  <c r="J362" i="1"/>
  <c r="D341" i="1"/>
  <c r="H341" i="1"/>
  <c r="S126" i="1"/>
  <c r="R126" i="1"/>
  <c r="Q126" i="1"/>
  <c r="P126" i="1"/>
  <c r="O126" i="1"/>
  <c r="N126" i="1"/>
  <c r="L126" i="1"/>
  <c r="Q52" i="1"/>
  <c r="O52" i="1"/>
  <c r="Q27" i="1"/>
  <c r="O27" i="1"/>
  <c r="M27" i="1"/>
  <c r="K27" i="1"/>
  <c r="Q288" i="1"/>
  <c r="O288" i="1"/>
  <c r="M288" i="1"/>
  <c r="K288" i="1"/>
  <c r="I288" i="1"/>
  <c r="G288" i="1"/>
  <c r="Q256" i="1"/>
  <c r="O256" i="1"/>
  <c r="I256" i="1"/>
  <c r="G256" i="1"/>
  <c r="U126" i="1" l="1"/>
  <c r="V126" i="1"/>
  <c r="S256" i="1"/>
  <c r="U256" i="1"/>
  <c r="S288" i="1"/>
  <c r="U288" i="1"/>
  <c r="K25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<sst xmlns="http://schemas.openxmlformats.org/spreadsheetml/2006/main" count="1000" uniqueCount="180">
  <si>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</si>
  <si>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</si>
  <si>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</si>
  <si>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</si>
  <si>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</si>
  <si>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</si>
  <si>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</si>
  <si>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</si>
  <si>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</si>
  <si>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</si>
  <si>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</si>
  <si>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</si>
  <si>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</si>
  <si>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</si>
  <si>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</si>
  <si>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</si>
  <si>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</si>
  <si>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</si>
  <si>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</si>
  <si>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</si>
  <si>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</si>
  <si>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</si>
  <si>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</si>
  <si>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</si>
  <si>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</si>
  <si>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</si>
  <si>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</si>
  <si>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</si>
  <si>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</si>
  <si>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</si>
  <si>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</si>
  <si>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</si>
  <si>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</si>
  <si>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</si>
  <si>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</si>
  <si>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</si>
  <si>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</si>
  <si>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</si>
  <si>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</si>
  <si>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</si>
  <si>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</si>
  <si>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</si>
  <si>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</si>
  <si>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</si>
  <si>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</si>
  <si>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</si>
  <si>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</si>
  <si>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</si>
  <si>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</si>
  <si>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</si>
  <si>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</si>
  <si>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</si>
  <si>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</si>
  <si>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</si>
  <si>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</si>
  <si>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</si>
  <si>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</si>
  <si>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</si>
  <si>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</si>
  <si>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</si>
  <si>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</si>
  <si>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</si>
  <si>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</si>
  <si>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</si>
  <si>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</si>
  <si>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</si>
  <si>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</si>
  <si>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</si>
  <si>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</si>
  <si>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</si>
  <si>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</si>
  <si>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</si>
  <si>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</si>
  <si>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</si>
  <si>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</si>
  <si>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</si>
  <si>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</si>
  <si>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</si>
  <si>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</si>
  <si>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</si>
  <si>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</si>
  <si>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</si>
  <si>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</si>
  <si>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</si>
  <si>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</si>
  <si>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</si>
  <si>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</si>
  <si>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</si>
  <si>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</si>
  <si>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</si>
  <si>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</si>
  <si>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</si>
  <si>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</si>
  <si>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</si>
  <si>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</si>
  <si>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</si>
  <si>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</si>
  <si>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</si>
  <si>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</si>
  <si>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</si>
  <si>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</si>
  <si>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</si>
  <si>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</si>
  <si>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</si>
  <si>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</si>
  <si>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</si>
  <si>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</si>
  <si>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</si>
  <si>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</si>
  <si>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</si>
  <si>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</si>
  <si>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</si>
  <si>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</si>
  <si>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</si>
  <si>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</si>
  <si>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</si>
  <si>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</si>
  <si>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</si>
  <si>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</si>
  <si>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</si>
  <si>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</si>
  <si>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</si>
  <si>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</si>
  <si>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</si>
  <si>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</si>
  <si>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</si>
  <si>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</si>
  <si>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</si>
  <si>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</si>
  <si>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</si>
  <si>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</si>
  <si>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</si>
  <si>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</si>
  <si>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</si>
  <si>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</si>
  <si>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</si>
  <si>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</si>
  <si>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</si>
  <si>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</si>
  <si>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</si>
  <si>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</si>
  <si>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</si>
  <si>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</si>
  <si>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</si>
  <si>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</si>
  <si>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</si>
  <si>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</si>
  <si>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</si>
  <si>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</si>
  <si>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01.07.2024</t>
  </si>
  <si>
    <t>31.07.2024</t>
  </si>
  <si>
    <t>01.01.2024</t>
  </si>
  <si>
    <t>BIAŁORUŚ</t>
  </si>
  <si>
    <t>SUDAN</t>
  </si>
  <si>
    <t>SOMALIA</t>
  </si>
  <si>
    <t>SYRIA</t>
  </si>
  <si>
    <t>NORWEGIA</t>
  </si>
  <si>
    <t>NIDERLANDY</t>
  </si>
  <si>
    <t>RUMUNIA</t>
  </si>
  <si>
    <t>ŁOTWA</t>
  </si>
  <si>
    <t>LITWA</t>
  </si>
  <si>
    <t>ERYTREA</t>
  </si>
  <si>
    <t>25.07.2024 - 31.07.2024</t>
  </si>
  <si>
    <t>18.07.2024 - 24.07.2024</t>
  </si>
  <si>
    <t>11.07.2024 - 17.07.2024</t>
  </si>
  <si>
    <t>04.07.2024 - 10.07.2024</t>
  </si>
  <si>
    <t>27.06.2024 - 03.07.2024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</si>
  <si>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</si>
  <si>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</si>
  <si>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</si>
  <si>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rPr>
        <b/>
        <sz val="10"/>
        <rFont val="Roboto"/>
        <charset val="238"/>
      </rPr>
      <t>Od początku 2024 r.</t>
    </r>
    <r>
      <rPr>
        <sz val="10"/>
        <rFont val="Roboto"/>
        <charset val="238"/>
      </rPr>
      <t xml:space="preserve"> cudzoziemcy złożyli ponad </t>
    </r>
    <r>
      <rPr>
        <b/>
        <sz val="10"/>
        <rFont val="Roboto"/>
        <charset val="238"/>
      </rPr>
      <t>348 tys. wniosków</t>
    </r>
    <r>
      <rPr>
        <sz val="10"/>
        <rFont val="Roboto"/>
        <charset val="238"/>
      </rPr>
      <t xml:space="preserve"> w sprawach o udzielenie zezwoleń na pobyt, tylko o ponad 1 tys. (+0,3%) więcej niż przez siedem miesięcy 2023 r. (347 tys.)
Najwięcej osób (90%) zainteresowanych było zezwoleniem na pobyt czasowy (316 tys.), natomiast o pozostałe zezwolenia ubiegało się po 5% cudzoziemców: na pobyt stały (16,6 tys.) i na pobyt rezydenta długoterminowego UE (16,3 tys.). Dominującym państwem pochodzenia była Ukraina (211,7 tys.). Bardzo licznie wnioski również składali: Białorusini (34,3 tys.), Gruzini (11,3 tys.), Hindusi (9,6 tys.), Kolumbijczycy (7,8 tys.) i Turcy (5,8 tys.). Blisko połowa wnioskodawców to osoby w wieku 18-34 (151,9 tys.), a kolejne 43% (148 tys.) to 35-64 latkowie. Wśród osób małoletnich bardzo liczną grupę stanowią dzieci z przedziału wiekowego 0-13 (35,3 tys.). Pod względem płci dominują mężczyźni (59%).
Zwyczajowo wnioskodawcy koncentrowali się w województwach z dużymi ośrodkami miejskimi. Najwięcej cudzoziemców złożyło swoje wnioski                     w Mazowieckim Urzędzie Wojewódzkim (98 tys.), Wielkopolskim UW (41,6 tys.), Małopolskim UW (31 tys.), Dolnośląskim UW (30 tys.) Śląskim UW i Łódzkim UW (po 22 tys.).
W tym samym czasie urzędy wojewódzkie wydały ponad 232,4 tys. decyzji, z czego 88% stanowiły zgody na pobyt, dalsze 8% odmowy, a 4% - umorzenia postępowania. Spośród 203,8 tys. decyzji pozytywnych 89% dotyczyło pobytu czasowego (181,3 tys.), 7% pobytu stałego (13,4 tys.), a 4% rezydenta długoterminowego UE (9,1 tys.)
</t>
    </r>
  </si>
  <si>
    <r>
      <rPr>
        <b/>
        <sz val="10"/>
        <rFont val="Roboto"/>
        <charset val="238"/>
      </rPr>
      <t xml:space="preserve">W lipcu br. </t>
    </r>
    <r>
      <rPr>
        <sz val="10"/>
        <rFont val="Roboto"/>
        <charset val="238"/>
      </rPr>
      <t>Szef UdSC zrealizował</t>
    </r>
    <r>
      <rPr>
        <b/>
        <sz val="10"/>
        <rFont val="Roboto"/>
        <charset val="238"/>
      </rPr>
      <t xml:space="preserve"> ponad 3,4 tys. spraw</t>
    </r>
    <r>
      <rPr>
        <sz val="10"/>
        <rFont val="Roboto"/>
        <charset val="238"/>
      </rPr>
      <t xml:space="preserve"> dotyczących Wykazu, spośród których do najliczniejszych zaliczały się wpisy wpisy do Wykazu (45%), wpisy SIS (31%) i alerty pobytowe (10%).</t>
    </r>
  </si>
  <si>
    <r>
      <rPr>
        <b/>
        <sz val="10"/>
        <color theme="1"/>
        <rFont val="Roboto"/>
        <charset val="238"/>
      </rPr>
      <t>W lipcu br.</t>
    </r>
    <r>
      <rPr>
        <sz val="10"/>
        <color theme="1"/>
        <rFont val="Roboto"/>
        <charset val="238"/>
      </rPr>
      <t xml:space="preserve"> wpłynęło do Urzędu </t>
    </r>
    <r>
      <rPr>
        <b/>
        <sz val="10"/>
        <color theme="1"/>
        <rFont val="Roboto"/>
        <charset val="238"/>
      </rPr>
      <t>ponad 95,5 tys. wniosków</t>
    </r>
    <r>
      <rPr>
        <sz val="10"/>
        <color theme="1"/>
        <rFont val="Roboto"/>
        <charset val="238"/>
      </rPr>
      <t xml:space="preserve"> w ramach konsultacji wizowych - blisko 84 tys. pochodziło z innych państw członkowskich, 
a 7,1 tys. od konsulów. Liczba wydanych decyzji jest wyższa niż liczba złożonych wniosków. Ogółem wydano prawie 97 tys. decyzji, przy czym około 85 tys. dotyczyło wniosków przesłanych z innych państw, a 12 tys. w sprawach dotyczących wniosków od konsulów. Zauważalny jest duży wzrost liczby spraw nadsyłanych od Partnerów Schengen - jest to prawdopodobnie związane z wysokim sezonem turystycznym. Z tego samego powodu zwiększyła się także liczba spraw obligatoryjnych nadesłanych od konsulów RP.</t>
    </r>
  </si>
  <si>
    <r>
      <rPr>
        <b/>
        <sz val="10"/>
        <color theme="1"/>
        <rFont val="Roboto"/>
        <charset val="238"/>
      </rPr>
      <t>W lipcu 2024 r</t>
    </r>
    <r>
      <rPr>
        <sz val="10"/>
        <color theme="1"/>
        <rFont val="Roboto"/>
        <charset val="238"/>
      </rPr>
      <t xml:space="preserve">. wydano </t>
    </r>
    <r>
      <rPr>
        <b/>
        <sz val="10"/>
        <color theme="1"/>
        <rFont val="Roboto"/>
        <charset val="238"/>
      </rPr>
      <t>230 zezwoleń</t>
    </r>
    <r>
      <rPr>
        <sz val="10"/>
        <color theme="1"/>
        <rFont val="Roboto"/>
        <charset val="238"/>
      </rPr>
      <t xml:space="preserve"> dotyczących Małego Ruchu Granicznego. Natomiast </t>
    </r>
    <r>
      <rPr>
        <b/>
        <sz val="10"/>
        <color theme="1"/>
        <rFont val="Roboto"/>
        <charset val="238"/>
      </rPr>
      <t>podczas siedmiu miesiący 2024 r.</t>
    </r>
    <r>
      <rPr>
        <sz val="10"/>
        <color theme="1"/>
        <rFont val="Roboto"/>
        <charset val="238"/>
      </rPr>
      <t xml:space="preserve"> wydano łącznie </t>
    </r>
    <r>
      <rPr>
        <b/>
        <sz val="10"/>
        <color theme="1"/>
        <rFont val="Roboto"/>
        <charset val="238"/>
      </rPr>
      <t>1 789 zezwoleń</t>
    </r>
    <r>
      <rPr>
        <sz val="10"/>
        <color theme="1"/>
        <rFont val="Roboto"/>
        <charset val="238"/>
      </rPr>
      <t xml:space="preserve"> - wszystkie wydane przez placówkę we Lwowie.</t>
    </r>
  </si>
  <si>
    <r>
      <rPr>
        <b/>
        <sz val="10"/>
        <color theme="1"/>
        <rFont val="Roboto"/>
        <charset val="238"/>
      </rPr>
      <t>Przez siedem miesięcy 2024 r.</t>
    </r>
    <r>
      <rPr>
        <sz val="10"/>
        <color theme="1"/>
        <rFont val="Roboto"/>
        <charset val="238"/>
      </rPr>
      <t xml:space="preserve"> - w ramach procedur dublińskich - </t>
    </r>
    <r>
      <rPr>
        <b/>
        <sz val="10"/>
        <color theme="1"/>
        <rFont val="Roboto"/>
        <charset val="238"/>
      </rPr>
      <t xml:space="preserve">wnioskami IN objętych było 2 285 </t>
    </r>
    <r>
      <rPr>
        <sz val="10"/>
        <color theme="1"/>
        <rFont val="Roboto"/>
        <charset val="238"/>
      </rPr>
      <t xml:space="preserve">cudzoziemców. Z kolei Polska wystąpiła z takim wnioskiem do innych krajów europejskich (OUT) w przypadku 152 os., z czego 85% wniosków IN oraz 78% wniosków OUT zostało rozpatrzonych pozytywnie. 57% wniosków IN dotyczyło współpracy z Niemcami, 9% - z Francją, a 8% z Belgią i 6% z Norwegią. Procedury OUT kierowane były głównie do Niemiec (34%) i Rumunii (10%). 
</t>
    </r>
    <r>
      <rPr>
        <sz val="10"/>
        <rFont val="Roboto"/>
        <charset val="238"/>
      </rPr>
      <t>W podziale na obywatelstwo cudzoziemców, wnioski IN dotyczyły najczęściej ob. Syrii (13%), Rosji (12%), a także Ukrainy (10%).</t>
    </r>
  </si>
  <si>
    <r>
      <rPr>
        <b/>
        <sz val="10"/>
        <rFont val="Roboto"/>
        <charset val="238"/>
      </rPr>
      <t>W 2024 r.</t>
    </r>
    <r>
      <rPr>
        <sz val="10"/>
        <rFont val="Roboto"/>
        <charset val="238"/>
      </rPr>
      <t xml:space="preserve"> Szef UdSC wydał </t>
    </r>
    <r>
      <rPr>
        <b/>
        <sz val="10"/>
        <rFont val="Roboto"/>
        <charset val="238"/>
      </rPr>
      <t>5 995 decyzji</t>
    </r>
    <r>
      <rPr>
        <sz val="10"/>
        <rFont val="Roboto"/>
        <charset val="238"/>
      </rPr>
      <t xml:space="preserve"> w sprawach o udzielenie ochrony międzynarodowej, w tym 3 498 pozytywne: 349 – status uchodźcy, 
3 149 - ochrona uzupełniająca. Poza tym 943 negatywne i 1 554 umorzeń. Status uchodźcy nadano głównie obywatelom Białorusi (156), Rosji (88), Afganistanu (27), Iranu (23) i Turcji (16). Ochronę uzupełniającą udzielano najczęściej obywatelom Ukrainy (1 555) i Białorusi (1 448), ale także Rosji (53), Afganistanu (19) i Etiopii (15). Decyzję negatywną otrzymało 943 cudzoziemców – głównie z Rosji (429), Białorusi (69), Indii (56), Ukrainy (45) i Egiptu (39). Postępowania 1 554 osób (w tym 245 obywateli Rosji, 243 obywateli Syrii, 159 obywateli Erytrei, 152 obywateli Somali i 109 obywateli Afganistanu)  zostały umorzone. Wskaźnik uznawalności w 2024 r. wynosi 79%, przy czym dla Etiopii, Erytrei, Somalii, Sudanu – 100%, dla Afganistanu – 98%, dla Ukrainy 97%, dla Białorusi - 96%, dla Syrii– 90%, , dla Tadżykistanu 32%, a dla Rosji - 25%.
Liczba spraw w toku wg stanu na 31 lipiec 2024 r. wynosi 6,3 tys.</t>
    </r>
  </si>
  <si>
    <r>
      <rPr>
        <b/>
        <sz val="10"/>
        <rFont val="Roboto"/>
        <charset val="238"/>
      </rPr>
      <t>Według stanu na 31 lipca br</t>
    </r>
    <r>
      <rPr>
        <sz val="10"/>
        <rFont val="Roboto"/>
        <charset val="238"/>
      </rPr>
      <t xml:space="preserve">. pod opieką Szefa UdSC znajdowało się 5 914 os. (31.07.2023 r.  3 913, </t>
    </r>
    <r>
      <rPr>
        <b/>
        <sz val="10"/>
        <rFont val="Roboto"/>
        <charset val="238"/>
      </rPr>
      <t>wzrost o 34%</t>
    </r>
    <r>
      <rPr>
        <sz val="10"/>
        <rFont val="Roboto"/>
        <charset val="238"/>
      </rPr>
      <t>), z czego 825 zamieszkiwało w jednym 
z dziewięciu ośrodków dla cudzoziemców, a pozostałe 5 090 osób pobierało świadczenie pieniężne na samodzielne funkcjonowanie poza ośrodkiem. W ośrodkach najliczniej przebywali Rosjanie 38%, Etiopczycy 12%, Tadżycy 5%, Somalijczycy i Erytrejczycy po 5% każde. Natomiast wśród osób poza ośrodkiem najwiecej jest obywateli Ukrainy 38%, Białorusi 28%, Rosji 16%, Tadżykistanu 4% i Gruzji 1%.</t>
    </r>
  </si>
  <si>
    <r>
      <t>Sytuację migracyjną w Polsce determinują konsekwencje wojny w Ukrainie.</t>
    </r>
    <r>
      <rPr>
        <b/>
        <sz val="10"/>
        <rFont val="Roboto"/>
        <charset val="238"/>
      </rPr>
      <t xml:space="preserve"> Według stanu na 1 sierpnia 2024 r.</t>
    </r>
    <r>
      <rPr>
        <sz val="10"/>
        <rFont val="Roboto"/>
        <charset val="238"/>
      </rPr>
      <t xml:space="preserve"> z ochrony czasowej w Polsce korzystało </t>
    </r>
    <r>
      <rPr>
        <b/>
        <sz val="10"/>
        <rFont val="Roboto"/>
        <charset val="238"/>
      </rPr>
      <t>976,2 tys.</t>
    </r>
    <r>
      <rPr>
        <sz val="10"/>
        <rFont val="Roboto"/>
        <charset val="238"/>
      </rPr>
      <t xml:space="preserve"> cudzoziemców, w tym 971,6 tys. obywateli Ukrainy.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Ważne zezwolenia</t>
    </r>
    <r>
      <rPr>
        <sz val="10"/>
        <rFont val="Roboto"/>
        <charset val="238"/>
      </rPr>
      <t xml:space="preserve"> na pobyt posiada łącznie ponad </t>
    </r>
    <r>
      <rPr>
        <b/>
        <sz val="10"/>
        <rFont val="Roboto"/>
        <charset val="238"/>
      </rPr>
      <t>1,931 mln osób</t>
    </r>
    <r>
      <rPr>
        <sz val="10"/>
        <rFont val="Roboto"/>
        <charset val="238"/>
      </rPr>
      <t xml:space="preserve">, o 120 tys. osób więcej niż 31 lipca 2023 r. (+7%). Dominują obywatele Ukrainy (1,5 mln). Poza tym licznie reprezentowani są w Polsce: Białorusini (134 tys.), Gruzini (27 tys.), Hindusi (23 tys.), Rosjanie (22 tys.), Niemcy (16 tys.), Wietnamczycy (14 tys), Turcy (13 tys.), Uzbecy (10 tys.) i Mołdawianie (9 tys.). 
W porównaniu z danymi sprzed roku największe zmiany w zakresie top10 dotyczą:                                                                                                                                                                          Ukraina - wzrost o 3%, +47 tys.                                                                                                                                                                                                                                                   Białoruś - wzrost o 38%,  +37 tys.                                                                                                                                                                                                                                                 Gruzja - wzrost o 17%, +4 tys.                                                                                                                                                                                                                                                         Indie - wzrost o 35%, + 6 tys.                                                                                                                                                                                                                                                         Rosja - wzrost o 9%, + 2 tys.                                                                                                                                                                                                                                                        Niemcy - spadek o 9%, -1,5 tys.                                                                                                                                                                                                                                               Wietnam - wzrost o 8%, + 1 tys.                                                                                                                                                                                                                                                  Turcja - wzrost o 44%, + 4 tys.                                                                                                                                                                                                                                              Uzbekistan - wzrost o 43%, +3 tys.                                                                                                                                                                                                                                           Mołdawia - wzrost o 9%, +0,7 tys.                                                                                                                                       </t>
    </r>
  </si>
  <si>
    <r>
      <rPr>
        <b/>
        <sz val="10"/>
        <rFont val="Roboto"/>
        <charset val="238"/>
      </rPr>
      <t>Przez siediem miesięcy br.</t>
    </r>
    <r>
      <rPr>
        <sz val="10"/>
        <rFont val="Roboto"/>
        <charset val="238"/>
      </rPr>
      <t xml:space="preserve"> cudzoziemcy złożyli 6 860 wnioski o udzielenie ochrony międzynarodowej na terytorium RP, które objęły </t>
    </r>
    <r>
      <rPr>
        <b/>
        <sz val="10"/>
        <rFont val="Roboto"/>
        <charset val="238"/>
      </rPr>
      <t>9 328 osób</t>
    </r>
    <r>
      <rPr>
        <sz val="10"/>
        <rFont val="Roboto"/>
        <charset val="238"/>
      </rPr>
      <t>, co oznacza wzrost o 81% (+4 176 osób) w porównaniu z tym samym okresem w 2023 r. (5 152). Jednocześnie jest to wartość zbliżona do danych za cały 2023 r. (9,5 tys.). Najliczniej o ochronę ubiegali się obywatele: Ukrainy (3 305), Białorusi (2 297), Rosji (650), Somalii (409) i Syrii (385). Obywatele tych pięciu najliczniejszych państw pochodzenia złożyli w sumie 76% wniosków o ochronę. Najwięcej potencjalnych uchodźców zarejestrowały Placówki Straży Granicznej: Warszawa - 3,5 tys. (38%), Czeremcha 0,4 tys. (4%), Terespol 0,3 tys. (3,6%), Dubicze Cerkiewne, Warszawa Modlin, Białowieża, Poznań Ławica i Wrocław Strachowice- 0,3 tys. (po 3%).
W  2024 roku dominują wnioski pierwsze (6 321, które dotyczyły 7 906 osób). Wnioski kolejne (539) dotyczyły 1 422 osób. Najwięcej wniosków złożyli mężczyźni (6 236) - 67%, głównie w przedziale wiekowym 18-34. Natomiast kobiety stanowią mniej liczbą grupę (3 092) - 33%, ale również tutaj dominował ten sam przedział wiekowy. Liczba dzieci (17% wszystkich osób objętych wnioskami) obydwu płci w wieku do lat 13 wynosiła - 1 216, a w wieku 14-17 - 356.</t>
    </r>
  </si>
  <si>
    <r>
      <t xml:space="preserve">Najwięcej odwołań od decyzji wydanych w I instancji (87%) odnosiło się do postępowań o udzielenie zezwolenia na pobyt czasowy (14 163), pobytu stałego (5% - 775) i rezydenta długoterminowego UE (2% - 386). </t>
    </r>
    <r>
      <rPr>
        <b/>
        <sz val="10"/>
        <rFont val="Roboto"/>
        <charset val="238"/>
      </rPr>
      <t xml:space="preserve"> W sumie złożono 15,5 tys. odwoła</t>
    </r>
    <r>
      <rPr>
        <sz val="10"/>
        <rFont val="Roboto"/>
        <charset val="238"/>
      </rPr>
      <t xml:space="preserve">ń, o blisko 2,4  tys. więcej (+18%) niż przez siedem miesięcy 2023 r. (13 tys.). Najczęściej dotyczyły one obywateli: Ukrainy (22%), Białorusi (18%), Turcji (8%), Gruzji (6%) oraz Indii i Wietnamu po 5%. Zdecydowana większość odwołań dotyczy spraw prowadzonych przez Wojewodę Mazowieckiego (79%).
Szef UdSC wydał w sumie 14,7 tys. decyzji w drugiej instancji, z czego 5 858 (40%) spraw zakończyło się utrzymaniem decyzji, 4 252 (29%) decyzją pozytywną, 2 495 (17%) uchyleniem decyzji i przekazaniem sprawy do ponownego rozpoznania, a 303 (2%) uchyleniem decyzji i umorzeniem postępowania.
W przypadku odwołań dotyczących postępowań o udzielenie zezwolenia na pobyt czasowy spośród blisko 13 tys. decyzji w 40% (5 tys.) utrzymano decyzje,    w 30% (4 tys.) przypadkach zapadła decyzja pozytywna, a w 18% ( 2,3 tys.) spraw zdecydowano o uchyleniu decyzji i przekazaniu sprawy do ponownego rozpoznania.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</si>
</sst>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10"/>
      <color theme="5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41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9" fontId="21" fillId="0" borderId="0" xfId="46" applyFont="1" applyProtection="1"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40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D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2067</c:v>
                </c:pt>
                <c:pt idx="2">
                  <c:v>2873</c:v>
                </c:pt>
                <c:pt idx="4">
                  <c:v>86</c:v>
                </c:pt>
                <c:pt idx="6">
                  <c:v>426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1672</c:v>
                </c:pt>
                <c:pt idx="2">
                  <c:v>2127</c:v>
                </c:pt>
                <c:pt idx="4">
                  <c:v>45</c:v>
                </c:pt>
                <c:pt idx="6">
                  <c:v>165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210</c:v>
                </c:pt>
                <c:pt idx="2">
                  <c:v>324</c:v>
                </c:pt>
                <c:pt idx="4">
                  <c:v>165</c:v>
                </c:pt>
                <c:pt idx="6">
                  <c:v>279</c:v>
                </c:pt>
                <c:pt idx="8">
                  <c:v>22</c:v>
                </c:pt>
                <c:pt idx="1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tygodniowy'!$C$285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335</c:v>
                </c:pt>
                <c:pt idx="2">
                  <c:v>340</c:v>
                </c:pt>
                <c:pt idx="4">
                  <c:v>14</c:v>
                </c:pt>
                <c:pt idx="6">
                  <c:v>69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tygodniowy'!$C$286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tygodniowy'!$G$286:$R$286</c:f>
              <c:numCache>
                <c:formatCode>General</c:formatCode>
                <c:ptCount val="12"/>
                <c:pt idx="0">
                  <c:v>306</c:v>
                </c:pt>
                <c:pt idx="2">
                  <c:v>321</c:v>
                </c:pt>
                <c:pt idx="4">
                  <c:v>8</c:v>
                </c:pt>
                <c:pt idx="6">
                  <c:v>54</c:v>
                </c:pt>
                <c:pt idx="8">
                  <c:v>10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1731</c:v>
                </c:pt>
                <c:pt idx="2">
                  <c:v>1921</c:v>
                </c:pt>
                <c:pt idx="4">
                  <c:v>152</c:v>
                </c:pt>
                <c:pt idx="6">
                  <c:v>325</c:v>
                </c:pt>
                <c:pt idx="8">
                  <c:v>30</c:v>
                </c:pt>
                <c:pt idx="1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50585224"/>
        <c:axId val="350585616"/>
        <c:axId val="0"/>
      </c:bar3DChart>
      <c:catAx>
        <c:axId val="35058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350585616"/>
        <c:crosses val="autoZero"/>
        <c:auto val="1"/>
        <c:lblAlgn val="ctr"/>
        <c:lblOffset val="100"/>
        <c:noMultiLvlLbl val="0"/>
      </c:catAx>
      <c:valAx>
        <c:axId val="350585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50585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27.06.2024 - 03.07.2024</c:v>
                </c:pt>
                <c:pt idx="1">
                  <c:v>04.07.2024 - 10.07.2024</c:v>
                </c:pt>
                <c:pt idx="2">
                  <c:v>11.07.2024 - 17.07.2024</c:v>
                </c:pt>
                <c:pt idx="3">
                  <c:v>18.07.2024 - 24.07.2024</c:v>
                </c:pt>
                <c:pt idx="4">
                  <c:v>25.07.2024 - 31.07.2024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897</c:v>
                </c:pt>
                <c:pt idx="1">
                  <c:v>828</c:v>
                </c:pt>
                <c:pt idx="2">
                  <c:v>851</c:v>
                </c:pt>
                <c:pt idx="3">
                  <c:v>829</c:v>
                </c:pt>
                <c:pt idx="4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27.06.2024 - 03.07.2024</c:v>
                </c:pt>
                <c:pt idx="1">
                  <c:v>04.07.2024 - 10.07.2024</c:v>
                </c:pt>
                <c:pt idx="2">
                  <c:v>11.07.2024 - 17.07.2024</c:v>
                </c:pt>
                <c:pt idx="3">
                  <c:v>18.07.2024 - 24.07.2024</c:v>
                </c:pt>
                <c:pt idx="4">
                  <c:v>25.07.2024 - 31.07.2024</c:v>
                </c:pt>
              </c:strCache>
            </c:strRef>
          </c:cat>
          <c:val>
            <c:numRef>
              <c:f>('Meldunek tygodniowy'!$J$394,'Meldunek tygodniowy'!$M$394,'Meldunek tygodniowy'!$P$394,'Meldunek tygodniowy'!$S$394,'Meldunek tygodniowy'!$V$394)</c:f>
              <c:numCache>
                <c:formatCode>#,##0</c:formatCode>
                <c:ptCount val="5"/>
                <c:pt idx="0">
                  <c:v>5047</c:v>
                </c:pt>
                <c:pt idx="1">
                  <c:v>5069</c:v>
                </c:pt>
                <c:pt idx="2">
                  <c:v>5061</c:v>
                </c:pt>
                <c:pt idx="3">
                  <c:v>5067</c:v>
                </c:pt>
                <c:pt idx="4">
                  <c:v>5090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27.06.2024 - 03.07.2024</c:v>
                </c:pt>
                <c:pt idx="1">
                  <c:v>04.07.2024 - 10.07.2024</c:v>
                </c:pt>
                <c:pt idx="2">
                  <c:v>11.07.2024 - 17.07.2024</c:v>
                </c:pt>
                <c:pt idx="3">
                  <c:v>18.07.2024 - 24.07.2024</c:v>
                </c:pt>
                <c:pt idx="4">
                  <c:v>25.07.2024 - 31.07.2024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50578560"/>
        <c:axId val="350581304"/>
        <c:axId val="0"/>
      </c:bar3DChart>
      <c:catAx>
        <c:axId val="350578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0581304"/>
        <c:crosses val="autoZero"/>
        <c:auto val="1"/>
        <c:lblAlgn val="ctr"/>
        <c:lblOffset val="100"/>
        <c:noMultiLvlLbl val="0"/>
      </c:catAx>
      <c:valAx>
        <c:axId val="3505813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5057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14163</c:v>
                </c:pt>
                <c:pt idx="2">
                  <c:v>5150</c:v>
                </c:pt>
                <c:pt idx="3">
                  <c:v>3920</c:v>
                </c:pt>
                <c:pt idx="4">
                  <c:v>2312</c:v>
                </c:pt>
                <c:pt idx="5">
                  <c:v>157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775</c:v>
                </c:pt>
                <c:pt idx="2">
                  <c:v>292</c:v>
                </c:pt>
                <c:pt idx="3">
                  <c:v>259</c:v>
                </c:pt>
                <c:pt idx="4">
                  <c:v>132</c:v>
                </c:pt>
                <c:pt idx="5">
                  <c:v>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386</c:v>
                </c:pt>
                <c:pt idx="2">
                  <c:v>181</c:v>
                </c:pt>
                <c:pt idx="3">
                  <c:v>67</c:v>
                </c:pt>
                <c:pt idx="4">
                  <c:v>40</c:v>
                </c:pt>
                <c:pt idx="5">
                  <c:v>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23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22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23</c:v>
                </c:pt>
                <c:pt idx="2">
                  <c:v>207</c:v>
                </c:pt>
                <c:pt idx="3">
                  <c:v>0</c:v>
                </c:pt>
                <c:pt idx="4">
                  <c:v>7</c:v>
                </c:pt>
                <c:pt idx="5">
                  <c:v>85</c:v>
                </c:pt>
                <c:pt idx="6">
                  <c:v>35</c:v>
                </c:pt>
                <c:pt idx="7">
                  <c:v>0</c:v>
                </c:pt>
                <c:pt idx="8">
                  <c:v>82</c:v>
                </c:pt>
                <c:pt idx="9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21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25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50578952"/>
        <c:axId val="350581696"/>
        <c:axId val="0"/>
      </c:bar3DChart>
      <c:catAx>
        <c:axId val="3505789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581696"/>
        <c:crosses val="autoZero"/>
        <c:auto val="1"/>
        <c:lblAlgn val="ctr"/>
        <c:lblOffset val="100"/>
        <c:noMultiLvlLbl val="0"/>
      </c:catAx>
      <c:valAx>
        <c:axId val="350581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578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353</c:v>
                </c:pt>
                <c:pt idx="2">
                  <c:v>439</c:v>
                </c:pt>
                <c:pt idx="4">
                  <c:v>54</c:v>
                </c:pt>
                <c:pt idx="6">
                  <c:v>194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219</c:v>
                </c:pt>
                <c:pt idx="2">
                  <c:v>277</c:v>
                </c:pt>
                <c:pt idx="4">
                  <c:v>28</c:v>
                </c:pt>
                <c:pt idx="6">
                  <c:v>66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31</c:v>
                </c:pt>
                <c:pt idx="2">
                  <c:v>43</c:v>
                </c:pt>
                <c:pt idx="4">
                  <c:v>22</c:v>
                </c:pt>
                <c:pt idx="6">
                  <c:v>48</c:v>
                </c:pt>
                <c:pt idx="8">
                  <c:v>7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18</c:v>
                </c:pt>
                <c:pt idx="2">
                  <c:v>46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tygodniowy'!$C$254</c:f>
              <c:strCache>
                <c:ptCount val="1"/>
                <c:pt idx="0">
                  <c:v>SUDAN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tygodniowy'!$G$254:$R$254</c:f>
              <c:numCache>
                <c:formatCode>General</c:formatCode>
                <c:ptCount val="12"/>
                <c:pt idx="0">
                  <c:v>36</c:v>
                </c:pt>
                <c:pt idx="2">
                  <c:v>36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224</c:v>
                </c:pt>
                <c:pt idx="2">
                  <c:v>238</c:v>
                </c:pt>
                <c:pt idx="4">
                  <c:v>17</c:v>
                </c:pt>
                <c:pt idx="6">
                  <c:v>26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50579344"/>
        <c:axId val="350579736"/>
        <c:axId val="0"/>
      </c:bar3DChart>
      <c:catAx>
        <c:axId val="35057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50579736"/>
        <c:crosses val="autoZero"/>
        <c:auto val="1"/>
        <c:lblAlgn val="ctr"/>
        <c:lblOffset val="100"/>
        <c:noMultiLvlLbl val="0"/>
      </c:catAx>
      <c:valAx>
        <c:axId val="35057973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50579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01.07.2024 - 31.07.2024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46448</c:v>
                </c:pt>
                <c:pt idx="1">
                  <c:v>26386</c:v>
                </c:pt>
                <c:pt idx="2">
                  <c:v>3020</c:v>
                </c:pt>
                <c:pt idx="3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01.07.2024 - 31.07.2024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2402</c:v>
                </c:pt>
                <c:pt idx="1">
                  <c:v>1766</c:v>
                </c:pt>
                <c:pt idx="2">
                  <c:v>265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01.07.2024 - 31.07.2024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2549</c:v>
                </c:pt>
                <c:pt idx="1">
                  <c:v>1322</c:v>
                </c:pt>
                <c:pt idx="2">
                  <c:v>138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4532624"/>
        <c:axId val="385573952"/>
        <c:axId val="0"/>
      </c:bar3DChart>
      <c:catAx>
        <c:axId val="35453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5573952"/>
        <c:crosses val="autoZero"/>
        <c:auto val="1"/>
        <c:lblAlgn val="ctr"/>
        <c:lblOffset val="100"/>
        <c:noMultiLvlLbl val="0"/>
      </c:catAx>
      <c:valAx>
        <c:axId val="385573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4532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83956</c:v>
                </c:pt>
                <c:pt idx="3">
                  <c:v>84959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7134</c:v>
                </c:pt>
                <c:pt idx="3">
                  <c:v>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4462</c:v>
                </c:pt>
                <c:pt idx="3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574736"/>
        <c:axId val="385572776"/>
        <c:axId val="380336704"/>
      </c:bar3DChart>
      <c:catAx>
        <c:axId val="38557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72776"/>
        <c:crosses val="autoZero"/>
        <c:auto val="1"/>
        <c:lblAlgn val="ctr"/>
        <c:lblOffset val="100"/>
        <c:noMultiLvlLbl val="0"/>
      </c:catAx>
      <c:valAx>
        <c:axId val="38557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74736"/>
        <c:crosses val="autoZero"/>
        <c:crossBetween val="between"/>
      </c:valAx>
      <c:serAx>
        <c:axId val="380336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5727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01.01.2024 - 31.07.2024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315741</c:v>
                </c:pt>
                <c:pt idx="1">
                  <c:v>181287</c:v>
                </c:pt>
                <c:pt idx="2">
                  <c:v>17038</c:v>
                </c:pt>
                <c:pt idx="3">
                  <c:v>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01.01.2024 - 31.07.2024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16588</c:v>
                </c:pt>
                <c:pt idx="1">
                  <c:v>13382</c:v>
                </c:pt>
                <c:pt idx="2">
                  <c:v>1808</c:v>
                </c:pt>
                <c:pt idx="3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01.01.2024 - 31.07.2024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16251</c:v>
                </c:pt>
                <c:pt idx="1">
                  <c:v>9101</c:v>
                </c:pt>
                <c:pt idx="2">
                  <c:v>929</c:v>
                </c:pt>
                <c:pt idx="3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572384"/>
        <c:axId val="385576304"/>
        <c:axId val="0"/>
      </c:bar3DChart>
      <c:catAx>
        <c:axId val="38557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5576304"/>
        <c:crosses val="autoZero"/>
        <c:auto val="1"/>
        <c:lblAlgn val="ctr"/>
        <c:lblOffset val="100"/>
        <c:noMultiLvlLbl val="0"/>
      </c:catAx>
      <c:valAx>
        <c:axId val="385576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5572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291</xdr:row>
      <xdr:rowOff>52389</xdr:rowOff>
    </xdr:from>
    <xdr:to>
      <xdr:col>24</xdr:col>
      <xdr:colOff>19051</xdr:colOff>
      <xdr:row>312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404</xdr:row>
      <xdr:rowOff>65086</xdr:rowOff>
    </xdr:from>
    <xdr:to>
      <xdr:col>23</xdr:col>
      <xdr:colOff>9525</xdr:colOff>
      <xdr:row>418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127</xdr:row>
      <xdr:rowOff>69397</xdr:rowOff>
    </xdr:from>
    <xdr:to>
      <xdr:col>23</xdr:col>
      <xdr:colOff>1</xdr:colOff>
      <xdr:row>149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256</xdr:row>
      <xdr:rowOff>142193</xdr:rowOff>
    </xdr:from>
    <xdr:to>
      <xdr:col>23</xdr:col>
      <xdr:colOff>238126</xdr:colOff>
      <xdr:row>275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314</xdr:row>
      <xdr:rowOff>31751</xdr:rowOff>
    </xdr:from>
    <xdr:to>
      <xdr:col>25</xdr:col>
      <xdr:colOff>21167</xdr:colOff>
      <xdr:row>323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341</xdr:row>
      <xdr:rowOff>133350</xdr:rowOff>
    </xdr:from>
    <xdr:to>
      <xdr:col>25</xdr:col>
      <xdr:colOff>10584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73875900"/>
          <a:ext cx="843068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190499</xdr:rowOff>
    </xdr:from>
    <xdr:to>
      <xdr:col>25</xdr:col>
      <xdr:colOff>10584</xdr:colOff>
      <xdr:row>384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422</xdr:row>
      <xdr:rowOff>0</xdr:rowOff>
    </xdr:from>
    <xdr:to>
      <xdr:col>25</xdr:col>
      <xdr:colOff>10584</xdr:colOff>
      <xdr:row>426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102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154</xdr:row>
      <xdr:rowOff>0</xdr:rowOff>
    </xdr:from>
    <xdr:to>
      <xdr:col>25</xdr:col>
      <xdr:colOff>10584</xdr:colOff>
      <xdr:row>161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214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236</xdr:row>
      <xdr:rowOff>0</xdr:rowOff>
    </xdr:from>
    <xdr:to>
      <xdr:col>25</xdr:col>
      <xdr:colOff>10584</xdr:colOff>
      <xdr:row>239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190499</xdr:rowOff>
    </xdr:from>
    <xdr:to>
      <xdr:col>25</xdr:col>
      <xdr:colOff>10584</xdr:colOff>
      <xdr:row>446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5"/>
  <sheetViews>
    <sheetView showGridLines="0" tabSelected="1" topLeftCell="A132" zoomScaleNormal="100" zoomScalePageLayoutView="70" workbookViewId="0">
      <selection activeCell="AB159" sqref="AB159"/>
    </sheetView>
  </sheetViews>
  <sheetFormatPr defaultColWidth="4.140625" defaultRowHeight="15" x14ac:dyDescent="0.25"/>
  <cols>
    <col min="1" max="13" width="5" style="3" customWidth="1"/>
    <col min="14" max="16" width="5.42578125" style="3" bestFit="1" customWidth="1"/>
    <col min="17" max="18" width="5" style="3" customWidth="1"/>
    <col min="19" max="19" width="6.5703125" style="3" customWidth="1"/>
    <col min="20" max="20" width="5" style="3" customWidth="1"/>
    <col min="21" max="21" width="6.1406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48"/>
      <c r="U1" s="49"/>
      <c r="V1" s="49"/>
      <c r="W1" s="49"/>
      <c r="X1" s="49"/>
      <c r="Y1" s="49"/>
      <c r="Z1" s="49"/>
      <c r="AA1" s="49"/>
      <c r="AB1" s="49"/>
      <c r="AC1" s="49"/>
    </row>
    <row r="2" spans="1:29" x14ac:dyDescent="0.25">
      <c r="Q2" s="5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x14ac:dyDescent="0.25"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x14ac:dyDescent="0.25"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x14ac:dyDescent="0.25">
      <c r="E5" s="300" t="s">
        <v>66</v>
      </c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x14ac:dyDescent="0.25"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x14ac:dyDescent="0.25"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x14ac:dyDescent="0.25"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ht="19.5" x14ac:dyDescent="0.3">
      <c r="E9" s="301" t="str">
        <f>CONCATENATE("w okresie ",Arkusz18!A2," - ",Arkusz18!B2," r.")</f>
        <v>w okresie 01.07.2024 - 31.07.2024 r.</v>
      </c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x14ac:dyDescent="0.25"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1:29" x14ac:dyDescent="0.25"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29" x14ac:dyDescent="0.25"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x14ac:dyDescent="0.25"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x14ac:dyDescent="0.25"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29" ht="18.75" x14ac:dyDescent="0.25">
      <c r="A15" s="8" t="s">
        <v>70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1:29" ht="18.75" x14ac:dyDescent="0.25">
      <c r="A16" s="8"/>
    </row>
    <row r="18" spans="1:26" x14ac:dyDescent="0.25">
      <c r="A18" s="133" t="s">
        <v>140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6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6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4" t="s">
        <v>2</v>
      </c>
      <c r="H22" s="85"/>
      <c r="I22" s="85"/>
      <c r="J22" s="85"/>
      <c r="K22" s="85" t="s">
        <v>3</v>
      </c>
      <c r="L22" s="85"/>
      <c r="M22" s="88" t="str">
        <f>CONCATENATE("decyzje ",Arkusz18!A2," - ",Arkusz18!B2," r.")</f>
        <v>decyzje 01.07.2024 - 31.07.2024 r.</v>
      </c>
      <c r="N22" s="88"/>
      <c r="O22" s="88"/>
      <c r="P22" s="88"/>
      <c r="Q22" s="88"/>
      <c r="R22" s="89"/>
    </row>
    <row r="23" spans="1:26" ht="60" customHeight="1" x14ac:dyDescent="0.25">
      <c r="G23" s="86"/>
      <c r="H23" s="87"/>
      <c r="I23" s="87"/>
      <c r="J23" s="87"/>
      <c r="K23" s="87"/>
      <c r="L23" s="87"/>
      <c r="M23" s="90" t="s">
        <v>25</v>
      </c>
      <c r="N23" s="90"/>
      <c r="O23" s="90" t="s">
        <v>26</v>
      </c>
      <c r="P23" s="90"/>
      <c r="Q23" s="90" t="s">
        <v>27</v>
      </c>
      <c r="R23" s="105"/>
    </row>
    <row r="24" spans="1:26" x14ac:dyDescent="0.25">
      <c r="G24" s="222" t="s">
        <v>34</v>
      </c>
      <c r="H24" s="223"/>
      <c r="I24" s="223"/>
      <c r="J24" s="223"/>
      <c r="K24" s="172">
        <f>Arkusz9!B5</f>
        <v>46448</v>
      </c>
      <c r="L24" s="172"/>
      <c r="M24" s="111">
        <f>Arkusz9!B3</f>
        <v>26386</v>
      </c>
      <c r="N24" s="111"/>
      <c r="O24" s="111">
        <f>Arkusz9!B2</f>
        <v>3020</v>
      </c>
      <c r="P24" s="111"/>
      <c r="Q24" s="111">
        <f>Arkusz9!B4</f>
        <v>1088</v>
      </c>
      <c r="R24" s="112"/>
    </row>
    <row r="25" spans="1:26" x14ac:dyDescent="0.25">
      <c r="G25" s="260" t="s">
        <v>35</v>
      </c>
      <c r="H25" s="261"/>
      <c r="I25" s="261"/>
      <c r="J25" s="261"/>
      <c r="K25" s="259">
        <f>Arkusz9!B13</f>
        <v>2402</v>
      </c>
      <c r="L25" s="259"/>
      <c r="M25" s="264">
        <f>Arkusz9!B11</f>
        <v>1766</v>
      </c>
      <c r="N25" s="264"/>
      <c r="O25" s="264">
        <f>Arkusz9!B10</f>
        <v>265</v>
      </c>
      <c r="P25" s="264"/>
      <c r="Q25" s="264">
        <f>Arkusz9!B12</f>
        <v>166</v>
      </c>
      <c r="R25" s="265"/>
    </row>
    <row r="26" spans="1:26" ht="15.75" thickBot="1" x14ac:dyDescent="0.3">
      <c r="G26" s="98" t="s">
        <v>24</v>
      </c>
      <c r="H26" s="99"/>
      <c r="I26" s="99"/>
      <c r="J26" s="99"/>
      <c r="K26" s="221">
        <f>Arkusz9!B9</f>
        <v>2549</v>
      </c>
      <c r="L26" s="221"/>
      <c r="M26" s="219">
        <f>Arkusz9!B7</f>
        <v>1322</v>
      </c>
      <c r="N26" s="219"/>
      <c r="O26" s="219">
        <f>Arkusz9!B6</f>
        <v>138</v>
      </c>
      <c r="P26" s="219"/>
      <c r="Q26" s="219">
        <f>Arkusz9!B8</f>
        <v>170</v>
      </c>
      <c r="R26" s="220"/>
    </row>
    <row r="27" spans="1:26" ht="15.75" thickBot="1" x14ac:dyDescent="0.3">
      <c r="G27" s="298" t="s">
        <v>72</v>
      </c>
      <c r="H27" s="299"/>
      <c r="I27" s="299"/>
      <c r="J27" s="299"/>
      <c r="K27" s="262">
        <f>SUM(K24:K26)</f>
        <v>51399</v>
      </c>
      <c r="L27" s="262"/>
      <c r="M27" s="262">
        <f>SUM(M24:M26)</f>
        <v>29474</v>
      </c>
      <c r="N27" s="262"/>
      <c r="O27" s="262">
        <f>SUM(O24:O26)</f>
        <v>3423</v>
      </c>
      <c r="P27" s="262"/>
      <c r="Q27" s="262">
        <f>SUM(Q24:Q26)</f>
        <v>1424</v>
      </c>
      <c r="R27" s="263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72" t="s">
        <v>2</v>
      </c>
      <c r="H46" s="73"/>
      <c r="I46" s="73"/>
      <c r="J46" s="73"/>
      <c r="K46" s="73"/>
      <c r="L46" s="73"/>
      <c r="M46" s="73"/>
      <c r="N46" s="73"/>
      <c r="O46" s="76" t="s">
        <v>3</v>
      </c>
      <c r="P46" s="76"/>
      <c r="Q46" s="67" t="s">
        <v>77</v>
      </c>
      <c r="R46" s="68"/>
      <c r="U46" s="24"/>
      <c r="V46" s="24"/>
      <c r="W46" s="24"/>
      <c r="X46" s="24"/>
      <c r="Y46" s="26"/>
    </row>
    <row r="47" spans="7:26" x14ac:dyDescent="0.25">
      <c r="G47" s="74"/>
      <c r="H47" s="75"/>
      <c r="I47" s="75"/>
      <c r="J47" s="75"/>
      <c r="K47" s="75"/>
      <c r="L47" s="75"/>
      <c r="M47" s="75"/>
      <c r="N47" s="75"/>
      <c r="O47" s="77"/>
      <c r="P47" s="77"/>
      <c r="Q47" s="69"/>
      <c r="R47" s="70"/>
      <c r="U47" s="24"/>
      <c r="V47" s="24"/>
      <c r="W47" s="24"/>
      <c r="X47" s="24"/>
      <c r="Y47" s="26"/>
    </row>
    <row r="48" spans="7:26" x14ac:dyDescent="0.25">
      <c r="G48" s="78" t="s">
        <v>73</v>
      </c>
      <c r="H48" s="79"/>
      <c r="I48" s="79"/>
      <c r="J48" s="79"/>
      <c r="K48" s="79"/>
      <c r="L48" s="79"/>
      <c r="M48" s="79"/>
      <c r="N48" s="79"/>
      <c r="O48" s="80">
        <f>Arkusz10!A2</f>
        <v>378</v>
      </c>
      <c r="P48" s="80"/>
      <c r="Q48" s="57">
        <f>Arkusz10!A3</f>
        <v>263</v>
      </c>
      <c r="R48" s="58"/>
      <c r="U48" s="24"/>
      <c r="V48" s="24"/>
      <c r="W48" s="24"/>
      <c r="X48" s="24"/>
      <c r="Y48" s="26"/>
    </row>
    <row r="49" spans="7:26" x14ac:dyDescent="0.25">
      <c r="G49" s="81" t="s">
        <v>74</v>
      </c>
      <c r="H49" s="82"/>
      <c r="I49" s="82"/>
      <c r="J49" s="82"/>
      <c r="K49" s="82"/>
      <c r="L49" s="82"/>
      <c r="M49" s="82"/>
      <c r="N49" s="82"/>
      <c r="O49" s="83">
        <f>Arkusz10!A4</f>
        <v>28</v>
      </c>
      <c r="P49" s="83"/>
      <c r="Q49" s="63">
        <f>Arkusz10!A5</f>
        <v>51</v>
      </c>
      <c r="R49" s="64"/>
      <c r="U49" s="24"/>
      <c r="V49" s="24"/>
      <c r="W49" s="24"/>
      <c r="X49" s="24"/>
      <c r="Y49" s="26"/>
    </row>
    <row r="50" spans="7:26" x14ac:dyDescent="0.25">
      <c r="G50" s="78" t="s">
        <v>75</v>
      </c>
      <c r="H50" s="79"/>
      <c r="I50" s="79"/>
      <c r="J50" s="79"/>
      <c r="K50" s="79"/>
      <c r="L50" s="79"/>
      <c r="M50" s="79"/>
      <c r="N50" s="79"/>
      <c r="O50" s="80">
        <f>Arkusz10!A6</f>
        <v>0</v>
      </c>
      <c r="P50" s="80"/>
      <c r="Q50" s="57">
        <f>Arkusz10!A7</f>
        <v>0</v>
      </c>
      <c r="R50" s="58"/>
      <c r="U50" s="24"/>
      <c r="V50" s="24"/>
      <c r="W50" s="24"/>
      <c r="X50" s="24"/>
      <c r="Y50" s="26"/>
    </row>
    <row r="51" spans="7:26" ht="15.75" thickBot="1" x14ac:dyDescent="0.3">
      <c r="G51" s="101" t="s">
        <v>76</v>
      </c>
      <c r="H51" s="102"/>
      <c r="I51" s="102"/>
      <c r="J51" s="102"/>
      <c r="K51" s="102"/>
      <c r="L51" s="102"/>
      <c r="M51" s="102"/>
      <c r="N51" s="102"/>
      <c r="O51" s="100">
        <f>Arkusz10!A8</f>
        <v>2</v>
      </c>
      <c r="P51" s="100"/>
      <c r="Q51" s="59">
        <f>Arkusz10!A9</f>
        <v>6</v>
      </c>
      <c r="R51" s="60"/>
      <c r="U51" s="24"/>
      <c r="V51" s="24"/>
      <c r="W51" s="24"/>
      <c r="X51" s="24"/>
      <c r="Y51" s="26"/>
    </row>
    <row r="52" spans="7:26" ht="15.75" thickBot="1" x14ac:dyDescent="0.3">
      <c r="G52" s="103" t="s">
        <v>72</v>
      </c>
      <c r="H52" s="104"/>
      <c r="I52" s="104"/>
      <c r="J52" s="104"/>
      <c r="K52" s="104"/>
      <c r="L52" s="104"/>
      <c r="M52" s="104"/>
      <c r="N52" s="104"/>
      <c r="O52" s="65">
        <f>SUM(O48:O51)</f>
        <v>408</v>
      </c>
      <c r="P52" s="65"/>
      <c r="Q52" s="61">
        <f>SUM(Q48:Q51)</f>
        <v>320</v>
      </c>
      <c r="R52" s="62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4" t="s">
        <v>2</v>
      </c>
      <c r="H56" s="85"/>
      <c r="I56" s="85"/>
      <c r="J56" s="85"/>
      <c r="K56" s="85" t="s">
        <v>3</v>
      </c>
      <c r="L56" s="85"/>
      <c r="M56" s="88" t="str">
        <f>CONCATENATE("decyzje ",Arkusz18!C2," - ",Arkusz18!B2," r.")</f>
        <v>decyzje 01.01.2024 - 31.07.2024 r.</v>
      </c>
      <c r="N56" s="88"/>
      <c r="O56" s="88"/>
      <c r="P56" s="88"/>
      <c r="Q56" s="88"/>
      <c r="R56" s="89"/>
      <c r="V56" s="24"/>
      <c r="W56" s="24"/>
      <c r="X56" s="24"/>
      <c r="Y56" s="26"/>
      <c r="Z56" s="24"/>
    </row>
    <row r="57" spans="7:26" ht="63.75" customHeight="1" x14ac:dyDescent="0.25">
      <c r="G57" s="86"/>
      <c r="H57" s="87"/>
      <c r="I57" s="87"/>
      <c r="J57" s="87"/>
      <c r="K57" s="87"/>
      <c r="L57" s="87"/>
      <c r="M57" s="90" t="s">
        <v>25</v>
      </c>
      <c r="N57" s="90"/>
      <c r="O57" s="90" t="s">
        <v>26</v>
      </c>
      <c r="P57" s="90"/>
      <c r="Q57" s="90" t="s">
        <v>27</v>
      </c>
      <c r="R57" s="105"/>
      <c r="V57" s="24"/>
      <c r="W57" s="24"/>
      <c r="X57" s="24"/>
      <c r="Y57" s="26"/>
      <c r="Z57" s="24"/>
    </row>
    <row r="58" spans="7:26" x14ac:dyDescent="0.25">
      <c r="G58" s="222" t="s">
        <v>34</v>
      </c>
      <c r="H58" s="223"/>
      <c r="I58" s="223"/>
      <c r="J58" s="223"/>
      <c r="K58" s="172">
        <f>Arkusz11!B5</f>
        <v>315741</v>
      </c>
      <c r="L58" s="172"/>
      <c r="M58" s="111">
        <f>Arkusz11!B3</f>
        <v>181287</v>
      </c>
      <c r="N58" s="111"/>
      <c r="O58" s="111">
        <f>Arkusz11!B2</f>
        <v>17038</v>
      </c>
      <c r="P58" s="111"/>
      <c r="Q58" s="111">
        <f>Arkusz11!B4</f>
        <v>7050</v>
      </c>
      <c r="R58" s="112"/>
      <c r="V58" s="24"/>
      <c r="W58" s="24"/>
      <c r="X58" s="24"/>
      <c r="Y58" s="26"/>
      <c r="Z58" s="24"/>
    </row>
    <row r="59" spans="7:26" x14ac:dyDescent="0.25">
      <c r="G59" s="260" t="s">
        <v>35</v>
      </c>
      <c r="H59" s="261"/>
      <c r="I59" s="261"/>
      <c r="J59" s="261"/>
      <c r="K59" s="259">
        <f>Arkusz11!B13</f>
        <v>16588</v>
      </c>
      <c r="L59" s="259"/>
      <c r="M59" s="264">
        <f>Arkusz11!B11</f>
        <v>13382</v>
      </c>
      <c r="N59" s="264"/>
      <c r="O59" s="264">
        <f>Arkusz11!B10</f>
        <v>1808</v>
      </c>
      <c r="P59" s="264"/>
      <c r="Q59" s="264">
        <f>Arkusz11!B12</f>
        <v>967</v>
      </c>
      <c r="R59" s="265"/>
      <c r="V59" s="24"/>
      <c r="W59" s="24"/>
      <c r="X59" s="24"/>
      <c r="Y59" s="26"/>
      <c r="Z59" s="24"/>
    </row>
    <row r="60" spans="7:26" ht="15.75" thickBot="1" x14ac:dyDescent="0.3">
      <c r="G60" s="98" t="s">
        <v>24</v>
      </c>
      <c r="H60" s="99"/>
      <c r="I60" s="99"/>
      <c r="J60" s="99"/>
      <c r="K60" s="221">
        <f>Arkusz11!B9</f>
        <v>16251</v>
      </c>
      <c r="L60" s="221"/>
      <c r="M60" s="219">
        <f>Arkusz11!B7</f>
        <v>9101</v>
      </c>
      <c r="N60" s="219"/>
      <c r="O60" s="219">
        <f>Arkusz11!B6</f>
        <v>929</v>
      </c>
      <c r="P60" s="219"/>
      <c r="Q60" s="219">
        <f>Arkusz11!B8</f>
        <v>911</v>
      </c>
      <c r="R60" s="220"/>
      <c r="V60" s="24"/>
      <c r="W60" s="24"/>
      <c r="X60" s="24"/>
      <c r="Y60" s="26"/>
      <c r="Z60" s="24"/>
    </row>
    <row r="61" spans="7:26" ht="15.75" thickBot="1" x14ac:dyDescent="0.3">
      <c r="G61" s="298" t="s">
        <v>72</v>
      </c>
      <c r="H61" s="299"/>
      <c r="I61" s="299"/>
      <c r="J61" s="299"/>
      <c r="K61" s="262">
        <f>SUM(K58:L60)</f>
        <v>348580</v>
      </c>
      <c r="L61" s="262"/>
      <c r="M61" s="262">
        <f>SUM(M58:N60)</f>
        <v>203770</v>
      </c>
      <c r="N61" s="262"/>
      <c r="O61" s="262">
        <f>SUM(O58:P60)</f>
        <v>19775</v>
      </c>
      <c r="P61" s="262"/>
      <c r="Q61" s="262">
        <f>SUM(Q58:R60)</f>
        <v>8928</v>
      </c>
      <c r="R61" s="263"/>
      <c r="S61" s="54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72" t="s">
        <v>2</v>
      </c>
      <c r="H82" s="73"/>
      <c r="I82" s="73"/>
      <c r="J82" s="73"/>
      <c r="K82" s="73"/>
      <c r="L82" s="73"/>
      <c r="M82" s="73"/>
      <c r="N82" s="73"/>
      <c r="O82" s="76" t="s">
        <v>3</v>
      </c>
      <c r="P82" s="76"/>
      <c r="Q82" s="67" t="s">
        <v>77</v>
      </c>
      <c r="R82" s="68"/>
    </row>
    <row r="83" spans="1:25" x14ac:dyDescent="0.25">
      <c r="G83" s="74"/>
      <c r="H83" s="75"/>
      <c r="I83" s="75"/>
      <c r="J83" s="75"/>
      <c r="K83" s="75"/>
      <c r="L83" s="75"/>
      <c r="M83" s="75"/>
      <c r="N83" s="75"/>
      <c r="O83" s="77"/>
      <c r="P83" s="77"/>
      <c r="Q83" s="69"/>
      <c r="R83" s="70"/>
    </row>
    <row r="84" spans="1:25" x14ac:dyDescent="0.25">
      <c r="G84" s="78" t="s">
        <v>73</v>
      </c>
      <c r="H84" s="79"/>
      <c r="I84" s="79"/>
      <c r="J84" s="79"/>
      <c r="K84" s="79"/>
      <c r="L84" s="79"/>
      <c r="M84" s="79"/>
      <c r="N84" s="79"/>
      <c r="O84" s="80">
        <f>Arkusz12!A2</f>
        <v>2627</v>
      </c>
      <c r="P84" s="80"/>
      <c r="Q84" s="57">
        <f>Arkusz12!A3</f>
        <v>2199</v>
      </c>
      <c r="R84" s="58"/>
    </row>
    <row r="85" spans="1:25" x14ac:dyDescent="0.25">
      <c r="G85" s="81" t="s">
        <v>74</v>
      </c>
      <c r="H85" s="82"/>
      <c r="I85" s="82"/>
      <c r="J85" s="82"/>
      <c r="K85" s="82"/>
      <c r="L85" s="82"/>
      <c r="M85" s="82"/>
      <c r="N85" s="82"/>
      <c r="O85" s="83">
        <f>Arkusz12!A4</f>
        <v>305</v>
      </c>
      <c r="P85" s="83"/>
      <c r="Q85" s="63">
        <f>Arkusz12!A5</f>
        <v>292</v>
      </c>
      <c r="R85" s="64"/>
    </row>
    <row r="86" spans="1:25" x14ac:dyDescent="0.25">
      <c r="G86" s="78" t="s">
        <v>75</v>
      </c>
      <c r="H86" s="79"/>
      <c r="I86" s="79"/>
      <c r="J86" s="79"/>
      <c r="K86" s="79"/>
      <c r="L86" s="79"/>
      <c r="M86" s="79"/>
      <c r="N86" s="79"/>
      <c r="O86" s="80">
        <f>Arkusz12!A6</f>
        <v>0</v>
      </c>
      <c r="P86" s="80"/>
      <c r="Q86" s="57">
        <f>Arkusz12!A7</f>
        <v>8</v>
      </c>
      <c r="R86" s="58"/>
    </row>
    <row r="87" spans="1:25" ht="15.75" thickBot="1" x14ac:dyDescent="0.3">
      <c r="G87" s="101" t="s">
        <v>76</v>
      </c>
      <c r="H87" s="102"/>
      <c r="I87" s="102"/>
      <c r="J87" s="102"/>
      <c r="K87" s="102"/>
      <c r="L87" s="102"/>
      <c r="M87" s="102"/>
      <c r="N87" s="102"/>
      <c r="O87" s="100">
        <f>Arkusz12!A8</f>
        <v>52</v>
      </c>
      <c r="P87" s="100"/>
      <c r="Q87" s="59">
        <f>Arkusz12!A9</f>
        <v>27</v>
      </c>
      <c r="R87" s="60"/>
    </row>
    <row r="88" spans="1:25" ht="15.75" thickBot="1" x14ac:dyDescent="0.3">
      <c r="G88" s="103" t="s">
        <v>72</v>
      </c>
      <c r="H88" s="104"/>
      <c r="I88" s="104"/>
      <c r="J88" s="104"/>
      <c r="K88" s="104"/>
      <c r="L88" s="104"/>
      <c r="M88" s="104"/>
      <c r="N88" s="104"/>
      <c r="O88" s="65">
        <f>SUM(O84:P87)</f>
        <v>2984</v>
      </c>
      <c r="P88" s="65"/>
      <c r="Q88" s="65">
        <f>SUM(Q84:R87)</f>
        <v>2526</v>
      </c>
      <c r="R88" s="66"/>
    </row>
    <row r="91" spans="1:25" x14ac:dyDescent="0.25">
      <c r="A91" s="273" t="s">
        <v>170</v>
      </c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</row>
    <row r="92" spans="1:25" x14ac:dyDescent="0.25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</row>
    <row r="93" spans="1:25" x14ac:dyDescent="0.25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</row>
    <row r="94" spans="1:25" x14ac:dyDescent="0.25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</row>
    <row r="95" spans="1:25" x14ac:dyDescent="0.2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</row>
    <row r="96" spans="1:25" x14ac:dyDescent="0.25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</row>
    <row r="97" spans="1:26" x14ac:dyDescent="0.25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</row>
    <row r="98" spans="1:26" x14ac:dyDescent="0.25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</row>
    <row r="99" spans="1:26" s="55" customFormat="1" x14ac:dyDescent="0.2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</row>
    <row r="100" spans="1:26" s="55" customFormat="1" x14ac:dyDescent="0.25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</row>
    <row r="101" spans="1:26" s="55" customFormat="1" x14ac:dyDescent="0.25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</row>
    <row r="102" spans="1:26" x14ac:dyDescent="0.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</row>
    <row r="107" spans="1:26" ht="36" customHeight="1" x14ac:dyDescent="0.25">
      <c r="A107" s="133" t="s">
        <v>141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</row>
    <row r="108" spans="1:26" x14ac:dyDescent="0.25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</row>
    <row r="109" spans="1:26" ht="15.75" thickBo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71" t="str">
        <f>CONCATENATE(Arkusz18!C2," - ",Arkusz18!B2," r.")</f>
        <v>01.01.2024 - 31.07.2024 r.</v>
      </c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6" ht="165.75" x14ac:dyDescent="0.25">
      <c r="C110" s="217" t="s">
        <v>2</v>
      </c>
      <c r="D110" s="218"/>
      <c r="E110" s="218"/>
      <c r="F110" s="218"/>
      <c r="G110" s="218"/>
      <c r="H110" s="218"/>
      <c r="I110" s="218"/>
      <c r="J110" s="218"/>
      <c r="K110" s="218"/>
      <c r="L110" s="304" t="s">
        <v>79</v>
      </c>
      <c r="M110" s="304"/>
      <c r="N110" s="31" t="s">
        <v>12</v>
      </c>
      <c r="O110" s="31" t="s">
        <v>94</v>
      </c>
      <c r="P110" s="31" t="s">
        <v>84</v>
      </c>
      <c r="Q110" s="31" t="s">
        <v>53</v>
      </c>
      <c r="R110" s="31" t="s">
        <v>39</v>
      </c>
      <c r="S110" s="31" t="s">
        <v>4</v>
      </c>
      <c r="T110" s="31" t="s">
        <v>42</v>
      </c>
      <c r="U110" s="31" t="s">
        <v>83</v>
      </c>
      <c r="V110" s="304" t="s">
        <v>78</v>
      </c>
      <c r="W110" s="305"/>
      <c r="Y110" s="3"/>
      <c r="Z110" s="6"/>
    </row>
    <row r="111" spans="1:26" x14ac:dyDescent="0.25">
      <c r="C111" s="176" t="s">
        <v>34</v>
      </c>
      <c r="D111" s="177"/>
      <c r="E111" s="177"/>
      <c r="F111" s="177"/>
      <c r="G111" s="177"/>
      <c r="H111" s="177"/>
      <c r="I111" s="177"/>
      <c r="J111" s="177"/>
      <c r="K111" s="177"/>
      <c r="L111" s="111">
        <f>Arkusz13!C2</f>
        <v>14163</v>
      </c>
      <c r="M111" s="111"/>
      <c r="N111" s="53">
        <v>5150</v>
      </c>
      <c r="O111" s="32">
        <v>3920</v>
      </c>
      <c r="P111" s="32">
        <f>Arkusz13!C50</f>
        <v>2312</v>
      </c>
      <c r="Q111" s="32">
        <f>Arkusz13!C66</f>
        <v>157</v>
      </c>
      <c r="R111" s="32">
        <f>Arkusz13!C82</f>
        <v>0</v>
      </c>
      <c r="S111" s="32">
        <f>Arkusz13!C98</f>
        <v>0</v>
      </c>
      <c r="T111" s="32">
        <f>Arkusz13!C114</f>
        <v>0</v>
      </c>
      <c r="U111" s="32">
        <f>Arkusz13!C130-SUM(N111:T111)</f>
        <v>1311</v>
      </c>
      <c r="V111" s="172">
        <f t="shared" ref="V111:V125" si="0">SUM(N111:U111)</f>
        <v>12850</v>
      </c>
      <c r="W111" s="173"/>
      <c r="Y111" s="3"/>
      <c r="Z111" s="6"/>
    </row>
    <row r="112" spans="1:26" x14ac:dyDescent="0.25">
      <c r="C112" s="174" t="s">
        <v>35</v>
      </c>
      <c r="D112" s="175"/>
      <c r="E112" s="175"/>
      <c r="F112" s="175"/>
      <c r="G112" s="175"/>
      <c r="H112" s="175"/>
      <c r="I112" s="175"/>
      <c r="J112" s="175"/>
      <c r="K112" s="175"/>
      <c r="L112" s="111">
        <f>Arkusz13!C3</f>
        <v>775</v>
      </c>
      <c r="M112" s="111"/>
      <c r="N112" s="32">
        <f>Arkusz13!C19</f>
        <v>292</v>
      </c>
      <c r="O112" s="32">
        <f>Arkusz13!C35</f>
        <v>259</v>
      </c>
      <c r="P112" s="32">
        <f>Arkusz13!C51</f>
        <v>132</v>
      </c>
      <c r="Q112" s="32">
        <f>Arkusz13!C67</f>
        <v>31</v>
      </c>
      <c r="R112" s="32">
        <f>Arkusz13!C83</f>
        <v>0</v>
      </c>
      <c r="S112" s="32">
        <f>Arkusz13!C99</f>
        <v>0</v>
      </c>
      <c r="T112" s="32">
        <f>Arkusz13!C115</f>
        <v>0</v>
      </c>
      <c r="U112" s="32">
        <f>Arkusz13!C131-SUM(N112:T112)</f>
        <v>97</v>
      </c>
      <c r="V112" s="172">
        <f t="shared" si="0"/>
        <v>811</v>
      </c>
      <c r="W112" s="173"/>
      <c r="Y112" s="3"/>
      <c r="Z112" s="6"/>
    </row>
    <row r="113" spans="1:26" x14ac:dyDescent="0.25">
      <c r="C113" s="176" t="s">
        <v>36</v>
      </c>
      <c r="D113" s="177"/>
      <c r="E113" s="177"/>
      <c r="F113" s="177"/>
      <c r="G113" s="177"/>
      <c r="H113" s="177"/>
      <c r="I113" s="177"/>
      <c r="J113" s="177"/>
      <c r="K113" s="177"/>
      <c r="L113" s="111">
        <f>Arkusz13!C4</f>
        <v>386</v>
      </c>
      <c r="M113" s="111"/>
      <c r="N113" s="32">
        <f>Arkusz13!C20</f>
        <v>181</v>
      </c>
      <c r="O113" s="32">
        <f>Arkusz13!C36</f>
        <v>67</v>
      </c>
      <c r="P113" s="32">
        <f>Arkusz13!C52</f>
        <v>40</v>
      </c>
      <c r="Q113" s="32">
        <f>Arkusz13!C68</f>
        <v>24</v>
      </c>
      <c r="R113" s="32">
        <f>Arkusz13!C84</f>
        <v>0</v>
      </c>
      <c r="S113" s="32">
        <f>Arkusz13!C100</f>
        <v>0</v>
      </c>
      <c r="T113" s="32">
        <f>Arkusz13!C116</f>
        <v>0</v>
      </c>
      <c r="U113" s="32">
        <f>Arkusz13!C132-SUM(N113:T113)</f>
        <v>73</v>
      </c>
      <c r="V113" s="172">
        <f t="shared" si="0"/>
        <v>385</v>
      </c>
      <c r="W113" s="173"/>
      <c r="Y113" s="3"/>
      <c r="Z113" s="6"/>
    </row>
    <row r="114" spans="1:26" x14ac:dyDescent="0.25">
      <c r="C114" s="174" t="s">
        <v>37</v>
      </c>
      <c r="D114" s="175"/>
      <c r="E114" s="175"/>
      <c r="F114" s="175"/>
      <c r="G114" s="175"/>
      <c r="H114" s="175"/>
      <c r="I114" s="175"/>
      <c r="J114" s="175"/>
      <c r="K114" s="175"/>
      <c r="L114" s="111">
        <f>Arkusz13!C5</f>
        <v>23</v>
      </c>
      <c r="M114" s="111"/>
      <c r="N114" s="32">
        <f>Arkusz13!C21</f>
        <v>2</v>
      </c>
      <c r="O114" s="32">
        <f>Arkusz13!C37</f>
        <v>1</v>
      </c>
      <c r="P114" s="32">
        <f>Arkusz13!C53</f>
        <v>1</v>
      </c>
      <c r="Q114" s="32">
        <f>Arkusz13!C69</f>
        <v>2</v>
      </c>
      <c r="R114" s="32">
        <f>Arkusz13!C85</f>
        <v>0</v>
      </c>
      <c r="S114" s="32">
        <f>Arkusz13!C101</f>
        <v>0</v>
      </c>
      <c r="T114" s="32">
        <f>Arkusz13!C117</f>
        <v>0</v>
      </c>
      <c r="U114" s="32">
        <f>Arkusz13!C133-SUM(N114:T114)</f>
        <v>5</v>
      </c>
      <c r="V114" s="172">
        <f t="shared" si="0"/>
        <v>11</v>
      </c>
      <c r="W114" s="173"/>
      <c r="Y114" s="3"/>
      <c r="Z114" s="6"/>
    </row>
    <row r="115" spans="1:26" x14ac:dyDescent="0.25">
      <c r="C115" s="176" t="s">
        <v>38</v>
      </c>
      <c r="D115" s="177"/>
      <c r="E115" s="177"/>
      <c r="F115" s="177"/>
      <c r="G115" s="177"/>
      <c r="H115" s="177"/>
      <c r="I115" s="177"/>
      <c r="J115" s="177"/>
      <c r="K115" s="177"/>
      <c r="L115" s="111">
        <f>Arkusz13!C6</f>
        <v>3</v>
      </c>
      <c r="M115" s="111"/>
      <c r="N115" s="32">
        <f>Arkusz13!C22</f>
        <v>0</v>
      </c>
      <c r="O115" s="32">
        <f>Arkusz13!C38</f>
        <v>3</v>
      </c>
      <c r="P115" s="32">
        <f>Arkusz13!C54</f>
        <v>0</v>
      </c>
      <c r="Q115" s="32">
        <f>Arkusz13!C70</f>
        <v>1</v>
      </c>
      <c r="R115" s="32">
        <f>Arkusz13!C86</f>
        <v>0</v>
      </c>
      <c r="S115" s="32">
        <f>Arkusz13!C102</f>
        <v>0</v>
      </c>
      <c r="T115" s="32">
        <f>Arkusz13!C118</f>
        <v>0</v>
      </c>
      <c r="U115" s="32">
        <f>Arkusz13!C134-SUM(N115:T115)</f>
        <v>2</v>
      </c>
      <c r="V115" s="172">
        <f t="shared" si="0"/>
        <v>6</v>
      </c>
      <c r="W115" s="173"/>
      <c r="Y115" s="3"/>
      <c r="Z115" s="6"/>
    </row>
    <row r="116" spans="1:26" x14ac:dyDescent="0.25">
      <c r="C116" s="174" t="s">
        <v>46</v>
      </c>
      <c r="D116" s="175"/>
      <c r="E116" s="175"/>
      <c r="F116" s="175"/>
      <c r="G116" s="175"/>
      <c r="H116" s="175"/>
      <c r="I116" s="175"/>
      <c r="J116" s="175"/>
      <c r="K116" s="175"/>
      <c r="L116" s="111">
        <f>Arkusz13!C7</f>
        <v>6</v>
      </c>
      <c r="M116" s="111"/>
      <c r="N116" s="32">
        <f>Arkusz13!C23</f>
        <v>2</v>
      </c>
      <c r="O116" s="32">
        <f>Arkusz13!C39</f>
        <v>2</v>
      </c>
      <c r="P116" s="32">
        <f>Arkusz13!C55</f>
        <v>0</v>
      </c>
      <c r="Q116" s="32">
        <f>Arkusz13!C71</f>
        <v>2</v>
      </c>
      <c r="R116" s="32">
        <f>Arkusz13!C87</f>
        <v>0</v>
      </c>
      <c r="S116" s="32">
        <f>Arkusz13!C103</f>
        <v>0</v>
      </c>
      <c r="T116" s="32">
        <f>Arkusz13!C119</f>
        <v>0</v>
      </c>
      <c r="U116" s="32">
        <f>Arkusz13!C135-SUM(N116:T116)</f>
        <v>5</v>
      </c>
      <c r="V116" s="172">
        <f t="shared" si="0"/>
        <v>11</v>
      </c>
      <c r="W116" s="173"/>
      <c r="Y116" s="3"/>
      <c r="Z116" s="6"/>
    </row>
    <row r="117" spans="1:26" x14ac:dyDescent="0.25">
      <c r="C117" s="176" t="s">
        <v>47</v>
      </c>
      <c r="D117" s="177"/>
      <c r="E117" s="177"/>
      <c r="F117" s="177"/>
      <c r="G117" s="177"/>
      <c r="H117" s="177"/>
      <c r="I117" s="177"/>
      <c r="J117" s="177"/>
      <c r="K117" s="177"/>
      <c r="L117" s="111">
        <f>Arkusz13!C8</f>
        <v>4</v>
      </c>
      <c r="M117" s="111"/>
      <c r="N117" s="32">
        <f>Arkusz13!C24</f>
        <v>0</v>
      </c>
      <c r="O117" s="32">
        <f>Arkusz13!C40</f>
        <v>0</v>
      </c>
      <c r="P117" s="32">
        <f>Arkusz13!C56</f>
        <v>0</v>
      </c>
      <c r="Q117" s="32">
        <f>Arkusz13!C72</f>
        <v>0</v>
      </c>
      <c r="R117" s="32">
        <f>Arkusz13!C88</f>
        <v>0</v>
      </c>
      <c r="S117" s="32">
        <f>Arkusz13!C104</f>
        <v>0</v>
      </c>
      <c r="T117" s="32">
        <f>Arkusz13!C120</f>
        <v>0</v>
      </c>
      <c r="U117" s="32">
        <f>Arkusz13!C136-SUM(N117:T117)</f>
        <v>1</v>
      </c>
      <c r="V117" s="172">
        <f t="shared" si="0"/>
        <v>1</v>
      </c>
      <c r="W117" s="173"/>
      <c r="Y117" s="3"/>
      <c r="Z117" s="6"/>
    </row>
    <row r="118" spans="1:26" x14ac:dyDescent="0.25">
      <c r="C118" s="174" t="s">
        <v>4</v>
      </c>
      <c r="D118" s="175"/>
      <c r="E118" s="175"/>
      <c r="F118" s="175"/>
      <c r="G118" s="175"/>
      <c r="H118" s="175"/>
      <c r="I118" s="175"/>
      <c r="J118" s="175"/>
      <c r="K118" s="175"/>
      <c r="L118" s="111">
        <f>Arkusz13!C9</f>
        <v>0</v>
      </c>
      <c r="M118" s="111"/>
      <c r="N118" s="32">
        <f>Arkusz13!C25</f>
        <v>1</v>
      </c>
      <c r="O118" s="32">
        <f>Arkusz13!C41</f>
        <v>0</v>
      </c>
      <c r="P118" s="32">
        <f>Arkusz13!C57</f>
        <v>0</v>
      </c>
      <c r="Q118" s="32">
        <f>Arkusz13!C73</f>
        <v>0</v>
      </c>
      <c r="R118" s="32">
        <f>Arkusz13!C89</f>
        <v>0</v>
      </c>
      <c r="S118" s="32">
        <f>Arkusz13!C105</f>
        <v>0</v>
      </c>
      <c r="T118" s="32">
        <f>Arkusz13!C121</f>
        <v>0</v>
      </c>
      <c r="U118" s="32">
        <f>Arkusz13!C137-SUM(N118:T118)</f>
        <v>0</v>
      </c>
      <c r="V118" s="172">
        <f t="shared" si="0"/>
        <v>1</v>
      </c>
      <c r="W118" s="173"/>
      <c r="Y118" s="3"/>
      <c r="Z118" s="6"/>
    </row>
    <row r="119" spans="1:26" x14ac:dyDescent="0.25">
      <c r="C119" s="176" t="s">
        <v>39</v>
      </c>
      <c r="D119" s="177"/>
      <c r="E119" s="177"/>
      <c r="F119" s="177"/>
      <c r="G119" s="177"/>
      <c r="H119" s="177"/>
      <c r="I119" s="177"/>
      <c r="J119" s="177"/>
      <c r="K119" s="177"/>
      <c r="L119" s="111">
        <f>Arkusz13!C10</f>
        <v>22</v>
      </c>
      <c r="M119" s="111"/>
      <c r="N119" s="32">
        <f>Arkusz13!C26</f>
        <v>4</v>
      </c>
      <c r="O119" s="32">
        <f>Arkusz13!C42</f>
        <v>0</v>
      </c>
      <c r="P119" s="32">
        <f>Arkusz13!C58</f>
        <v>2</v>
      </c>
      <c r="Q119" s="32">
        <f>Arkusz13!C74</f>
        <v>0</v>
      </c>
      <c r="R119" s="32">
        <f>Arkusz13!C90</f>
        <v>0</v>
      </c>
      <c r="S119" s="32">
        <f>Arkusz13!C106</f>
        <v>0</v>
      </c>
      <c r="T119" s="32">
        <f>Arkusz13!C122</f>
        <v>0</v>
      </c>
      <c r="U119" s="32">
        <f>Arkusz13!C138-SUM(N119:T119)</f>
        <v>0</v>
      </c>
      <c r="V119" s="172">
        <f t="shared" si="0"/>
        <v>6</v>
      </c>
      <c r="W119" s="173"/>
      <c r="Y119" s="3"/>
      <c r="Z119" s="6"/>
    </row>
    <row r="120" spans="1:26" x14ac:dyDescent="0.25">
      <c r="C120" s="174" t="s">
        <v>40</v>
      </c>
      <c r="D120" s="175"/>
      <c r="E120" s="175"/>
      <c r="F120" s="175"/>
      <c r="G120" s="175"/>
      <c r="H120" s="175"/>
      <c r="I120" s="175"/>
      <c r="J120" s="175"/>
      <c r="K120" s="175"/>
      <c r="L120" s="111">
        <f>Arkusz13!C11</f>
        <v>1</v>
      </c>
      <c r="M120" s="111"/>
      <c r="N120" s="32">
        <f>Arkusz13!C27</f>
        <v>2</v>
      </c>
      <c r="O120" s="32">
        <f>Arkusz13!C43</f>
        <v>0</v>
      </c>
      <c r="P120" s="32">
        <f>Arkusz13!C59</f>
        <v>0</v>
      </c>
      <c r="Q120" s="32">
        <f>Arkusz13!C75</f>
        <v>0</v>
      </c>
      <c r="R120" s="32">
        <f>Arkusz13!C91</f>
        <v>0</v>
      </c>
      <c r="S120" s="32">
        <f>Arkusz13!C107</f>
        <v>0</v>
      </c>
      <c r="T120" s="32">
        <f>Arkusz13!C123</f>
        <v>0</v>
      </c>
      <c r="U120" s="32">
        <f>Arkusz13!C139-SUM(N120:T120)</f>
        <v>1</v>
      </c>
      <c r="V120" s="172">
        <f t="shared" si="0"/>
        <v>3</v>
      </c>
      <c r="W120" s="173"/>
      <c r="Y120" s="3"/>
      <c r="Z120" s="6"/>
    </row>
    <row r="121" spans="1:26" x14ac:dyDescent="0.25">
      <c r="C121" s="176" t="s">
        <v>41</v>
      </c>
      <c r="D121" s="177"/>
      <c r="E121" s="177"/>
      <c r="F121" s="177"/>
      <c r="G121" s="177"/>
      <c r="H121" s="177"/>
      <c r="I121" s="177"/>
      <c r="J121" s="177"/>
      <c r="K121" s="177"/>
      <c r="L121" s="111">
        <v>23</v>
      </c>
      <c r="M121" s="111"/>
      <c r="N121" s="32">
        <f>Arkusz13!C28</f>
        <v>207</v>
      </c>
      <c r="O121" s="32">
        <f>Arkusz13!C44</f>
        <v>0</v>
      </c>
      <c r="P121" s="32">
        <f>Arkusz13!C60</f>
        <v>7</v>
      </c>
      <c r="Q121" s="32">
        <f>Arkusz13!C76</f>
        <v>85</v>
      </c>
      <c r="R121" s="32">
        <f>Arkusz13!C92</f>
        <v>35</v>
      </c>
      <c r="S121" s="32">
        <f>Arkusz13!C108</f>
        <v>0</v>
      </c>
      <c r="T121" s="32">
        <f>Arkusz13!C124</f>
        <v>82</v>
      </c>
      <c r="U121" s="32">
        <f>Arkusz13!C140-SUM(N121:T121)</f>
        <v>119</v>
      </c>
      <c r="V121" s="172">
        <f t="shared" si="0"/>
        <v>535</v>
      </c>
      <c r="W121" s="173"/>
      <c r="Y121" s="3"/>
      <c r="Z121" s="6"/>
    </row>
    <row r="122" spans="1:26" x14ac:dyDescent="0.25">
      <c r="C122" s="176" t="s">
        <v>11</v>
      </c>
      <c r="D122" s="177"/>
      <c r="E122" s="177"/>
      <c r="F122" s="177"/>
      <c r="G122" s="177"/>
      <c r="H122" s="177"/>
      <c r="I122" s="177"/>
      <c r="J122" s="177"/>
      <c r="K122" s="177"/>
      <c r="L122" s="111">
        <f>Arkusz13!C14</f>
        <v>21</v>
      </c>
      <c r="M122" s="111"/>
      <c r="N122" s="32">
        <f>Arkusz13!C30</f>
        <v>15</v>
      </c>
      <c r="O122" s="32">
        <f>Arkusz13!C46</f>
        <v>0</v>
      </c>
      <c r="P122" s="32">
        <f>Arkusz13!C62</f>
        <v>0</v>
      </c>
      <c r="Q122" s="32">
        <f>Arkusz13!C78</f>
        <v>0</v>
      </c>
      <c r="R122" s="32">
        <f>Arkusz13!C94</f>
        <v>0</v>
      </c>
      <c r="S122" s="32">
        <f>Arkusz13!C110</f>
        <v>0</v>
      </c>
      <c r="T122" s="32">
        <f>Arkusz13!C126</f>
        <v>0</v>
      </c>
      <c r="U122" s="32">
        <f>Arkusz13!C142-SUM(N122:T122)</f>
        <v>4</v>
      </c>
      <c r="V122" s="172">
        <f t="shared" si="0"/>
        <v>19</v>
      </c>
      <c r="W122" s="173"/>
      <c r="Y122" s="3"/>
      <c r="Z122" s="6"/>
    </row>
    <row r="123" spans="1:26" x14ac:dyDescent="0.25">
      <c r="C123" s="174" t="s">
        <v>43</v>
      </c>
      <c r="D123" s="175"/>
      <c r="E123" s="175"/>
      <c r="F123" s="175"/>
      <c r="G123" s="175"/>
      <c r="H123" s="175"/>
      <c r="I123" s="175"/>
      <c r="J123" s="175"/>
      <c r="K123" s="175"/>
      <c r="L123" s="111">
        <f>Arkusz13!C15</f>
        <v>25</v>
      </c>
      <c r="M123" s="111"/>
      <c r="N123" s="32">
        <f>Arkusz13!C31</f>
        <v>1</v>
      </c>
      <c r="O123" s="32">
        <f>Arkusz13!C47</f>
        <v>0</v>
      </c>
      <c r="P123" s="32">
        <f>Arkusz13!C63</f>
        <v>1</v>
      </c>
      <c r="Q123" s="32">
        <f>Arkusz13!C79</f>
        <v>1</v>
      </c>
      <c r="R123" s="32">
        <f>Arkusz13!C95</f>
        <v>0</v>
      </c>
      <c r="S123" s="32">
        <f>Arkusz13!C111</f>
        <v>0</v>
      </c>
      <c r="T123" s="32">
        <f>Arkusz13!C127</f>
        <v>0</v>
      </c>
      <c r="U123" s="32">
        <f>Arkusz13!C143-SUM(N123:T123)</f>
        <v>15</v>
      </c>
      <c r="V123" s="172">
        <f t="shared" si="0"/>
        <v>18</v>
      </c>
      <c r="W123" s="173"/>
      <c r="Y123" s="3"/>
      <c r="Z123" s="6"/>
    </row>
    <row r="124" spans="1:26" x14ac:dyDescent="0.25">
      <c r="C124" s="176" t="s">
        <v>44</v>
      </c>
      <c r="D124" s="177"/>
      <c r="E124" s="177"/>
      <c r="F124" s="177"/>
      <c r="G124" s="177"/>
      <c r="H124" s="177"/>
      <c r="I124" s="177"/>
      <c r="J124" s="177"/>
      <c r="K124" s="177"/>
      <c r="L124" s="111">
        <f>Arkusz13!C16</f>
        <v>1</v>
      </c>
      <c r="M124" s="111"/>
      <c r="N124" s="32">
        <f>Arkusz13!C32</f>
        <v>0</v>
      </c>
      <c r="O124" s="32">
        <f>Arkusz13!C48</f>
        <v>0</v>
      </c>
      <c r="P124" s="32">
        <f>Arkusz13!C64</f>
        <v>0</v>
      </c>
      <c r="Q124" s="32">
        <f>Arkusz13!C80</f>
        <v>0</v>
      </c>
      <c r="R124" s="32">
        <f>Arkusz13!C96</f>
        <v>0</v>
      </c>
      <c r="S124" s="32">
        <f>Arkusz13!C112</f>
        <v>0</v>
      </c>
      <c r="T124" s="32">
        <f>Arkusz13!C128</f>
        <v>0</v>
      </c>
      <c r="U124" s="32">
        <f>Arkusz13!C144-SUM(N124:T124)</f>
        <v>1</v>
      </c>
      <c r="V124" s="172">
        <f t="shared" si="0"/>
        <v>1</v>
      </c>
      <c r="W124" s="173"/>
      <c r="Y124" s="3"/>
      <c r="Z124" s="6"/>
    </row>
    <row r="125" spans="1:26" ht="15.75" thickBot="1" x14ac:dyDescent="0.3">
      <c r="C125" s="302" t="s">
        <v>45</v>
      </c>
      <c r="D125" s="303"/>
      <c r="E125" s="303"/>
      <c r="F125" s="303"/>
      <c r="G125" s="303"/>
      <c r="H125" s="303"/>
      <c r="I125" s="303"/>
      <c r="J125" s="303"/>
      <c r="K125" s="303"/>
      <c r="L125" s="111">
        <f>Arkusz13!C17</f>
        <v>4</v>
      </c>
      <c r="M125" s="111"/>
      <c r="N125" s="32">
        <f>Arkusz13!C33</f>
        <v>1</v>
      </c>
      <c r="O125" s="32">
        <f>Arkusz13!C49</f>
        <v>0</v>
      </c>
      <c r="P125" s="32">
        <f>Arkusz13!C65</f>
        <v>0</v>
      </c>
      <c r="Q125" s="32">
        <f>Arkusz13!C81</f>
        <v>0</v>
      </c>
      <c r="R125" s="32">
        <f>Arkusz13!C97</f>
        <v>0</v>
      </c>
      <c r="S125" s="32">
        <f>Arkusz13!C113</f>
        <v>0</v>
      </c>
      <c r="T125" s="32">
        <f>Arkusz13!C129</f>
        <v>0</v>
      </c>
      <c r="U125" s="32">
        <f>Arkusz13!C145-SUM(N125:T125)</f>
        <v>4</v>
      </c>
      <c r="V125" s="172">
        <f t="shared" si="0"/>
        <v>5</v>
      </c>
      <c r="W125" s="173"/>
      <c r="Y125" s="3"/>
      <c r="Z125" s="6"/>
    </row>
    <row r="126" spans="1:26" ht="15.75" thickBot="1" x14ac:dyDescent="0.3">
      <c r="C126" s="277" t="s">
        <v>1</v>
      </c>
      <c r="D126" s="278"/>
      <c r="E126" s="278"/>
      <c r="F126" s="278"/>
      <c r="G126" s="278"/>
      <c r="H126" s="278"/>
      <c r="I126" s="278"/>
      <c r="J126" s="278"/>
      <c r="K126" s="278"/>
      <c r="L126" s="269">
        <f>SUM(L111:L125)</f>
        <v>15457</v>
      </c>
      <c r="M126" s="269"/>
      <c r="N126" s="33">
        <f t="shared" ref="N126:V126" si="1">SUM(N111:N125)</f>
        <v>5858</v>
      </c>
      <c r="O126" s="33">
        <f t="shared" si="1"/>
        <v>4252</v>
      </c>
      <c r="P126" s="33">
        <f t="shared" si="1"/>
        <v>2495</v>
      </c>
      <c r="Q126" s="33">
        <f t="shared" si="1"/>
        <v>303</v>
      </c>
      <c r="R126" s="33">
        <f t="shared" si="1"/>
        <v>35</v>
      </c>
      <c r="S126" s="33">
        <f t="shared" si="1"/>
        <v>0</v>
      </c>
      <c r="T126" s="33">
        <f t="shared" si="1"/>
        <v>82</v>
      </c>
      <c r="U126" s="33">
        <f t="shared" si="1"/>
        <v>1638</v>
      </c>
      <c r="V126" s="269">
        <f t="shared" si="1"/>
        <v>14663</v>
      </c>
      <c r="W126" s="309"/>
      <c r="Y126" s="3"/>
      <c r="Z126" s="6"/>
    </row>
    <row r="127" spans="1:26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</row>
    <row r="151" spans="1:25" ht="15.75" thickBot="1" x14ac:dyDescent="0.3"/>
    <row r="152" spans="1:25" ht="31.5" customHeight="1" x14ac:dyDescent="0.25">
      <c r="D152" s="267" t="s">
        <v>2</v>
      </c>
      <c r="E152" s="268"/>
      <c r="F152" s="268"/>
      <c r="G152" s="268"/>
      <c r="H152" s="268"/>
      <c r="I152" s="268"/>
      <c r="J152" s="268"/>
      <c r="K152" s="268"/>
      <c r="L152" s="268" t="s">
        <v>3</v>
      </c>
      <c r="M152" s="268"/>
      <c r="N152" s="126" t="s">
        <v>86</v>
      </c>
      <c r="O152" s="126"/>
      <c r="P152" s="126"/>
      <c r="Q152" s="306" t="s">
        <v>87</v>
      </c>
      <c r="R152" s="307"/>
      <c r="S152" s="308"/>
    </row>
    <row r="153" spans="1:25" ht="15.75" thickBot="1" x14ac:dyDescent="0.3">
      <c r="D153" s="227" t="s">
        <v>85</v>
      </c>
      <c r="E153" s="228"/>
      <c r="F153" s="228"/>
      <c r="G153" s="228"/>
      <c r="H153" s="228"/>
      <c r="I153" s="228"/>
      <c r="J153" s="228"/>
      <c r="K153" s="228"/>
      <c r="L153" s="226">
        <f>Arkusz14!B2</f>
        <v>7</v>
      </c>
      <c r="M153" s="226"/>
      <c r="N153" s="226">
        <f>Arkusz14!B3</f>
        <v>5</v>
      </c>
      <c r="O153" s="226"/>
      <c r="P153" s="226"/>
      <c r="Q153" s="279">
        <f>Arkusz14!B4</f>
        <v>0</v>
      </c>
      <c r="R153" s="280"/>
      <c r="S153" s="281"/>
    </row>
    <row r="154" spans="1:2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5" x14ac:dyDescent="0.25">
      <c r="A155" s="273" t="s">
        <v>179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</row>
    <row r="156" spans="1:25" x14ac:dyDescent="0.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</row>
    <row r="157" spans="1:25" x14ac:dyDescent="0.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</row>
    <row r="158" spans="1:25" x14ac:dyDescent="0.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</row>
    <row r="159" spans="1:25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</row>
    <row r="160" spans="1:25" s="55" customFormat="1" x14ac:dyDescent="0.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</row>
    <row r="161" spans="1:25" s="55" customFormat="1" x14ac:dyDescent="0.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</row>
    <row r="162" spans="1:25" x14ac:dyDescent="0.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</row>
    <row r="164" spans="1:25" x14ac:dyDescent="0.25">
      <c r="A164" s="266" t="s">
        <v>142</v>
      </c>
      <c r="B164" s="266"/>
      <c r="C164" s="266"/>
      <c r="D164" s="266"/>
      <c r="E164" s="266"/>
      <c r="F164" s="266"/>
      <c r="G164" s="266"/>
      <c r="H164" s="266"/>
      <c r="I164" s="266"/>
      <c r="J164" s="266"/>
      <c r="K164" s="266"/>
      <c r="L164" s="266"/>
      <c r="M164" s="266"/>
      <c r="N164" s="266"/>
      <c r="O164" s="266"/>
      <c r="P164" s="266"/>
      <c r="Q164" s="266"/>
      <c r="R164" s="266"/>
      <c r="S164" s="266"/>
      <c r="T164" s="266"/>
      <c r="U164" s="266"/>
    </row>
    <row r="165" spans="1:25" ht="15.75" thickBot="1" x14ac:dyDescent="0.3"/>
    <row r="166" spans="1:25" x14ac:dyDescent="0.25">
      <c r="G166" s="217" t="s">
        <v>23</v>
      </c>
      <c r="H166" s="218"/>
      <c r="I166" s="218"/>
      <c r="J166" s="218"/>
      <c r="K166" s="85" t="s">
        <v>8</v>
      </c>
      <c r="L166" s="180"/>
    </row>
    <row r="167" spans="1:25" x14ac:dyDescent="0.25">
      <c r="G167" s="284" t="s">
        <v>13</v>
      </c>
      <c r="H167" s="285"/>
      <c r="I167" s="285"/>
      <c r="J167" s="285"/>
      <c r="K167" s="172">
        <v>1512</v>
      </c>
      <c r="L167" s="173"/>
      <c r="M167" s="52"/>
    </row>
    <row r="168" spans="1:25" x14ac:dyDescent="0.25">
      <c r="G168" s="286" t="s">
        <v>14</v>
      </c>
      <c r="H168" s="287"/>
      <c r="I168" s="287"/>
      <c r="J168" s="287"/>
      <c r="K168" s="172">
        <v>1063</v>
      </c>
      <c r="L168" s="173"/>
      <c r="M168" s="52"/>
    </row>
    <row r="169" spans="1:25" x14ac:dyDescent="0.25">
      <c r="G169" s="284" t="s">
        <v>15</v>
      </c>
      <c r="H169" s="285"/>
      <c r="I169" s="285"/>
      <c r="J169" s="285"/>
      <c r="K169" s="172">
        <v>112</v>
      </c>
      <c r="L169" s="173"/>
      <c r="M169" s="52"/>
    </row>
    <row r="170" spans="1:25" x14ac:dyDescent="0.25">
      <c r="G170" s="286" t="s">
        <v>80</v>
      </c>
      <c r="H170" s="287"/>
      <c r="I170" s="287"/>
      <c r="J170" s="287"/>
      <c r="K170" s="172">
        <v>0</v>
      </c>
      <c r="L170" s="173"/>
      <c r="M170" s="52"/>
    </row>
    <row r="171" spans="1:25" x14ac:dyDescent="0.25">
      <c r="G171" s="284" t="s">
        <v>81</v>
      </c>
      <c r="H171" s="285"/>
      <c r="I171" s="285"/>
      <c r="J171" s="285"/>
      <c r="K171" s="172">
        <v>0</v>
      </c>
      <c r="L171" s="173"/>
      <c r="M171" s="52"/>
    </row>
    <row r="172" spans="1:25" x14ac:dyDescent="0.25">
      <c r="G172" s="224" t="s">
        <v>91</v>
      </c>
      <c r="H172" s="225"/>
      <c r="I172" s="225"/>
      <c r="J172" s="225"/>
      <c r="K172" s="172">
        <v>15</v>
      </c>
      <c r="L172" s="173"/>
      <c r="M172" s="52"/>
    </row>
    <row r="173" spans="1:25" x14ac:dyDescent="0.25">
      <c r="G173" s="282" t="s">
        <v>16</v>
      </c>
      <c r="H173" s="283"/>
      <c r="I173" s="283"/>
      <c r="J173" s="283"/>
      <c r="K173" s="172">
        <v>27</v>
      </c>
      <c r="L173" s="173"/>
      <c r="M173" s="52"/>
    </row>
    <row r="174" spans="1:25" x14ac:dyDescent="0.25">
      <c r="G174" s="224" t="s">
        <v>17</v>
      </c>
      <c r="H174" s="225"/>
      <c r="I174" s="225"/>
      <c r="J174" s="225"/>
      <c r="K174" s="172">
        <v>123</v>
      </c>
      <c r="L174" s="173"/>
      <c r="M174" s="52"/>
    </row>
    <row r="175" spans="1:25" x14ac:dyDescent="0.25">
      <c r="G175" s="282" t="s">
        <v>18</v>
      </c>
      <c r="H175" s="283"/>
      <c r="I175" s="283"/>
      <c r="J175" s="283"/>
      <c r="K175" s="172">
        <v>168</v>
      </c>
      <c r="L175" s="173"/>
      <c r="M175" s="52"/>
    </row>
    <row r="176" spans="1:25" x14ac:dyDescent="0.25">
      <c r="G176" s="224" t="s">
        <v>19</v>
      </c>
      <c r="H176" s="225"/>
      <c r="I176" s="225"/>
      <c r="J176" s="225"/>
      <c r="K176" s="172">
        <v>42</v>
      </c>
      <c r="L176" s="173"/>
      <c r="M176" s="52"/>
    </row>
    <row r="177" spans="1:25" ht="15.75" thickBot="1" x14ac:dyDescent="0.3">
      <c r="G177" s="292" t="s">
        <v>82</v>
      </c>
      <c r="H177" s="293"/>
      <c r="I177" s="293"/>
      <c r="J177" s="293"/>
      <c r="K177" s="172">
        <v>328</v>
      </c>
      <c r="L177" s="173"/>
      <c r="M177" s="52"/>
    </row>
    <row r="178" spans="1:25" ht="15.75" thickBot="1" x14ac:dyDescent="0.3">
      <c r="G178" s="310" t="s">
        <v>1</v>
      </c>
      <c r="H178" s="311"/>
      <c r="I178" s="311"/>
      <c r="J178" s="311"/>
      <c r="K178" s="93">
        <f>SUM(K167:L177)</f>
        <v>3390</v>
      </c>
      <c r="L178" s="94"/>
      <c r="M178" s="52"/>
    </row>
    <row r="180" spans="1:25" x14ac:dyDescent="0.25">
      <c r="A180" s="273" t="s">
        <v>171</v>
      </c>
      <c r="B180" s="242"/>
      <c r="C180" s="242"/>
      <c r="D180" s="242"/>
      <c r="E180" s="242"/>
      <c r="F180" s="242"/>
      <c r="G180" s="242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</row>
    <row r="181" spans="1:25" x14ac:dyDescent="0.25">
      <c r="A181" s="242"/>
      <c r="B181" s="242"/>
      <c r="C181" s="242"/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</row>
    <row r="182" spans="1:25" x14ac:dyDescent="0.25">
      <c r="A182" s="242"/>
      <c r="B182" s="242"/>
      <c r="C182" s="242"/>
      <c r="D182" s="242"/>
      <c r="E182" s="242"/>
      <c r="F182" s="242"/>
      <c r="G182" s="242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</row>
    <row r="185" spans="1:25" x14ac:dyDescent="0.25">
      <c r="A185" s="51" t="s">
        <v>143</v>
      </c>
      <c r="B185" s="50"/>
      <c r="C185" s="50"/>
      <c r="D185" s="10"/>
      <c r="E185" s="10"/>
      <c r="F185" s="10"/>
    </row>
    <row r="186" spans="1:25" ht="15.75" thickBot="1" x14ac:dyDescent="0.3"/>
    <row r="187" spans="1:25" x14ac:dyDescent="0.25">
      <c r="D187" s="84" t="s">
        <v>28</v>
      </c>
      <c r="E187" s="85"/>
      <c r="F187" s="85"/>
      <c r="G187" s="85"/>
      <c r="H187" s="85" t="s">
        <v>3</v>
      </c>
      <c r="I187" s="85"/>
      <c r="J187" s="85"/>
      <c r="K187" s="85" t="s">
        <v>22</v>
      </c>
      <c r="L187" s="85"/>
      <c r="M187" s="180"/>
    </row>
    <row r="188" spans="1:25" x14ac:dyDescent="0.25">
      <c r="D188" s="181" t="s">
        <v>20</v>
      </c>
      <c r="E188" s="182"/>
      <c r="F188" s="182"/>
      <c r="G188" s="182"/>
      <c r="H188" s="172">
        <v>83956</v>
      </c>
      <c r="I188" s="172"/>
      <c r="J188" s="172"/>
      <c r="K188" s="172">
        <v>84959</v>
      </c>
      <c r="L188" s="172"/>
      <c r="M188" s="173"/>
    </row>
    <row r="189" spans="1:25" x14ac:dyDescent="0.25">
      <c r="D189" s="183" t="s">
        <v>139</v>
      </c>
      <c r="E189" s="184"/>
      <c r="F189" s="184"/>
      <c r="G189" s="184"/>
      <c r="H189" s="172">
        <v>7134</v>
      </c>
      <c r="I189" s="172"/>
      <c r="J189" s="172"/>
      <c r="K189" s="172">
        <v>7345</v>
      </c>
      <c r="L189" s="172"/>
      <c r="M189" s="173"/>
    </row>
    <row r="190" spans="1:25" ht="15.75" thickBot="1" x14ac:dyDescent="0.3">
      <c r="D190" s="296" t="s">
        <v>21</v>
      </c>
      <c r="E190" s="297"/>
      <c r="F190" s="297"/>
      <c r="G190" s="297"/>
      <c r="H190" s="172">
        <v>4462</v>
      </c>
      <c r="I190" s="172"/>
      <c r="J190" s="172"/>
      <c r="K190" s="172">
        <v>4685</v>
      </c>
      <c r="L190" s="172"/>
      <c r="M190" s="173"/>
    </row>
    <row r="191" spans="1:25" ht="15.75" thickBot="1" x14ac:dyDescent="0.3">
      <c r="D191" s="294" t="s">
        <v>1</v>
      </c>
      <c r="E191" s="295"/>
      <c r="F191" s="295"/>
      <c r="G191" s="295"/>
      <c r="H191" s="93">
        <f>SUM(H188:J190)</f>
        <v>95552</v>
      </c>
      <c r="I191" s="93"/>
      <c r="J191" s="93"/>
      <c r="K191" s="93">
        <f>SUM(K188:M190)</f>
        <v>96989</v>
      </c>
      <c r="L191" s="93"/>
      <c r="M191" s="93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31" t="s">
        <v>172</v>
      </c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</row>
    <row r="211" spans="1:25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</row>
    <row r="212" spans="1:25" x14ac:dyDescent="0.25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</row>
    <row r="213" spans="1:25" x14ac:dyDescent="0.2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</row>
    <row r="214" spans="1:25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</row>
    <row r="217" spans="1:25" x14ac:dyDescent="0.25">
      <c r="A217" s="10" t="s">
        <v>144</v>
      </c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ht="15.75" thickBo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x14ac:dyDescent="0.25">
      <c r="D220" s="288" t="s">
        <v>49</v>
      </c>
      <c r="E220" s="289"/>
      <c r="F220" s="289"/>
      <c r="G220" s="148" t="str">
        <f>CONCATENATE(Arkusz18!A2," - ",Arkusz18!B2," r.")</f>
        <v>01.07.2024 - 31.07.2024 r.</v>
      </c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9"/>
    </row>
    <row r="221" spans="1:25" ht="31.5" customHeight="1" x14ac:dyDescent="0.25">
      <c r="D221" s="290"/>
      <c r="E221" s="291"/>
      <c r="F221" s="291"/>
      <c r="G221" s="153" t="s">
        <v>65</v>
      </c>
      <c r="H221" s="153"/>
      <c r="I221" s="153"/>
      <c r="J221" s="153" t="s">
        <v>90</v>
      </c>
      <c r="K221" s="153"/>
      <c r="L221" s="153"/>
      <c r="M221" s="153" t="s">
        <v>64</v>
      </c>
      <c r="N221" s="153"/>
      <c r="O221" s="153"/>
      <c r="P221" s="153" t="s">
        <v>89</v>
      </c>
      <c r="Q221" s="153"/>
      <c r="R221" s="165"/>
    </row>
    <row r="222" spans="1:25" x14ac:dyDescent="0.25">
      <c r="D222" s="150" t="s">
        <v>88</v>
      </c>
      <c r="E222" s="151"/>
      <c r="F222" s="151"/>
      <c r="G222" s="152">
        <f>Arkusz16!A2</f>
        <v>0</v>
      </c>
      <c r="H222" s="152"/>
      <c r="I222" s="152"/>
      <c r="J222" s="152">
        <f>Arkusz16!A3</f>
        <v>0</v>
      </c>
      <c r="K222" s="152"/>
      <c r="L222" s="152"/>
      <c r="M222" s="152">
        <f>Arkusz16!A4</f>
        <v>0</v>
      </c>
      <c r="N222" s="152"/>
      <c r="O222" s="152"/>
      <c r="P222" s="152">
        <f>Arkusz16!A5</f>
        <v>0</v>
      </c>
      <c r="Q222" s="152"/>
      <c r="R222" s="152"/>
    </row>
    <row r="223" spans="1:25" x14ac:dyDescent="0.25">
      <c r="D223" s="139" t="s">
        <v>51</v>
      </c>
      <c r="E223" s="140"/>
      <c r="F223" s="140"/>
      <c r="G223" s="141">
        <f>Arkusz16!A6</f>
        <v>230</v>
      </c>
      <c r="H223" s="141"/>
      <c r="I223" s="141"/>
      <c r="J223" s="142">
        <f>Arkusz16!A7</f>
        <v>1</v>
      </c>
      <c r="K223" s="143"/>
      <c r="L223" s="144"/>
      <c r="M223" s="142">
        <f>Arkusz16!A8</f>
        <v>0</v>
      </c>
      <c r="N223" s="143"/>
      <c r="O223" s="144"/>
      <c r="P223" s="142">
        <f>Arkusz16!A9</f>
        <v>0</v>
      </c>
      <c r="Q223" s="143"/>
      <c r="R223" s="144"/>
    </row>
    <row r="224" spans="1:25" ht="15.75" thickBot="1" x14ac:dyDescent="0.3">
      <c r="D224" s="271" t="s">
        <v>52</v>
      </c>
      <c r="E224" s="272"/>
      <c r="F224" s="272"/>
      <c r="G224" s="167">
        <f>Arkusz16!A10</f>
        <v>0</v>
      </c>
      <c r="H224" s="167"/>
      <c r="I224" s="167"/>
      <c r="J224" s="167">
        <f>Arkusz16!A11</f>
        <v>0</v>
      </c>
      <c r="K224" s="167"/>
      <c r="L224" s="167"/>
      <c r="M224" s="167">
        <f>Arkusz16!A12</f>
        <v>0</v>
      </c>
      <c r="N224" s="167"/>
      <c r="O224" s="167"/>
      <c r="P224" s="167">
        <f>Arkusz16!A13</f>
        <v>0</v>
      </c>
      <c r="Q224" s="167"/>
      <c r="R224" s="167"/>
    </row>
    <row r="225" spans="1:25" ht="15.75" thickBot="1" x14ac:dyDescent="0.3">
      <c r="D225" s="154" t="s">
        <v>50</v>
      </c>
      <c r="E225" s="155"/>
      <c r="F225" s="155"/>
      <c r="G225" s="147">
        <f>SUM(G222:I224)</f>
        <v>230</v>
      </c>
      <c r="H225" s="147"/>
      <c r="I225" s="147"/>
      <c r="J225" s="147">
        <f>SUM(J222:L224)</f>
        <v>1</v>
      </c>
      <c r="K225" s="147"/>
      <c r="L225" s="147"/>
      <c r="M225" s="147">
        <f>SUM(M222:O224)</f>
        <v>0</v>
      </c>
      <c r="N225" s="147"/>
      <c r="O225" s="147"/>
      <c r="P225" s="147">
        <f>SUM(P222:R224)</f>
        <v>0</v>
      </c>
      <c r="Q225" s="147"/>
      <c r="R225" s="166"/>
    </row>
    <row r="226" spans="1:25" x14ac:dyDescent="0.25">
      <c r="A226" s="39"/>
      <c r="B226" s="39"/>
      <c r="C226" s="39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8" spans="1:25" ht="15.75" thickBot="1" x14ac:dyDescent="0.3"/>
    <row r="229" spans="1:25" x14ac:dyDescent="0.25">
      <c r="D229" s="288" t="s">
        <v>49</v>
      </c>
      <c r="E229" s="289"/>
      <c r="F229" s="289"/>
      <c r="G229" s="148" t="str">
        <f>CONCATENATE(Arkusz18!C2," - ",Arkusz18!B2," r.")</f>
        <v>01.01.2024 - 31.07.2024 r.</v>
      </c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9"/>
    </row>
    <row r="230" spans="1:25" ht="32.25" customHeight="1" x14ac:dyDescent="0.25">
      <c r="D230" s="290"/>
      <c r="E230" s="291"/>
      <c r="F230" s="291"/>
      <c r="G230" s="153" t="s">
        <v>65</v>
      </c>
      <c r="H230" s="153"/>
      <c r="I230" s="153"/>
      <c r="J230" s="153" t="s">
        <v>90</v>
      </c>
      <c r="K230" s="153"/>
      <c r="L230" s="153"/>
      <c r="M230" s="153" t="s">
        <v>64</v>
      </c>
      <c r="N230" s="153"/>
      <c r="O230" s="153"/>
      <c r="P230" s="153" t="s">
        <v>89</v>
      </c>
      <c r="Q230" s="153"/>
      <c r="R230" s="165"/>
    </row>
    <row r="231" spans="1:25" x14ac:dyDescent="0.25">
      <c r="D231" s="150" t="s">
        <v>88</v>
      </c>
      <c r="E231" s="151"/>
      <c r="F231" s="151"/>
      <c r="G231" s="152">
        <f>Arkusz17!A2</f>
        <v>0</v>
      </c>
      <c r="H231" s="152"/>
      <c r="I231" s="152"/>
      <c r="J231" s="152">
        <f>Arkusz17!A3</f>
        <v>0</v>
      </c>
      <c r="K231" s="152"/>
      <c r="L231" s="152"/>
      <c r="M231" s="152">
        <f>Arkusz17!A4</f>
        <v>0</v>
      </c>
      <c r="N231" s="152"/>
      <c r="O231" s="152"/>
      <c r="P231" s="152">
        <f>Arkusz17!A5</f>
        <v>0</v>
      </c>
      <c r="Q231" s="152"/>
      <c r="R231" s="152"/>
    </row>
    <row r="232" spans="1:25" x14ac:dyDescent="0.25">
      <c r="D232" s="139" t="s">
        <v>51</v>
      </c>
      <c r="E232" s="140"/>
      <c r="F232" s="140"/>
      <c r="G232" s="141">
        <f>Arkusz17!A6</f>
        <v>1789</v>
      </c>
      <c r="H232" s="141"/>
      <c r="I232" s="141"/>
      <c r="J232" s="141">
        <f>Arkusz17!A7</f>
        <v>6</v>
      </c>
      <c r="K232" s="141"/>
      <c r="L232" s="141"/>
      <c r="M232" s="141">
        <f>Arkusz17!A8</f>
        <v>0</v>
      </c>
      <c r="N232" s="141"/>
      <c r="O232" s="141"/>
      <c r="P232" s="141">
        <f>Arkusz17!A9</f>
        <v>0</v>
      </c>
      <c r="Q232" s="141"/>
      <c r="R232" s="141"/>
    </row>
    <row r="233" spans="1:25" ht="15.75" thickBot="1" x14ac:dyDescent="0.3">
      <c r="D233" s="271" t="s">
        <v>52</v>
      </c>
      <c r="E233" s="272"/>
      <c r="F233" s="272"/>
      <c r="G233" s="167">
        <f>Arkusz17!A10</f>
        <v>0</v>
      </c>
      <c r="H233" s="167"/>
      <c r="I233" s="167"/>
      <c r="J233" s="167">
        <f>Arkusz17!A11</f>
        <v>0</v>
      </c>
      <c r="K233" s="167"/>
      <c r="L233" s="167"/>
      <c r="M233" s="167">
        <f>Arkusz17!A12</f>
        <v>0</v>
      </c>
      <c r="N233" s="167"/>
      <c r="O233" s="167"/>
      <c r="P233" s="167">
        <f>Arkusz17!A13</f>
        <v>0</v>
      </c>
      <c r="Q233" s="167"/>
      <c r="R233" s="167"/>
    </row>
    <row r="234" spans="1:25" ht="15.75" thickBot="1" x14ac:dyDescent="0.3">
      <c r="D234" s="154" t="s">
        <v>50</v>
      </c>
      <c r="E234" s="155"/>
      <c r="F234" s="155"/>
      <c r="G234" s="147">
        <f>SUM(G231:I233)</f>
        <v>1789</v>
      </c>
      <c r="H234" s="147"/>
      <c r="I234" s="147"/>
      <c r="J234" s="147">
        <f>SUM(J231:L233)</f>
        <v>6</v>
      </c>
      <c r="K234" s="147"/>
      <c r="L234" s="147"/>
      <c r="M234" s="147">
        <f>SUM(M231:O233)</f>
        <v>0</v>
      </c>
      <c r="N234" s="147"/>
      <c r="O234" s="147"/>
      <c r="P234" s="147">
        <f>SUM(P231:R233)</f>
        <v>0</v>
      </c>
      <c r="Q234" s="147"/>
      <c r="R234" s="166"/>
    </row>
    <row r="237" spans="1:25" x14ac:dyDescent="0.25">
      <c r="A237" s="131" t="s">
        <v>173</v>
      </c>
      <c r="B237" s="242"/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</row>
    <row r="238" spans="1:25" x14ac:dyDescent="0.25">
      <c r="A238" s="242"/>
      <c r="B238" s="242"/>
      <c r="C238" s="242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</row>
    <row r="239" spans="1:25" x14ac:dyDescent="0.25">
      <c r="A239" s="242"/>
      <c r="B239" s="242"/>
      <c r="C239" s="242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</row>
    <row r="242" spans="1:22" ht="18.75" x14ac:dyDescent="0.25">
      <c r="A242" s="8" t="s">
        <v>67</v>
      </c>
      <c r="F242" s="9"/>
    </row>
    <row r="243" spans="1:22" x14ac:dyDescent="0.25">
      <c r="F243" s="9"/>
    </row>
    <row r="244" spans="1:22" x14ac:dyDescent="0.25">
      <c r="A244" s="243" t="s">
        <v>145</v>
      </c>
      <c r="B244" s="243"/>
      <c r="C244" s="243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</row>
    <row r="245" spans="1:22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</row>
    <row r="246" spans="1:22" ht="15.75" thickBo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</row>
    <row r="247" spans="1:22" x14ac:dyDescent="0.25">
      <c r="C247" s="161" t="s">
        <v>0</v>
      </c>
      <c r="D247" s="162"/>
      <c r="E247" s="162"/>
      <c r="F247" s="162"/>
      <c r="G247" s="157" t="str">
        <f>CONCATENATE(Arkusz18!A2," - ",Arkusz18!B2," r.")</f>
        <v>01.07.2024 - 31.07.2024 r.</v>
      </c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9"/>
    </row>
    <row r="248" spans="1:22" x14ac:dyDescent="0.25">
      <c r="C248" s="163"/>
      <c r="D248" s="164"/>
      <c r="E248" s="164"/>
      <c r="F248" s="164"/>
      <c r="G248" s="113" t="s">
        <v>31</v>
      </c>
      <c r="H248" s="117"/>
      <c r="I248" s="117"/>
      <c r="J248" s="156"/>
      <c r="K248" s="113" t="s">
        <v>32</v>
      </c>
      <c r="L248" s="117"/>
      <c r="M248" s="117"/>
      <c r="N248" s="156"/>
      <c r="O248" s="113" t="s">
        <v>103</v>
      </c>
      <c r="P248" s="117"/>
      <c r="Q248" s="117"/>
      <c r="R248" s="156"/>
      <c r="S248" s="113" t="s">
        <v>55</v>
      </c>
      <c r="T248" s="117"/>
      <c r="U248" s="117"/>
      <c r="V248" s="114"/>
    </row>
    <row r="249" spans="1:22" x14ac:dyDescent="0.25">
      <c r="C249" s="163"/>
      <c r="D249" s="164"/>
      <c r="E249" s="164"/>
      <c r="F249" s="164"/>
      <c r="G249" s="115" t="s">
        <v>30</v>
      </c>
      <c r="H249" s="116"/>
      <c r="I249" s="113" t="s">
        <v>10</v>
      </c>
      <c r="J249" s="156"/>
      <c r="K249" s="115" t="s">
        <v>33</v>
      </c>
      <c r="L249" s="116"/>
      <c r="M249" s="113" t="s">
        <v>10</v>
      </c>
      <c r="N249" s="156"/>
      <c r="O249" s="115" t="s">
        <v>30</v>
      </c>
      <c r="P249" s="116"/>
      <c r="Q249" s="113" t="s">
        <v>10</v>
      </c>
      <c r="R249" s="156"/>
      <c r="S249" s="115" t="s">
        <v>30</v>
      </c>
      <c r="T249" s="116"/>
      <c r="U249" s="113" t="s">
        <v>10</v>
      </c>
      <c r="V249" s="114"/>
    </row>
    <row r="250" spans="1:22" x14ac:dyDescent="0.25">
      <c r="C250" s="145" t="str">
        <f>Arkusz2!B2</f>
        <v>UKRAINA</v>
      </c>
      <c r="D250" s="146"/>
      <c r="E250" s="146"/>
      <c r="F250" s="146"/>
      <c r="G250" s="91">
        <f>Arkusz2!F2</f>
        <v>353</v>
      </c>
      <c r="H250" s="92"/>
      <c r="I250" s="91">
        <f>Arkusz2!F8</f>
        <v>439</v>
      </c>
      <c r="J250" s="92"/>
      <c r="K250" s="91">
        <f>SUM(Arkusz2!F14,-G250)</f>
        <v>54</v>
      </c>
      <c r="L250" s="92"/>
      <c r="M250" s="91">
        <f>SUM(Arkusz2!F20,-I250)</f>
        <v>194</v>
      </c>
      <c r="N250" s="92"/>
      <c r="O250" s="91">
        <f>Arkusz2!F26</f>
        <v>1</v>
      </c>
      <c r="P250" s="92"/>
      <c r="Q250" s="91">
        <f>Arkusz2!F32</f>
        <v>5</v>
      </c>
      <c r="R250" s="92"/>
      <c r="S250" s="91">
        <f>SUM(Arkusz2!F14,O250)</f>
        <v>408</v>
      </c>
      <c r="T250" s="92"/>
      <c r="U250" s="91">
        <f>SUM(Arkusz2!F20,Q250)</f>
        <v>638</v>
      </c>
      <c r="V250" s="118"/>
    </row>
    <row r="251" spans="1:22" x14ac:dyDescent="0.25">
      <c r="C251" s="78" t="str">
        <f>Arkusz2!B3</f>
        <v>BIAŁORUŚ</v>
      </c>
      <c r="D251" s="79"/>
      <c r="E251" s="79"/>
      <c r="F251" s="79"/>
      <c r="G251" s="107">
        <f>Arkusz2!F3</f>
        <v>219</v>
      </c>
      <c r="H251" s="108"/>
      <c r="I251" s="107">
        <f>Arkusz2!F9</f>
        <v>277</v>
      </c>
      <c r="J251" s="108"/>
      <c r="K251" s="107">
        <f>SUM(Arkusz2!F15,-G251)</f>
        <v>28</v>
      </c>
      <c r="L251" s="108"/>
      <c r="M251" s="107">
        <f>SUM(Arkusz2!F21,-I251)</f>
        <v>66</v>
      </c>
      <c r="N251" s="108"/>
      <c r="O251" s="107">
        <f>Arkusz2!F27</f>
        <v>0</v>
      </c>
      <c r="P251" s="108"/>
      <c r="Q251" s="107">
        <f>Arkusz2!F33</f>
        <v>0</v>
      </c>
      <c r="R251" s="108"/>
      <c r="S251" s="107">
        <f>SUM(Arkusz2!F15,O251)</f>
        <v>247</v>
      </c>
      <c r="T251" s="108"/>
      <c r="U251" s="107">
        <f>SUM(Arkusz2!F21,Q251)</f>
        <v>343</v>
      </c>
      <c r="V251" s="160"/>
    </row>
    <row r="252" spans="1:22" x14ac:dyDescent="0.25">
      <c r="C252" s="145" t="str">
        <f>Arkusz2!B4</f>
        <v>ROSJA</v>
      </c>
      <c r="D252" s="146"/>
      <c r="E252" s="146"/>
      <c r="F252" s="146"/>
      <c r="G252" s="91">
        <f>Arkusz2!F4</f>
        <v>31</v>
      </c>
      <c r="H252" s="92"/>
      <c r="I252" s="91">
        <f>Arkusz2!F10</f>
        <v>43</v>
      </c>
      <c r="J252" s="92"/>
      <c r="K252" s="91">
        <f>SUM(Arkusz2!F16,-G252)</f>
        <v>22</v>
      </c>
      <c r="L252" s="92"/>
      <c r="M252" s="91">
        <f>SUM(Arkusz2!F22,-I252)</f>
        <v>48</v>
      </c>
      <c r="N252" s="92"/>
      <c r="O252" s="91">
        <f>Arkusz2!F28</f>
        <v>7</v>
      </c>
      <c r="P252" s="92"/>
      <c r="Q252" s="91">
        <f>Arkusz2!F34</f>
        <v>12</v>
      </c>
      <c r="R252" s="92"/>
      <c r="S252" s="91">
        <f>SUM(Arkusz2!F16,O252)</f>
        <v>60</v>
      </c>
      <c r="T252" s="92"/>
      <c r="U252" s="91">
        <f>SUM(Arkusz2!F22,Q252)</f>
        <v>103</v>
      </c>
      <c r="V252" s="118"/>
    </row>
    <row r="253" spans="1:22" x14ac:dyDescent="0.25">
      <c r="C253" s="78" t="str">
        <f>Arkusz2!B5</f>
        <v>TADŻYKISTAN</v>
      </c>
      <c r="D253" s="79"/>
      <c r="E253" s="79"/>
      <c r="F253" s="79"/>
      <c r="G253" s="107">
        <f>Arkusz2!F5</f>
        <v>18</v>
      </c>
      <c r="H253" s="108"/>
      <c r="I253" s="107">
        <f>Arkusz2!F11</f>
        <v>46</v>
      </c>
      <c r="J253" s="108"/>
      <c r="K253" s="107">
        <f>SUM(Arkusz2!F17,-G253)</f>
        <v>0</v>
      </c>
      <c r="L253" s="108"/>
      <c r="M253" s="107">
        <f>SUM(Arkusz2!F23,-I253)</f>
        <v>0</v>
      </c>
      <c r="N253" s="108"/>
      <c r="O253" s="107">
        <f>Arkusz2!F29</f>
        <v>0</v>
      </c>
      <c r="P253" s="108"/>
      <c r="Q253" s="107">
        <f>Arkusz2!F35</f>
        <v>0</v>
      </c>
      <c r="R253" s="108"/>
      <c r="S253" s="107">
        <f>SUM(Arkusz2!F17,O253)</f>
        <v>18</v>
      </c>
      <c r="T253" s="108"/>
      <c r="U253" s="107">
        <f>SUM(Arkusz2!F23,Q253)</f>
        <v>46</v>
      </c>
      <c r="V253" s="160"/>
    </row>
    <row r="254" spans="1:22" x14ac:dyDescent="0.25">
      <c r="C254" s="145" t="str">
        <f>Arkusz2!B6</f>
        <v>SUDAN</v>
      </c>
      <c r="D254" s="146"/>
      <c r="E254" s="146"/>
      <c r="F254" s="146"/>
      <c r="G254" s="91">
        <f>Arkusz2!F6</f>
        <v>36</v>
      </c>
      <c r="H254" s="92"/>
      <c r="I254" s="91">
        <f>Arkusz2!F12</f>
        <v>36</v>
      </c>
      <c r="J254" s="92"/>
      <c r="K254" s="91">
        <f>SUM(Arkusz2!F18,-G254)</f>
        <v>0</v>
      </c>
      <c r="L254" s="92"/>
      <c r="M254" s="91">
        <f>SUM(Arkusz2!F24,-I254)</f>
        <v>0</v>
      </c>
      <c r="N254" s="92"/>
      <c r="O254" s="91">
        <f>Arkusz2!F30</f>
        <v>1</v>
      </c>
      <c r="P254" s="92"/>
      <c r="Q254" s="91">
        <f>Arkusz2!F36</f>
        <v>1</v>
      </c>
      <c r="R254" s="92"/>
      <c r="S254" s="91">
        <f>SUM(Arkusz2!F18,O254)</f>
        <v>37</v>
      </c>
      <c r="T254" s="92"/>
      <c r="U254" s="91">
        <f>SUM(Arkusz2!F24,Q254)</f>
        <v>37</v>
      </c>
      <c r="V254" s="118"/>
    </row>
    <row r="255" spans="1:22" ht="15.75" thickBot="1" x14ac:dyDescent="0.3">
      <c r="C255" s="170" t="str">
        <f>Arkusz2!B7</f>
        <v>Pozostałe</v>
      </c>
      <c r="D255" s="171"/>
      <c r="E255" s="171"/>
      <c r="F255" s="171"/>
      <c r="G255" s="198">
        <f>Arkusz2!F7</f>
        <v>224</v>
      </c>
      <c r="H255" s="199"/>
      <c r="I255" s="198">
        <f>Arkusz2!F13</f>
        <v>238</v>
      </c>
      <c r="J255" s="199"/>
      <c r="K255" s="198">
        <f>SUM(Arkusz2!F19,-G255)</f>
        <v>17</v>
      </c>
      <c r="L255" s="199"/>
      <c r="M255" s="198">
        <f>SUM(Arkusz2!F25,-I255)</f>
        <v>26</v>
      </c>
      <c r="N255" s="199"/>
      <c r="O255" s="198">
        <f>Arkusz2!F31</f>
        <v>5</v>
      </c>
      <c r="P255" s="199"/>
      <c r="Q255" s="198">
        <f>Arkusz2!F37</f>
        <v>7</v>
      </c>
      <c r="R255" s="199"/>
      <c r="S255" s="198">
        <f>SUM(Arkusz2!F19,O255)</f>
        <v>246</v>
      </c>
      <c r="T255" s="199"/>
      <c r="U255" s="198">
        <f>SUM(Arkusz2!F25,Q255)</f>
        <v>271</v>
      </c>
      <c r="V255" s="246"/>
    </row>
    <row r="256" spans="1:22" ht="15.75" thickBot="1" x14ac:dyDescent="0.3">
      <c r="C256" s="168" t="s">
        <v>1</v>
      </c>
      <c r="D256" s="169"/>
      <c r="E256" s="169"/>
      <c r="F256" s="169"/>
      <c r="G256" s="178">
        <f>SUM(G250:G255)</f>
        <v>881</v>
      </c>
      <c r="H256" s="179"/>
      <c r="I256" s="178">
        <f>SUM(I250:I255)</f>
        <v>1079</v>
      </c>
      <c r="J256" s="179"/>
      <c r="K256" s="178">
        <f>SUM(K250:K255)</f>
        <v>121</v>
      </c>
      <c r="L256" s="179"/>
      <c r="M256" s="178">
        <f>SUM(M250:M255)</f>
        <v>334</v>
      </c>
      <c r="N256" s="179"/>
      <c r="O256" s="178">
        <f>SUM(O250:O255)</f>
        <v>14</v>
      </c>
      <c r="P256" s="179"/>
      <c r="Q256" s="178">
        <f>SUM(Q250:Q255)</f>
        <v>25</v>
      </c>
      <c r="R256" s="179"/>
      <c r="S256" s="178">
        <f>SUM(S250:S255)</f>
        <v>1016</v>
      </c>
      <c r="T256" s="179"/>
      <c r="U256" s="178">
        <f>SUM(U250:U255)</f>
        <v>1438</v>
      </c>
      <c r="V256" s="245"/>
    </row>
    <row r="260" spans="1:19" x14ac:dyDescent="0.25">
      <c r="M260" s="11"/>
      <c r="N260" s="11"/>
      <c r="O260" s="11"/>
      <c r="P260" s="11"/>
      <c r="Q260" s="11"/>
      <c r="R260" s="11"/>
      <c r="S260" s="11"/>
    </row>
    <row r="261" spans="1:19" x14ac:dyDescent="0.25">
      <c r="M261" s="11"/>
      <c r="N261" s="11"/>
      <c r="O261" s="11"/>
      <c r="P261" s="11"/>
      <c r="Q261" s="11"/>
      <c r="R261" s="11"/>
      <c r="S261" s="11"/>
    </row>
    <row r="262" spans="1:19" x14ac:dyDescent="0.25">
      <c r="M262" s="11"/>
      <c r="N262" s="11"/>
      <c r="O262" s="11"/>
      <c r="P262" s="11"/>
      <c r="Q262" s="11"/>
      <c r="R262" s="11"/>
      <c r="S262" s="11"/>
    </row>
    <row r="263" spans="1:19" x14ac:dyDescent="0.25">
      <c r="M263" s="11"/>
      <c r="N263" s="11"/>
      <c r="O263" s="11"/>
      <c r="P263" s="11"/>
      <c r="Q263" s="11"/>
      <c r="R263" s="11"/>
      <c r="S263" s="11"/>
    </row>
    <row r="264" spans="1:19" x14ac:dyDescent="0.25">
      <c r="M264" s="11"/>
      <c r="N264" s="11"/>
      <c r="O264" s="11"/>
      <c r="P264" s="11"/>
      <c r="Q264" s="11"/>
      <c r="R264" s="11"/>
      <c r="S264" s="11"/>
    </row>
    <row r="265" spans="1:19" x14ac:dyDescent="0.25">
      <c r="M265" s="11"/>
      <c r="N265" s="11"/>
      <c r="O265" s="11"/>
      <c r="P265" s="11"/>
      <c r="Q265" s="11"/>
      <c r="R265" s="11"/>
      <c r="S265" s="11"/>
    </row>
    <row r="266" spans="1:19" x14ac:dyDescent="0.25">
      <c r="M266" s="11"/>
      <c r="N266" s="11"/>
      <c r="O266" s="11"/>
      <c r="P266" s="11"/>
      <c r="Q266" s="11"/>
      <c r="R266" s="11"/>
      <c r="S266" s="11"/>
    </row>
    <row r="267" spans="1:19" x14ac:dyDescent="0.25">
      <c r="M267" s="11"/>
      <c r="N267" s="11"/>
      <c r="O267" s="11"/>
      <c r="P267" s="11"/>
      <c r="Q267" s="11"/>
      <c r="R267" s="11"/>
      <c r="S267" s="11"/>
    </row>
    <row r="268" spans="1:19" x14ac:dyDescent="0.25">
      <c r="D268" s="200"/>
      <c r="E268" s="200"/>
    </row>
    <row r="272" spans="1:19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</row>
    <row r="278" spans="3:22" ht="15.75" thickBot="1" x14ac:dyDescent="0.3"/>
    <row r="279" spans="3:22" x14ac:dyDescent="0.25">
      <c r="C279" s="161" t="s">
        <v>0</v>
      </c>
      <c r="D279" s="162"/>
      <c r="E279" s="162"/>
      <c r="F279" s="162"/>
      <c r="G279" s="211" t="str">
        <f>CONCATENATE(Arkusz18!C2," - ",Arkusz18!B2," r.")</f>
        <v>01.01.2024 - 31.07.2024 r.</v>
      </c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2"/>
    </row>
    <row r="280" spans="3:22" x14ac:dyDescent="0.25">
      <c r="C280" s="163"/>
      <c r="D280" s="164"/>
      <c r="E280" s="164"/>
      <c r="F280" s="164"/>
      <c r="G280" s="164" t="s">
        <v>31</v>
      </c>
      <c r="H280" s="164"/>
      <c r="I280" s="164"/>
      <c r="J280" s="164"/>
      <c r="K280" s="164" t="s">
        <v>32</v>
      </c>
      <c r="L280" s="164"/>
      <c r="M280" s="164"/>
      <c r="N280" s="164"/>
      <c r="O280" s="164" t="s">
        <v>136</v>
      </c>
      <c r="P280" s="164"/>
      <c r="Q280" s="164"/>
      <c r="R280" s="164"/>
      <c r="S280" s="164" t="s">
        <v>55</v>
      </c>
      <c r="T280" s="164"/>
      <c r="U280" s="164"/>
      <c r="V280" s="244"/>
    </row>
    <row r="281" spans="3:22" x14ac:dyDescent="0.25">
      <c r="C281" s="163"/>
      <c r="D281" s="164"/>
      <c r="E281" s="164"/>
      <c r="F281" s="164"/>
      <c r="G281" s="229" t="s">
        <v>30</v>
      </c>
      <c r="H281" s="229"/>
      <c r="I281" s="164" t="s">
        <v>10</v>
      </c>
      <c r="J281" s="164"/>
      <c r="K281" s="229" t="s">
        <v>33</v>
      </c>
      <c r="L281" s="229"/>
      <c r="M281" s="164" t="s">
        <v>10</v>
      </c>
      <c r="N281" s="164"/>
      <c r="O281" s="229" t="s">
        <v>30</v>
      </c>
      <c r="P281" s="229"/>
      <c r="Q281" s="164" t="s">
        <v>10</v>
      </c>
      <c r="R281" s="164"/>
      <c r="S281" s="229" t="s">
        <v>30</v>
      </c>
      <c r="T281" s="229"/>
      <c r="U281" s="164" t="s">
        <v>10</v>
      </c>
      <c r="V281" s="244"/>
    </row>
    <row r="282" spans="3:22" x14ac:dyDescent="0.25">
      <c r="C282" s="145" t="str">
        <f>Arkusz3!B2</f>
        <v>UKRAINA</v>
      </c>
      <c r="D282" s="146"/>
      <c r="E282" s="146"/>
      <c r="F282" s="146"/>
      <c r="G282" s="127">
        <f>Arkusz3!F2</f>
        <v>2067</v>
      </c>
      <c r="H282" s="127"/>
      <c r="I282" s="127">
        <f>Arkusz3!F8</f>
        <v>2873</v>
      </c>
      <c r="J282" s="127"/>
      <c r="K282" s="127">
        <f>SUM(Arkusz3!F14,-G282)</f>
        <v>86</v>
      </c>
      <c r="L282" s="127"/>
      <c r="M282" s="127">
        <f>SUM(Arkusz3!F20,-I282)</f>
        <v>426</v>
      </c>
      <c r="N282" s="127"/>
      <c r="O282" s="127">
        <f>Arkusz3!F26</f>
        <v>2</v>
      </c>
      <c r="P282" s="127"/>
      <c r="Q282" s="127">
        <f>Arkusz3!F32</f>
        <v>6</v>
      </c>
      <c r="R282" s="127"/>
      <c r="S282" s="127">
        <f>SUM(Arkusz3!F14,O282)</f>
        <v>2155</v>
      </c>
      <c r="T282" s="127"/>
      <c r="U282" s="127">
        <f>SUM(Arkusz3!F20,Q282)</f>
        <v>3305</v>
      </c>
      <c r="V282" s="241"/>
    </row>
    <row r="283" spans="3:22" x14ac:dyDescent="0.25">
      <c r="C283" s="78" t="str">
        <f>Arkusz3!B3</f>
        <v>BIAŁORUŚ</v>
      </c>
      <c r="D283" s="79"/>
      <c r="E283" s="79"/>
      <c r="F283" s="79"/>
      <c r="G283" s="240">
        <f>Arkusz3!F3</f>
        <v>1672</v>
      </c>
      <c r="H283" s="240"/>
      <c r="I283" s="240">
        <f>Arkusz3!F9</f>
        <v>2127</v>
      </c>
      <c r="J283" s="240"/>
      <c r="K283" s="240">
        <f>SUM(Arkusz3!F15,-G283)</f>
        <v>45</v>
      </c>
      <c r="L283" s="240"/>
      <c r="M283" s="240">
        <f>SUM(Arkusz3!F21,-I283)</f>
        <v>165</v>
      </c>
      <c r="N283" s="240"/>
      <c r="O283" s="240">
        <f>Arkusz3!F27</f>
        <v>5</v>
      </c>
      <c r="P283" s="240"/>
      <c r="Q283" s="240">
        <f>Arkusz3!F33</f>
        <v>5</v>
      </c>
      <c r="R283" s="240"/>
      <c r="S283" s="240">
        <f>SUM(Arkusz3!F15,O283)</f>
        <v>1722</v>
      </c>
      <c r="T283" s="240"/>
      <c r="U283" s="240">
        <f>SUM(Arkusz3!F21,Q283)</f>
        <v>2297</v>
      </c>
      <c r="V283" s="247"/>
    </row>
    <row r="284" spans="3:22" x14ac:dyDescent="0.25">
      <c r="C284" s="145" t="str">
        <f>Arkusz3!B4</f>
        <v>ROSJA</v>
      </c>
      <c r="D284" s="146"/>
      <c r="E284" s="146"/>
      <c r="F284" s="146"/>
      <c r="G284" s="127">
        <f>Arkusz3!F4</f>
        <v>210</v>
      </c>
      <c r="H284" s="127"/>
      <c r="I284" s="127">
        <f>Arkusz3!F10</f>
        <v>324</v>
      </c>
      <c r="J284" s="127"/>
      <c r="K284" s="127">
        <f>SUM(Arkusz3!F16,-G284)</f>
        <v>165</v>
      </c>
      <c r="L284" s="127"/>
      <c r="M284" s="127">
        <f>SUM(Arkusz3!F22,-I284)</f>
        <v>279</v>
      </c>
      <c r="N284" s="127"/>
      <c r="O284" s="127">
        <f>Arkusz3!F28</f>
        <v>22</v>
      </c>
      <c r="P284" s="127"/>
      <c r="Q284" s="127">
        <f>Arkusz3!F34</f>
        <v>47</v>
      </c>
      <c r="R284" s="127"/>
      <c r="S284" s="127">
        <f>SUM(Arkusz3!F16,O284)</f>
        <v>397</v>
      </c>
      <c r="T284" s="127"/>
      <c r="U284" s="127">
        <f>SUM(Arkusz3!F22,Q284)</f>
        <v>650</v>
      </c>
      <c r="V284" s="241"/>
    </row>
    <row r="285" spans="3:22" x14ac:dyDescent="0.25">
      <c r="C285" s="78" t="str">
        <f>Arkusz3!B5</f>
        <v>SOMALIA</v>
      </c>
      <c r="D285" s="79"/>
      <c r="E285" s="79"/>
      <c r="F285" s="79"/>
      <c r="G285" s="240">
        <f>Arkusz3!F5</f>
        <v>335</v>
      </c>
      <c r="H285" s="240"/>
      <c r="I285" s="240">
        <f>Arkusz3!F11</f>
        <v>340</v>
      </c>
      <c r="J285" s="240"/>
      <c r="K285" s="240">
        <f>SUM(Arkusz3!F17,-G285)</f>
        <v>14</v>
      </c>
      <c r="L285" s="240"/>
      <c r="M285" s="240">
        <f>SUM(Arkusz3!F23,-I285)</f>
        <v>69</v>
      </c>
      <c r="N285" s="240"/>
      <c r="O285" s="240">
        <f>Arkusz3!F29</f>
        <v>0</v>
      </c>
      <c r="P285" s="240"/>
      <c r="Q285" s="240">
        <f>Arkusz3!F35</f>
        <v>0</v>
      </c>
      <c r="R285" s="240"/>
      <c r="S285" s="240">
        <f>SUM(Arkusz3!F17,O285)</f>
        <v>349</v>
      </c>
      <c r="T285" s="240"/>
      <c r="U285" s="240">
        <f>SUM(Arkusz3!F23,Q285)</f>
        <v>409</v>
      </c>
      <c r="V285" s="247"/>
    </row>
    <row r="286" spans="3:22" x14ac:dyDescent="0.25">
      <c r="C286" s="145" t="str">
        <f>Arkusz3!B6</f>
        <v>SYRIA</v>
      </c>
      <c r="D286" s="146"/>
      <c r="E286" s="146"/>
      <c r="F286" s="146"/>
      <c r="G286" s="127">
        <f>Arkusz3!F6</f>
        <v>306</v>
      </c>
      <c r="H286" s="127"/>
      <c r="I286" s="127">
        <f>Arkusz3!F12</f>
        <v>321</v>
      </c>
      <c r="J286" s="127"/>
      <c r="K286" s="127">
        <f>SUM(Arkusz3!F18,-G286)</f>
        <v>8</v>
      </c>
      <c r="L286" s="127"/>
      <c r="M286" s="127">
        <f>SUM(Arkusz3!F24,-I286)</f>
        <v>54</v>
      </c>
      <c r="N286" s="127"/>
      <c r="O286" s="127">
        <f>Arkusz3!F30</f>
        <v>10</v>
      </c>
      <c r="P286" s="127"/>
      <c r="Q286" s="127">
        <f>Arkusz3!F36</f>
        <v>10</v>
      </c>
      <c r="R286" s="127"/>
      <c r="S286" s="127">
        <f>SUM(Arkusz3!F18,O286)</f>
        <v>324</v>
      </c>
      <c r="T286" s="127"/>
      <c r="U286" s="127">
        <f>SUM(Arkusz3!F24,Q286)</f>
        <v>385</v>
      </c>
      <c r="V286" s="241"/>
    </row>
    <row r="287" spans="3:22" ht="15.75" thickBot="1" x14ac:dyDescent="0.3">
      <c r="C287" s="170" t="str">
        <f>Arkusz3!B7</f>
        <v>Pozostałe</v>
      </c>
      <c r="D287" s="171"/>
      <c r="E287" s="171"/>
      <c r="F287" s="171"/>
      <c r="G287" s="239">
        <f>Arkusz3!F7</f>
        <v>1731</v>
      </c>
      <c r="H287" s="239"/>
      <c r="I287" s="239">
        <f>Arkusz3!F13</f>
        <v>1921</v>
      </c>
      <c r="J287" s="239"/>
      <c r="K287" s="239">
        <f>SUM(Arkusz3!F19,-G287)</f>
        <v>152</v>
      </c>
      <c r="L287" s="239"/>
      <c r="M287" s="239">
        <f>SUM(Arkusz3!F25,-I287)</f>
        <v>325</v>
      </c>
      <c r="N287" s="239"/>
      <c r="O287" s="239">
        <f>Arkusz3!F31</f>
        <v>30</v>
      </c>
      <c r="P287" s="239"/>
      <c r="Q287" s="239">
        <f>Arkusz3!F37</f>
        <v>36</v>
      </c>
      <c r="R287" s="239"/>
      <c r="S287" s="239">
        <f>SUM(Arkusz3!F19,O287)</f>
        <v>1913</v>
      </c>
      <c r="T287" s="239"/>
      <c r="U287" s="239">
        <f>SUM(Arkusz3!F25,Q287)</f>
        <v>2282</v>
      </c>
      <c r="V287" s="250"/>
    </row>
    <row r="288" spans="3:22" x14ac:dyDescent="0.25">
      <c r="C288" s="201" t="s">
        <v>1</v>
      </c>
      <c r="D288" s="202"/>
      <c r="E288" s="202"/>
      <c r="F288" s="202"/>
      <c r="G288" s="128">
        <f>SUM(G282:G287)</f>
        <v>6321</v>
      </c>
      <c r="H288" s="128"/>
      <c r="I288" s="128">
        <f>SUM(I282:I287)</f>
        <v>7906</v>
      </c>
      <c r="J288" s="128"/>
      <c r="K288" s="128">
        <f>SUM(K282:K287)</f>
        <v>470</v>
      </c>
      <c r="L288" s="128"/>
      <c r="M288" s="128">
        <f>SUM(M282:M287)</f>
        <v>1318</v>
      </c>
      <c r="N288" s="128"/>
      <c r="O288" s="128">
        <f>SUM(O282:O287)</f>
        <v>69</v>
      </c>
      <c r="P288" s="128"/>
      <c r="Q288" s="128">
        <f>SUM(Q282:Q287)</f>
        <v>104</v>
      </c>
      <c r="R288" s="128"/>
      <c r="S288" s="128">
        <f>SUM(S282:S287)</f>
        <v>6860</v>
      </c>
      <c r="T288" s="128"/>
      <c r="U288" s="128">
        <f>SUM(U282:U287)</f>
        <v>9328</v>
      </c>
      <c r="V288" s="129"/>
    </row>
    <row r="289" spans="1:26" x14ac:dyDescent="0.25">
      <c r="A289" s="4"/>
      <c r="B289" s="12"/>
      <c r="C289" s="13"/>
      <c r="D289" s="13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2"/>
    </row>
    <row r="290" spans="1:26" x14ac:dyDescent="0.25">
      <c r="A290" s="203" t="s">
        <v>138</v>
      </c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</row>
    <row r="291" spans="1:26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6"/>
      <c r="Z291" s="15"/>
    </row>
    <row r="295" spans="1:26" x14ac:dyDescent="0.25">
      <c r="M295" s="11"/>
      <c r="N295" s="11"/>
      <c r="O295" s="11"/>
      <c r="P295" s="11"/>
      <c r="Q295" s="11"/>
      <c r="R295" s="11"/>
      <c r="S295" s="11"/>
    </row>
    <row r="296" spans="1:26" x14ac:dyDescent="0.25">
      <c r="M296" s="11"/>
      <c r="N296" s="11"/>
      <c r="O296" s="11"/>
      <c r="P296" s="11"/>
      <c r="Q296" s="11"/>
      <c r="R296" s="11"/>
      <c r="S296" s="11"/>
    </row>
    <row r="297" spans="1:26" x14ac:dyDescent="0.25">
      <c r="M297" s="11"/>
      <c r="N297" s="11"/>
      <c r="O297" s="11"/>
      <c r="P297" s="11"/>
      <c r="Q297" s="11"/>
      <c r="R297" s="11"/>
      <c r="S297" s="11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D303" s="200"/>
      <c r="E303" s="200"/>
    </row>
    <row r="308" spans="1:26" x14ac:dyDescent="0.25">
      <c r="V308" s="17"/>
      <c r="W308" s="17"/>
      <c r="X308" s="17"/>
      <c r="Y308" s="18"/>
      <c r="Z308" s="17"/>
    </row>
    <row r="309" spans="1:26" x14ac:dyDescent="0.25">
      <c r="V309" s="17"/>
      <c r="W309" s="17"/>
      <c r="X309" s="17"/>
      <c r="Y309" s="18"/>
      <c r="Z309" s="17"/>
    </row>
    <row r="310" spans="1:26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25">
      <c r="A315" s="273" t="s">
        <v>178</v>
      </c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</row>
    <row r="316" spans="1:26" x14ac:dyDescent="0.25">
      <c r="A316" s="242"/>
      <c r="B316" s="242"/>
      <c r="C316" s="242"/>
      <c r="D316" s="242"/>
      <c r="E316" s="242"/>
      <c r="F316" s="242"/>
      <c r="G316" s="242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</row>
    <row r="317" spans="1:26" x14ac:dyDescent="0.25">
      <c r="A317" s="242"/>
      <c r="B317" s="242"/>
      <c r="C317" s="242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</row>
    <row r="318" spans="1:26" x14ac:dyDescent="0.25">
      <c r="A318" s="242"/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</row>
    <row r="319" spans="1:26" x14ac:dyDescent="0.25">
      <c r="A319" s="242"/>
      <c r="B319" s="242"/>
      <c r="C319" s="242"/>
      <c r="D319" s="242"/>
      <c r="E319" s="242"/>
      <c r="F319" s="242"/>
      <c r="G319" s="242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</row>
    <row r="320" spans="1:26" x14ac:dyDescent="0.25">
      <c r="A320" s="242"/>
      <c r="B320" s="242"/>
      <c r="C320" s="242"/>
      <c r="D320" s="242"/>
      <c r="E320" s="242"/>
      <c r="F320" s="242"/>
      <c r="G320" s="242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</row>
    <row r="321" spans="1:25" x14ac:dyDescent="0.25">
      <c r="A321" s="242"/>
      <c r="B321" s="242"/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</row>
    <row r="322" spans="1:25" x14ac:dyDescent="0.25">
      <c r="A322" s="242"/>
      <c r="B322" s="242"/>
      <c r="C322" s="242"/>
      <c r="D322" s="242"/>
      <c r="E322" s="242"/>
      <c r="F322" s="242"/>
      <c r="G322" s="242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</row>
    <row r="323" spans="1:25" x14ac:dyDescent="0.25">
      <c r="A323" s="242"/>
      <c r="B323" s="242"/>
      <c r="C323" s="242"/>
      <c r="D323" s="242"/>
      <c r="E323" s="242"/>
      <c r="F323" s="242"/>
      <c r="G323" s="242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</row>
    <row r="328" spans="1:25" x14ac:dyDescent="0.25">
      <c r="A328" s="133" t="s">
        <v>146</v>
      </c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</row>
    <row r="329" spans="1:25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</row>
    <row r="331" spans="1:25" ht="15.75" thickBot="1" x14ac:dyDescent="0.3"/>
    <row r="332" spans="1:25" x14ac:dyDescent="0.25">
      <c r="A332" s="236" t="str">
        <f>CONCATENATE(Arkusz18!C2," - ",Arkusz18!B2," r.")</f>
        <v>01.01.2024 - 31.07.2024 r.</v>
      </c>
      <c r="B332" s="237"/>
      <c r="C332" s="237"/>
      <c r="D332" s="237"/>
      <c r="E332" s="237"/>
      <c r="F332" s="237"/>
      <c r="G332" s="237"/>
      <c r="H332" s="237"/>
      <c r="I332" s="238"/>
      <c r="M332" s="236" t="str">
        <f>CONCATENATE(Arkusz18!C2," - ",Arkusz18!B2," r.")</f>
        <v>01.01.2024 - 31.07.2024 r.</v>
      </c>
      <c r="N332" s="237"/>
      <c r="O332" s="237"/>
      <c r="P332" s="237"/>
      <c r="Q332" s="237"/>
      <c r="R332" s="237"/>
      <c r="S332" s="237"/>
      <c r="T332" s="237"/>
      <c r="U332" s="238"/>
    </row>
    <row r="333" spans="1:25" ht="52.5" customHeight="1" x14ac:dyDescent="0.25">
      <c r="A333" s="230" t="s">
        <v>56</v>
      </c>
      <c r="B333" s="231"/>
      <c r="C333" s="232"/>
      <c r="D333" s="194" t="s">
        <v>57</v>
      </c>
      <c r="E333" s="195"/>
      <c r="F333" s="194" t="s">
        <v>58</v>
      </c>
      <c r="G333" s="195"/>
      <c r="H333" s="194" t="s">
        <v>54</v>
      </c>
      <c r="I333" s="251"/>
      <c r="M333" s="230" t="s">
        <v>56</v>
      </c>
      <c r="N333" s="231"/>
      <c r="O333" s="232"/>
      <c r="P333" s="194" t="s">
        <v>59</v>
      </c>
      <c r="Q333" s="195"/>
      <c r="R333" s="194" t="s">
        <v>58</v>
      </c>
      <c r="S333" s="195"/>
      <c r="T333" s="194" t="s">
        <v>54</v>
      </c>
      <c r="U333" s="251"/>
    </row>
    <row r="334" spans="1:25" x14ac:dyDescent="0.25">
      <c r="A334" s="233"/>
      <c r="B334" s="234"/>
      <c r="C334" s="235"/>
      <c r="D334" s="196"/>
      <c r="E334" s="197"/>
      <c r="F334" s="196"/>
      <c r="G334" s="197"/>
      <c r="H334" s="196"/>
      <c r="I334" s="252"/>
      <c r="M334" s="233"/>
      <c r="N334" s="234"/>
      <c r="O334" s="235"/>
      <c r="P334" s="196"/>
      <c r="Q334" s="197"/>
      <c r="R334" s="196"/>
      <c r="S334" s="197"/>
      <c r="T334" s="196"/>
      <c r="U334" s="252"/>
    </row>
    <row r="335" spans="1:25" x14ac:dyDescent="0.25">
      <c r="A335" s="120" t="str">
        <f>Arkusz4!B2</f>
        <v>NIEMCY</v>
      </c>
      <c r="B335" s="121"/>
      <c r="C335" s="121"/>
      <c r="D335" s="122">
        <f>Arkusz4!C2</f>
        <v>1310</v>
      </c>
      <c r="E335" s="122"/>
      <c r="F335" s="122">
        <f>Arkusz4!D2</f>
        <v>1096</v>
      </c>
      <c r="G335" s="122"/>
      <c r="H335" s="122">
        <f>Arkusz4!E2</f>
        <v>147</v>
      </c>
      <c r="I335" s="122"/>
      <c r="M335" s="120" t="str">
        <f>Arkusz5!B2</f>
        <v>NIEMCY</v>
      </c>
      <c r="N335" s="121"/>
      <c r="O335" s="121"/>
      <c r="P335" s="122">
        <f>Arkusz5!C2</f>
        <v>51</v>
      </c>
      <c r="Q335" s="122"/>
      <c r="R335" s="122">
        <f>Arkusz5!D2</f>
        <v>43</v>
      </c>
      <c r="S335" s="122"/>
      <c r="T335" s="122">
        <f>Arkusz5!E2</f>
        <v>24</v>
      </c>
      <c r="U335" s="204"/>
    </row>
    <row r="336" spans="1:25" x14ac:dyDescent="0.25">
      <c r="A336" s="135" t="str">
        <f>Arkusz4!B3</f>
        <v>FRANCJA</v>
      </c>
      <c r="B336" s="136"/>
      <c r="C336" s="136"/>
      <c r="D336" s="119">
        <f>Arkusz4!C3</f>
        <v>203</v>
      </c>
      <c r="E336" s="119"/>
      <c r="F336" s="119">
        <f>Arkusz4!D3</f>
        <v>158</v>
      </c>
      <c r="G336" s="119"/>
      <c r="H336" s="119">
        <f>Arkusz4!E3</f>
        <v>16</v>
      </c>
      <c r="I336" s="119"/>
      <c r="M336" s="135" t="str">
        <f>Arkusz5!B3</f>
        <v>RUMUNIA</v>
      </c>
      <c r="N336" s="136"/>
      <c r="O336" s="136"/>
      <c r="P336" s="119">
        <f>Arkusz5!C3</f>
        <v>15</v>
      </c>
      <c r="Q336" s="119"/>
      <c r="R336" s="119">
        <f>Arkusz5!D3</f>
        <v>13</v>
      </c>
      <c r="S336" s="119"/>
      <c r="T336" s="119">
        <f>Arkusz5!E3</f>
        <v>12</v>
      </c>
      <c r="U336" s="205"/>
    </row>
    <row r="337" spans="1:26" x14ac:dyDescent="0.25">
      <c r="A337" s="120" t="str">
        <f>Arkusz4!B4</f>
        <v>BELGIA</v>
      </c>
      <c r="B337" s="121"/>
      <c r="C337" s="121"/>
      <c r="D337" s="122">
        <f>Arkusz4!C4</f>
        <v>188</v>
      </c>
      <c r="E337" s="122"/>
      <c r="F337" s="122">
        <f>Arkusz4!D4</f>
        <v>166</v>
      </c>
      <c r="G337" s="122"/>
      <c r="H337" s="122">
        <f>Arkusz4!E4</f>
        <v>6</v>
      </c>
      <c r="I337" s="122"/>
      <c r="M337" s="120" t="str">
        <f>Arkusz5!B4</f>
        <v>ŁOTWA</v>
      </c>
      <c r="N337" s="121"/>
      <c r="O337" s="121"/>
      <c r="P337" s="122">
        <f>Arkusz5!C4</f>
        <v>12</v>
      </c>
      <c r="Q337" s="122"/>
      <c r="R337" s="122">
        <f>Arkusz5!D4</f>
        <v>15</v>
      </c>
      <c r="S337" s="122"/>
      <c r="T337" s="122">
        <f>Arkusz5!E4</f>
        <v>15</v>
      </c>
      <c r="U337" s="204"/>
    </row>
    <row r="338" spans="1:26" x14ac:dyDescent="0.25">
      <c r="A338" s="135" t="str">
        <f>Arkusz4!B5</f>
        <v>NORWEGIA</v>
      </c>
      <c r="B338" s="136"/>
      <c r="C338" s="136"/>
      <c r="D338" s="119">
        <f>Arkusz4!C5</f>
        <v>138</v>
      </c>
      <c r="E338" s="119"/>
      <c r="F338" s="119">
        <f>Arkusz4!D5</f>
        <v>130</v>
      </c>
      <c r="G338" s="119"/>
      <c r="H338" s="119">
        <f>Arkusz4!E5</f>
        <v>154</v>
      </c>
      <c r="I338" s="119"/>
      <c r="M338" s="135" t="str">
        <f>Arkusz5!B5</f>
        <v>AUSTRIA</v>
      </c>
      <c r="N338" s="136"/>
      <c r="O338" s="136"/>
      <c r="P338" s="119">
        <f>Arkusz5!C5</f>
        <v>10</v>
      </c>
      <c r="Q338" s="119"/>
      <c r="R338" s="119">
        <f>Arkusz5!D5</f>
        <v>7</v>
      </c>
      <c r="S338" s="119"/>
      <c r="T338" s="119">
        <f>Arkusz5!E5</f>
        <v>5</v>
      </c>
      <c r="U338" s="205"/>
    </row>
    <row r="339" spans="1:26" x14ac:dyDescent="0.25">
      <c r="A339" s="120" t="str">
        <f>Arkusz4!B6</f>
        <v>NIDERLANDY</v>
      </c>
      <c r="B339" s="121"/>
      <c r="C339" s="121"/>
      <c r="D339" s="122">
        <f>Arkusz4!C6</f>
        <v>106</v>
      </c>
      <c r="E339" s="122"/>
      <c r="F339" s="122">
        <f>Arkusz4!D6</f>
        <v>96</v>
      </c>
      <c r="G339" s="122"/>
      <c r="H339" s="122">
        <f>Arkusz4!E6</f>
        <v>6</v>
      </c>
      <c r="I339" s="122"/>
      <c r="M339" s="120" t="str">
        <f>Arkusz5!B6</f>
        <v>LITWA</v>
      </c>
      <c r="N339" s="121"/>
      <c r="O339" s="121"/>
      <c r="P339" s="122">
        <f>Arkusz5!C6</f>
        <v>8</v>
      </c>
      <c r="Q339" s="122"/>
      <c r="R339" s="122">
        <f>Arkusz5!D6</f>
        <v>5</v>
      </c>
      <c r="S339" s="122"/>
      <c r="T339" s="122">
        <f>Arkusz5!E6</f>
        <v>1</v>
      </c>
      <c r="U339" s="204"/>
    </row>
    <row r="340" spans="1:26" ht="15.75" thickBot="1" x14ac:dyDescent="0.3">
      <c r="A340" s="213" t="str">
        <f>Arkusz4!B7</f>
        <v>Pozostałe</v>
      </c>
      <c r="B340" s="214"/>
      <c r="C340" s="214"/>
      <c r="D340" s="130">
        <f>Arkusz4!C7</f>
        <v>340</v>
      </c>
      <c r="E340" s="130"/>
      <c r="F340" s="130">
        <f>Arkusz4!D7</f>
        <v>287</v>
      </c>
      <c r="G340" s="130"/>
      <c r="H340" s="130">
        <f>Arkusz4!E7</f>
        <v>99</v>
      </c>
      <c r="I340" s="130"/>
      <c r="M340" s="213" t="str">
        <f>Arkusz5!B7</f>
        <v>Pozostałe</v>
      </c>
      <c r="N340" s="214"/>
      <c r="O340" s="214"/>
      <c r="P340" s="130">
        <f>Arkusz5!C7</f>
        <v>56</v>
      </c>
      <c r="Q340" s="130"/>
      <c r="R340" s="130">
        <f>Arkusz5!D7</f>
        <v>36</v>
      </c>
      <c r="S340" s="130"/>
      <c r="T340" s="130">
        <f>Arkusz5!E7</f>
        <v>17</v>
      </c>
      <c r="U340" s="134"/>
    </row>
    <row r="341" spans="1:26" ht="15.75" thickBot="1" x14ac:dyDescent="0.3">
      <c r="A341" s="215" t="s">
        <v>69</v>
      </c>
      <c r="B341" s="216"/>
      <c r="C341" s="216"/>
      <c r="D341" s="209">
        <f>SUM(D335:E340)</f>
        <v>2285</v>
      </c>
      <c r="E341" s="209"/>
      <c r="F341" s="209">
        <f>SUM(F335:G340)</f>
        <v>1933</v>
      </c>
      <c r="G341" s="209"/>
      <c r="H341" s="209">
        <f>SUM(H335:I340)</f>
        <v>428</v>
      </c>
      <c r="I341" s="210"/>
      <c r="M341" s="215" t="s">
        <v>69</v>
      </c>
      <c r="N341" s="216"/>
      <c r="O341" s="216"/>
      <c r="P341" s="209">
        <f>SUM(P335:Q340)</f>
        <v>152</v>
      </c>
      <c r="Q341" s="209"/>
      <c r="R341" s="209">
        <f>SUM(R335:S340)</f>
        <v>119</v>
      </c>
      <c r="S341" s="209"/>
      <c r="T341" s="209">
        <f>SUM(T335:U340)</f>
        <v>74</v>
      </c>
      <c r="U341" s="210"/>
    </row>
    <row r="343" spans="1:26" x14ac:dyDescent="0.25">
      <c r="A343" s="131" t="s">
        <v>174</v>
      </c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</row>
    <row r="344" spans="1:26" x14ac:dyDescent="0.25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</row>
    <row r="345" spans="1:26" x14ac:dyDescent="0.25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</row>
    <row r="346" spans="1:26" x14ac:dyDescent="0.25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</row>
    <row r="347" spans="1:26" x14ac:dyDescent="0.25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</row>
    <row r="349" spans="1:26" x14ac:dyDescent="0.25">
      <c r="A349" s="203" t="s">
        <v>68</v>
      </c>
      <c r="B349" s="203"/>
      <c r="C349" s="203"/>
      <c r="D349" s="203"/>
      <c r="E349" s="203"/>
      <c r="F349" s="203"/>
      <c r="G349" s="203"/>
      <c r="H349" s="203"/>
      <c r="I349" s="203"/>
      <c r="J349" s="203"/>
      <c r="K349" s="203"/>
      <c r="L349" s="203"/>
      <c r="M349" s="203"/>
      <c r="N349" s="203"/>
      <c r="O349" s="203"/>
      <c r="P349" s="203"/>
      <c r="Q349" s="203"/>
      <c r="R349" s="203"/>
      <c r="S349" s="203"/>
      <c r="T349" s="203"/>
      <c r="U349" s="203"/>
      <c r="V349" s="203"/>
      <c r="W349" s="203"/>
      <c r="X349" s="203"/>
      <c r="Y349" s="203"/>
      <c r="Z349" s="203"/>
    </row>
    <row r="350" spans="1:26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6" x14ac:dyDescent="0.25">
      <c r="A351" s="133" t="s">
        <v>147</v>
      </c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</row>
    <row r="352" spans="1:26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 ht="15.75" thickBo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 x14ac:dyDescent="0.25">
      <c r="C354" s="125" t="s">
        <v>0</v>
      </c>
      <c r="D354" s="126"/>
      <c r="E354" s="126"/>
      <c r="F354" s="126"/>
      <c r="G354" s="211" t="str">
        <f>CONCATENATE(Arkusz18!A2," - ",Arkusz18!B2," r.")</f>
        <v>01.07.2024 - 31.07.2024 r.</v>
      </c>
      <c r="H354" s="211"/>
      <c r="I354" s="211"/>
      <c r="J354" s="211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2"/>
    </row>
    <row r="355" spans="1:21" ht="73.5" customHeight="1" x14ac:dyDescent="0.25">
      <c r="C355" s="192"/>
      <c r="D355" s="193"/>
      <c r="E355" s="193"/>
      <c r="F355" s="193"/>
      <c r="G355" s="95" t="s">
        <v>60</v>
      </c>
      <c r="H355" s="96"/>
      <c r="I355" s="97"/>
      <c r="J355" s="95" t="s">
        <v>61</v>
      </c>
      <c r="K355" s="96"/>
      <c r="L355" s="97"/>
      <c r="M355" s="95" t="s">
        <v>62</v>
      </c>
      <c r="N355" s="96"/>
      <c r="O355" s="97"/>
      <c r="P355" s="95" t="s">
        <v>71</v>
      </c>
      <c r="Q355" s="96"/>
      <c r="R355" s="97"/>
      <c r="S355" s="95" t="s">
        <v>63</v>
      </c>
      <c r="T355" s="96"/>
      <c r="U355" s="208"/>
    </row>
    <row r="356" spans="1:21" x14ac:dyDescent="0.25">
      <c r="C356" s="187" t="str">
        <f>Arkusz6!B2</f>
        <v>UKRAINA</v>
      </c>
      <c r="D356" s="188"/>
      <c r="E356" s="188"/>
      <c r="F356" s="188"/>
      <c r="G356" s="110">
        <f>Arkusz6!C2</f>
        <v>1</v>
      </c>
      <c r="H356" s="110"/>
      <c r="I356" s="110"/>
      <c r="J356" s="110">
        <f>Arkusz6!D2</f>
        <v>307</v>
      </c>
      <c r="K356" s="110"/>
      <c r="L356" s="110"/>
      <c r="M356" s="110">
        <f>Arkusz6!E2</f>
        <v>0</v>
      </c>
      <c r="N356" s="110"/>
      <c r="O356" s="110"/>
      <c r="P356" s="110">
        <f>Arkusz6!F2</f>
        <v>12</v>
      </c>
      <c r="Q356" s="110"/>
      <c r="R356" s="110"/>
      <c r="S356" s="110">
        <f>Arkusz6!G2</f>
        <v>19</v>
      </c>
      <c r="T356" s="110"/>
      <c r="U356" s="110"/>
    </row>
    <row r="357" spans="1:21" x14ac:dyDescent="0.25">
      <c r="C357" s="137" t="str">
        <f>Arkusz6!B3</f>
        <v>BIAŁORUŚ</v>
      </c>
      <c r="D357" s="138"/>
      <c r="E357" s="138"/>
      <c r="F357" s="138"/>
      <c r="G357" s="106">
        <f>Arkusz6!C3</f>
        <v>32</v>
      </c>
      <c r="H357" s="106"/>
      <c r="I357" s="106"/>
      <c r="J357" s="106">
        <f>Arkusz6!D3</f>
        <v>141</v>
      </c>
      <c r="K357" s="106"/>
      <c r="L357" s="106"/>
      <c r="M357" s="106">
        <f>Arkusz6!E3</f>
        <v>0</v>
      </c>
      <c r="N357" s="106"/>
      <c r="O357" s="106"/>
      <c r="P357" s="106">
        <f>Arkusz6!F3</f>
        <v>15</v>
      </c>
      <c r="Q357" s="106"/>
      <c r="R357" s="106"/>
      <c r="S357" s="106">
        <f>Arkusz6!G3</f>
        <v>6</v>
      </c>
      <c r="T357" s="106"/>
      <c r="U357" s="106"/>
    </row>
    <row r="358" spans="1:21" x14ac:dyDescent="0.25">
      <c r="C358" s="187" t="str">
        <f>Arkusz6!B4</f>
        <v>ROSJA</v>
      </c>
      <c r="D358" s="188"/>
      <c r="E358" s="188"/>
      <c r="F358" s="188"/>
      <c r="G358" s="110">
        <f>Arkusz6!C4</f>
        <v>24</v>
      </c>
      <c r="H358" s="110"/>
      <c r="I358" s="110"/>
      <c r="J358" s="110">
        <f>Arkusz6!D4</f>
        <v>3</v>
      </c>
      <c r="K358" s="110"/>
      <c r="L358" s="110"/>
      <c r="M358" s="110">
        <f>Arkusz6!E4</f>
        <v>0</v>
      </c>
      <c r="N358" s="110"/>
      <c r="O358" s="110"/>
      <c r="P358" s="110">
        <f>Arkusz6!F4</f>
        <v>111</v>
      </c>
      <c r="Q358" s="110"/>
      <c r="R358" s="110"/>
      <c r="S358" s="110">
        <f>Arkusz6!G4</f>
        <v>26</v>
      </c>
      <c r="T358" s="110"/>
      <c r="U358" s="110"/>
    </row>
    <row r="359" spans="1:21" x14ac:dyDescent="0.25">
      <c r="C359" s="137" t="str">
        <f>Arkusz6!B5</f>
        <v>SYRIA</v>
      </c>
      <c r="D359" s="138"/>
      <c r="E359" s="138"/>
      <c r="F359" s="138"/>
      <c r="G359" s="106">
        <f>Arkusz6!C5</f>
        <v>2</v>
      </c>
      <c r="H359" s="106"/>
      <c r="I359" s="106"/>
      <c r="J359" s="106">
        <f>Arkusz6!D5</f>
        <v>0</v>
      </c>
      <c r="K359" s="106"/>
      <c r="L359" s="106"/>
      <c r="M359" s="106">
        <f>Arkusz6!E5</f>
        <v>0</v>
      </c>
      <c r="N359" s="106"/>
      <c r="O359" s="106"/>
      <c r="P359" s="106">
        <f>Arkusz6!F5</f>
        <v>0</v>
      </c>
      <c r="Q359" s="106"/>
      <c r="R359" s="106"/>
      <c r="S359" s="106">
        <f>Arkusz6!G5</f>
        <v>129</v>
      </c>
      <c r="T359" s="106"/>
      <c r="U359" s="106"/>
    </row>
    <row r="360" spans="1:21" x14ac:dyDescent="0.25">
      <c r="C360" s="187" t="str">
        <f>Arkusz6!B6</f>
        <v>ERYTREA</v>
      </c>
      <c r="D360" s="188"/>
      <c r="E360" s="188"/>
      <c r="F360" s="188"/>
      <c r="G360" s="110">
        <f>Arkusz6!C6</f>
        <v>0</v>
      </c>
      <c r="H360" s="110"/>
      <c r="I360" s="110"/>
      <c r="J360" s="110">
        <f>Arkusz6!D6</f>
        <v>2</v>
      </c>
      <c r="K360" s="110"/>
      <c r="L360" s="110"/>
      <c r="M360" s="110">
        <f>Arkusz6!E6</f>
        <v>0</v>
      </c>
      <c r="N360" s="110"/>
      <c r="O360" s="110"/>
      <c r="P360" s="110">
        <f>Arkusz6!F6</f>
        <v>0</v>
      </c>
      <c r="Q360" s="110"/>
      <c r="R360" s="110"/>
      <c r="S360" s="110">
        <f>Arkusz6!G6</f>
        <v>119</v>
      </c>
      <c r="T360" s="110"/>
      <c r="U360" s="110"/>
    </row>
    <row r="361" spans="1:21" ht="15.75" thickBot="1" x14ac:dyDescent="0.3">
      <c r="C361" s="206" t="str">
        <f>Arkusz6!B7</f>
        <v>Pozostałe</v>
      </c>
      <c r="D361" s="207"/>
      <c r="E361" s="207"/>
      <c r="F361" s="207"/>
      <c r="G361" s="109">
        <f>Arkusz6!C7</f>
        <v>8</v>
      </c>
      <c r="H361" s="109"/>
      <c r="I361" s="109"/>
      <c r="J361" s="109">
        <f>Arkusz6!D7</f>
        <v>7</v>
      </c>
      <c r="K361" s="109"/>
      <c r="L361" s="109"/>
      <c r="M361" s="109">
        <f>Arkusz6!E7</f>
        <v>0</v>
      </c>
      <c r="N361" s="109"/>
      <c r="O361" s="109"/>
      <c r="P361" s="109">
        <f>Arkusz6!F7</f>
        <v>49</v>
      </c>
      <c r="Q361" s="109"/>
      <c r="R361" s="109"/>
      <c r="S361" s="109">
        <f>Arkusz6!G7</f>
        <v>309</v>
      </c>
      <c r="T361" s="109"/>
      <c r="U361" s="109"/>
    </row>
    <row r="362" spans="1:21" ht="15.75" thickBot="1" x14ac:dyDescent="0.3">
      <c r="C362" s="190" t="s">
        <v>1</v>
      </c>
      <c r="D362" s="191"/>
      <c r="E362" s="191"/>
      <c r="F362" s="191"/>
      <c r="G362" s="93">
        <f>SUM(G356:I361)</f>
        <v>67</v>
      </c>
      <c r="H362" s="93"/>
      <c r="I362" s="93"/>
      <c r="J362" s="93">
        <f>SUM(J356:L361)</f>
        <v>460</v>
      </c>
      <c r="K362" s="93"/>
      <c r="L362" s="93"/>
      <c r="M362" s="93">
        <f>SUM(M356:O361)</f>
        <v>0</v>
      </c>
      <c r="N362" s="93"/>
      <c r="O362" s="93"/>
      <c r="P362" s="93">
        <f>SUM(P356:R361)</f>
        <v>187</v>
      </c>
      <c r="Q362" s="93"/>
      <c r="R362" s="93"/>
      <c r="S362" s="93">
        <f>SUM(S356:U361)</f>
        <v>608</v>
      </c>
      <c r="T362" s="93"/>
      <c r="U362" s="94"/>
    </row>
    <row r="365" spans="1:21" ht="15.75" thickBot="1" x14ac:dyDescent="0.3"/>
    <row r="366" spans="1:21" x14ac:dyDescent="0.25">
      <c r="C366" s="125" t="s">
        <v>0</v>
      </c>
      <c r="D366" s="126"/>
      <c r="E366" s="126"/>
      <c r="F366" s="126"/>
      <c r="G366" s="211" t="str">
        <f>CONCATENATE(Arkusz18!C2," - ",Arkusz18!B2," r.")</f>
        <v>01.01.2024 - 31.07.2024 r.</v>
      </c>
      <c r="H366" s="211"/>
      <c r="I366" s="211"/>
      <c r="J366" s="211"/>
      <c r="K366" s="211"/>
      <c r="L366" s="211"/>
      <c r="M366" s="211"/>
      <c r="N366" s="211"/>
      <c r="O366" s="211"/>
      <c r="P366" s="211"/>
      <c r="Q366" s="211"/>
      <c r="R366" s="211"/>
      <c r="S366" s="211"/>
      <c r="T366" s="211"/>
      <c r="U366" s="212"/>
    </row>
    <row r="367" spans="1:21" ht="71.25" customHeight="1" x14ac:dyDescent="0.25">
      <c r="C367" s="192"/>
      <c r="D367" s="193"/>
      <c r="E367" s="193"/>
      <c r="F367" s="193"/>
      <c r="G367" s="95" t="s">
        <v>60</v>
      </c>
      <c r="H367" s="96"/>
      <c r="I367" s="97"/>
      <c r="J367" s="95" t="s">
        <v>61</v>
      </c>
      <c r="K367" s="96"/>
      <c r="L367" s="97"/>
      <c r="M367" s="95" t="s">
        <v>62</v>
      </c>
      <c r="N367" s="96"/>
      <c r="O367" s="97"/>
      <c r="P367" s="95" t="s">
        <v>71</v>
      </c>
      <c r="Q367" s="96"/>
      <c r="R367" s="97"/>
      <c r="S367" s="95" t="s">
        <v>63</v>
      </c>
      <c r="T367" s="96"/>
      <c r="U367" s="208"/>
    </row>
    <row r="368" spans="1:21" x14ac:dyDescent="0.25">
      <c r="C368" s="187" t="str">
        <f>Arkusz7!B2</f>
        <v>BIAŁORUŚ</v>
      </c>
      <c r="D368" s="188"/>
      <c r="E368" s="188"/>
      <c r="F368" s="188"/>
      <c r="G368" s="110">
        <f>Arkusz7!C2</f>
        <v>156</v>
      </c>
      <c r="H368" s="110"/>
      <c r="I368" s="110"/>
      <c r="J368" s="110">
        <f>Arkusz7!D2</f>
        <v>1448</v>
      </c>
      <c r="K368" s="110"/>
      <c r="L368" s="110"/>
      <c r="M368" s="110">
        <f>Arkusz7!E2</f>
        <v>0</v>
      </c>
      <c r="N368" s="110"/>
      <c r="O368" s="110"/>
      <c r="P368" s="110">
        <f>Arkusz7!F2</f>
        <v>69</v>
      </c>
      <c r="Q368" s="110"/>
      <c r="R368" s="110"/>
      <c r="S368" s="110">
        <f>Arkusz7!G2</f>
        <v>37</v>
      </c>
      <c r="T368" s="110"/>
      <c r="U368" s="110"/>
    </row>
    <row r="369" spans="1:25" x14ac:dyDescent="0.25">
      <c r="C369" s="137" t="str">
        <f>Arkusz7!B3</f>
        <v>UKRAINA</v>
      </c>
      <c r="D369" s="138"/>
      <c r="E369" s="138"/>
      <c r="F369" s="138"/>
      <c r="G369" s="106">
        <f>Arkusz7!C3</f>
        <v>3</v>
      </c>
      <c r="H369" s="106"/>
      <c r="I369" s="106"/>
      <c r="J369" s="106">
        <f>Arkusz7!D3</f>
        <v>1555</v>
      </c>
      <c r="K369" s="106"/>
      <c r="L369" s="106"/>
      <c r="M369" s="106">
        <f>Arkusz7!E3</f>
        <v>0</v>
      </c>
      <c r="N369" s="106"/>
      <c r="O369" s="106"/>
      <c r="P369" s="106">
        <f>Arkusz7!F3</f>
        <v>45</v>
      </c>
      <c r="Q369" s="106"/>
      <c r="R369" s="106"/>
      <c r="S369" s="106">
        <f>Arkusz7!G3</f>
        <v>78</v>
      </c>
      <c r="T369" s="106"/>
      <c r="U369" s="106"/>
    </row>
    <row r="370" spans="1:25" x14ac:dyDescent="0.25">
      <c r="C370" s="187" t="str">
        <f>Arkusz7!B4</f>
        <v>ROSJA</v>
      </c>
      <c r="D370" s="188"/>
      <c r="E370" s="188"/>
      <c r="F370" s="188"/>
      <c r="G370" s="110">
        <f>Arkusz7!C4</f>
        <v>88</v>
      </c>
      <c r="H370" s="110"/>
      <c r="I370" s="110"/>
      <c r="J370" s="110">
        <f>Arkusz7!D4</f>
        <v>53</v>
      </c>
      <c r="K370" s="110"/>
      <c r="L370" s="110"/>
      <c r="M370" s="110">
        <f>Arkusz7!E4</f>
        <v>0</v>
      </c>
      <c r="N370" s="110"/>
      <c r="O370" s="110"/>
      <c r="P370" s="110">
        <f>Arkusz7!F4</f>
        <v>429</v>
      </c>
      <c r="Q370" s="110"/>
      <c r="R370" s="110"/>
      <c r="S370" s="110">
        <f>Arkusz7!G4</f>
        <v>245</v>
      </c>
      <c r="T370" s="110"/>
      <c r="U370" s="110"/>
    </row>
    <row r="371" spans="1:25" x14ac:dyDescent="0.25">
      <c r="C371" s="137" t="str">
        <f>Arkusz7!B5</f>
        <v>SYRIA</v>
      </c>
      <c r="D371" s="138"/>
      <c r="E371" s="138"/>
      <c r="F371" s="138"/>
      <c r="G371" s="106">
        <f>Arkusz7!C5</f>
        <v>12</v>
      </c>
      <c r="H371" s="106"/>
      <c r="I371" s="106"/>
      <c r="J371" s="106">
        <f>Arkusz7!D5</f>
        <v>7</v>
      </c>
      <c r="K371" s="106"/>
      <c r="L371" s="106"/>
      <c r="M371" s="106">
        <f>Arkusz7!E5</f>
        <v>0</v>
      </c>
      <c r="N371" s="106"/>
      <c r="O371" s="106"/>
      <c r="P371" s="106">
        <f>Arkusz7!F5</f>
        <v>2</v>
      </c>
      <c r="Q371" s="106"/>
      <c r="R371" s="106"/>
      <c r="S371" s="106">
        <f>Arkusz7!G5</f>
        <v>243</v>
      </c>
      <c r="T371" s="106"/>
      <c r="U371" s="106"/>
    </row>
    <row r="372" spans="1:25" x14ac:dyDescent="0.25">
      <c r="C372" s="187" t="str">
        <f>Arkusz7!B6</f>
        <v>ERYTREA</v>
      </c>
      <c r="D372" s="188"/>
      <c r="E372" s="188"/>
      <c r="F372" s="188"/>
      <c r="G372" s="110">
        <f>Arkusz7!C6</f>
        <v>0</v>
      </c>
      <c r="H372" s="110"/>
      <c r="I372" s="110"/>
      <c r="J372" s="110">
        <f>Arkusz7!D6</f>
        <v>14</v>
      </c>
      <c r="K372" s="110"/>
      <c r="L372" s="110"/>
      <c r="M372" s="110">
        <f>Arkusz7!E6</f>
        <v>0</v>
      </c>
      <c r="N372" s="110"/>
      <c r="O372" s="110"/>
      <c r="P372" s="110">
        <f>Arkusz7!F6</f>
        <v>0</v>
      </c>
      <c r="Q372" s="110"/>
      <c r="R372" s="110"/>
      <c r="S372" s="110">
        <f>Arkusz7!G6</f>
        <v>159</v>
      </c>
      <c r="T372" s="110"/>
      <c r="U372" s="110"/>
    </row>
    <row r="373" spans="1:25" ht="15.75" thickBot="1" x14ac:dyDescent="0.3">
      <c r="C373" s="206" t="str">
        <f>Arkusz7!B7</f>
        <v>Pozostałe</v>
      </c>
      <c r="D373" s="207"/>
      <c r="E373" s="207"/>
      <c r="F373" s="207"/>
      <c r="G373" s="109">
        <f>Arkusz7!C7</f>
        <v>90</v>
      </c>
      <c r="H373" s="109"/>
      <c r="I373" s="109"/>
      <c r="J373" s="109">
        <f>Arkusz7!D7</f>
        <v>72</v>
      </c>
      <c r="K373" s="109"/>
      <c r="L373" s="109"/>
      <c r="M373" s="109">
        <f>Arkusz7!E7</f>
        <v>0</v>
      </c>
      <c r="N373" s="109"/>
      <c r="O373" s="109"/>
      <c r="P373" s="109">
        <f>Arkusz7!F7</f>
        <v>398</v>
      </c>
      <c r="Q373" s="109"/>
      <c r="R373" s="109"/>
      <c r="S373" s="109">
        <f>Arkusz7!G7</f>
        <v>792</v>
      </c>
      <c r="T373" s="109"/>
      <c r="U373" s="109"/>
    </row>
    <row r="374" spans="1:25" ht="15.75" thickBot="1" x14ac:dyDescent="0.3">
      <c r="C374" s="190" t="s">
        <v>1</v>
      </c>
      <c r="D374" s="191"/>
      <c r="E374" s="191"/>
      <c r="F374" s="191"/>
      <c r="G374" s="93">
        <f>SUM(G368:I373)</f>
        <v>349</v>
      </c>
      <c r="H374" s="93"/>
      <c r="I374" s="93"/>
      <c r="J374" s="93">
        <f>SUM(J368:L373)</f>
        <v>3149</v>
      </c>
      <c r="K374" s="93"/>
      <c r="L374" s="93"/>
      <c r="M374" s="93">
        <f>SUM(M368:O373)</f>
        <v>0</v>
      </c>
      <c r="N374" s="93"/>
      <c r="O374" s="93"/>
      <c r="P374" s="93">
        <f>SUM(P368:R373)</f>
        <v>943</v>
      </c>
      <c r="Q374" s="93"/>
      <c r="R374" s="93"/>
      <c r="S374" s="93">
        <f>SUM(S368:U373)</f>
        <v>1554</v>
      </c>
      <c r="T374" s="93"/>
      <c r="U374" s="94"/>
      <c r="V374" s="54"/>
    </row>
    <row r="377" spans="1:25" x14ac:dyDescent="0.25">
      <c r="A377" s="273" t="s">
        <v>175</v>
      </c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</row>
    <row r="378" spans="1:25" x14ac:dyDescent="0.25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</row>
    <row r="379" spans="1:25" x14ac:dyDescent="0.25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</row>
    <row r="380" spans="1:25" x14ac:dyDescent="0.25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</row>
    <row r="381" spans="1:25" x14ac:dyDescent="0.25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</row>
    <row r="382" spans="1:25" x14ac:dyDescent="0.25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</row>
    <row r="383" spans="1:25" x14ac:dyDescent="0.25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</row>
    <row r="384" spans="1:25" x14ac:dyDescent="0.25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</row>
    <row r="388" spans="1:25" x14ac:dyDescent="0.25">
      <c r="A388" s="133" t="s">
        <v>148</v>
      </c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</row>
    <row r="389" spans="1:25" x14ac:dyDescent="0.25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</row>
    <row r="390" spans="1:25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1" spans="1:25" ht="15.75" thickBot="1" x14ac:dyDescent="0.3"/>
    <row r="392" spans="1:25" ht="30" customHeight="1" x14ac:dyDescent="0.25">
      <c r="B392" s="125" t="s">
        <v>9</v>
      </c>
      <c r="C392" s="126"/>
      <c r="D392" s="126"/>
      <c r="E392" s="126"/>
      <c r="F392" s="126"/>
      <c r="G392" s="126"/>
      <c r="H392" s="126"/>
      <c r="I392" s="126"/>
      <c r="J392" s="254" t="str">
        <f>Arkusz8!C6</f>
        <v>27.06.2024 - 03.07.2024</v>
      </c>
      <c r="K392" s="254"/>
      <c r="L392" s="254"/>
      <c r="M392" s="254" t="str">
        <f>Arkusz8!C10</f>
        <v>04.07.2024 - 10.07.2024</v>
      </c>
      <c r="N392" s="254"/>
      <c r="O392" s="254"/>
      <c r="P392" s="254" t="str">
        <f>Arkusz8!C9</f>
        <v>11.07.2024 - 17.07.2024</v>
      </c>
      <c r="Q392" s="254"/>
      <c r="R392" s="254"/>
      <c r="S392" s="254" t="str">
        <f>Arkusz8!C8</f>
        <v>18.07.2024 - 24.07.2024</v>
      </c>
      <c r="T392" s="254"/>
      <c r="U392" s="254"/>
      <c r="V392" s="254" t="str">
        <f>Arkusz8!C7</f>
        <v>25.07.2024 - 31.07.2024</v>
      </c>
      <c r="W392" s="254"/>
      <c r="X392" s="255"/>
    </row>
    <row r="393" spans="1:25" x14ac:dyDescent="0.25">
      <c r="B393" s="123" t="s">
        <v>29</v>
      </c>
      <c r="C393" s="124"/>
      <c r="D393" s="124"/>
      <c r="E393" s="124"/>
      <c r="F393" s="124"/>
      <c r="G393" s="124"/>
      <c r="H393" s="124"/>
      <c r="I393" s="124"/>
      <c r="J393" s="189">
        <f>Arkusz8!A6</f>
        <v>897</v>
      </c>
      <c r="K393" s="189"/>
      <c r="L393" s="189"/>
      <c r="M393" s="189">
        <f>Arkusz8!A5</f>
        <v>828</v>
      </c>
      <c r="N393" s="189"/>
      <c r="O393" s="189"/>
      <c r="P393" s="189">
        <f>Arkusz8!A4</f>
        <v>851</v>
      </c>
      <c r="Q393" s="189"/>
      <c r="R393" s="189"/>
      <c r="S393" s="189">
        <f>Arkusz8!A3</f>
        <v>829</v>
      </c>
      <c r="T393" s="189"/>
      <c r="U393" s="189"/>
      <c r="V393" s="189">
        <f>Arkusz8!A2</f>
        <v>825</v>
      </c>
      <c r="W393" s="189"/>
      <c r="X393" s="189"/>
    </row>
    <row r="394" spans="1:25" x14ac:dyDescent="0.25">
      <c r="B394" s="185" t="s">
        <v>5</v>
      </c>
      <c r="C394" s="186"/>
      <c r="D394" s="186"/>
      <c r="E394" s="186"/>
      <c r="F394" s="186"/>
      <c r="G394" s="186"/>
      <c r="H394" s="186"/>
      <c r="I394" s="186"/>
      <c r="J394" s="110">
        <f>Arkusz8!A11</f>
        <v>5047</v>
      </c>
      <c r="K394" s="110"/>
      <c r="L394" s="110"/>
      <c r="M394" s="110">
        <f>Arkusz8!A10</f>
        <v>5069</v>
      </c>
      <c r="N394" s="110"/>
      <c r="O394" s="110"/>
      <c r="P394" s="110">
        <f>Arkusz8!A9</f>
        <v>5061</v>
      </c>
      <c r="Q394" s="110"/>
      <c r="R394" s="110"/>
      <c r="S394" s="110">
        <f>Arkusz8!A8</f>
        <v>5067</v>
      </c>
      <c r="T394" s="110"/>
      <c r="U394" s="110"/>
      <c r="V394" s="110">
        <f>Arkusz8!A7</f>
        <v>5090</v>
      </c>
      <c r="W394" s="110"/>
      <c r="X394" s="110"/>
    </row>
    <row r="395" spans="1:25" x14ac:dyDescent="0.25">
      <c r="B395" s="123" t="s">
        <v>6</v>
      </c>
      <c r="C395" s="124"/>
      <c r="D395" s="124"/>
      <c r="E395" s="124"/>
      <c r="F395" s="124"/>
      <c r="G395" s="124"/>
      <c r="H395" s="124"/>
      <c r="I395" s="124"/>
      <c r="J395" s="189">
        <f>Arkusz8!A16</f>
        <v>280</v>
      </c>
      <c r="K395" s="189"/>
      <c r="L395" s="189"/>
      <c r="M395" s="189">
        <f>Arkusz8!A15</f>
        <v>215</v>
      </c>
      <c r="N395" s="189"/>
      <c r="O395" s="189"/>
      <c r="P395" s="189">
        <f>Arkusz8!A14</f>
        <v>220</v>
      </c>
      <c r="Q395" s="189"/>
      <c r="R395" s="189"/>
      <c r="S395" s="189">
        <f>Arkusz8!A13</f>
        <v>220</v>
      </c>
      <c r="T395" s="189"/>
      <c r="U395" s="189"/>
      <c r="V395" s="189">
        <f>Arkusz8!A12</f>
        <v>175</v>
      </c>
      <c r="W395" s="189"/>
      <c r="X395" s="189"/>
    </row>
    <row r="396" spans="1:25" x14ac:dyDescent="0.25">
      <c r="B396" s="248" t="s">
        <v>7</v>
      </c>
      <c r="C396" s="249"/>
      <c r="D396" s="249"/>
      <c r="E396" s="249"/>
      <c r="F396" s="249"/>
      <c r="G396" s="249"/>
      <c r="H396" s="249"/>
      <c r="I396" s="249"/>
      <c r="J396" s="110">
        <f>Arkusz8!A21</f>
        <v>260</v>
      </c>
      <c r="K396" s="110"/>
      <c r="L396" s="110"/>
      <c r="M396" s="110">
        <f>Arkusz8!A20</f>
        <v>180</v>
      </c>
      <c r="N396" s="110"/>
      <c r="O396" s="110"/>
      <c r="P396" s="110">
        <f>Arkusz8!A19</f>
        <v>227</v>
      </c>
      <c r="Q396" s="110"/>
      <c r="R396" s="110"/>
      <c r="S396" s="110">
        <f>Arkusz8!A18</f>
        <v>203</v>
      </c>
      <c r="T396" s="110"/>
      <c r="U396" s="110"/>
      <c r="V396" s="110">
        <f>Arkusz8!A17</f>
        <v>176</v>
      </c>
      <c r="W396" s="110"/>
      <c r="X396" s="110"/>
    </row>
    <row r="397" spans="1:25" ht="15.75" thickBot="1" x14ac:dyDescent="0.3">
      <c r="B397" s="275" t="s">
        <v>92</v>
      </c>
      <c r="C397" s="276"/>
      <c r="D397" s="276"/>
      <c r="E397" s="276"/>
      <c r="F397" s="276"/>
      <c r="G397" s="276"/>
      <c r="H397" s="276"/>
      <c r="I397" s="276"/>
      <c r="J397" s="253">
        <f>Arkusz8!A26</f>
        <v>0</v>
      </c>
      <c r="K397" s="253"/>
      <c r="L397" s="253"/>
      <c r="M397" s="253">
        <f>Arkusz8!A25</f>
        <v>0</v>
      </c>
      <c r="N397" s="253"/>
      <c r="O397" s="253"/>
      <c r="P397" s="253">
        <f>Arkusz8!A24</f>
        <v>0</v>
      </c>
      <c r="Q397" s="253"/>
      <c r="R397" s="253"/>
      <c r="S397" s="253">
        <f>Arkusz8!A23</f>
        <v>0</v>
      </c>
      <c r="T397" s="253"/>
      <c r="U397" s="253"/>
      <c r="V397" s="253">
        <f>Arkusz8!A22</f>
        <v>0</v>
      </c>
      <c r="W397" s="253"/>
      <c r="X397" s="253"/>
    </row>
    <row r="398" spans="1:25" ht="15.75" thickBot="1" x14ac:dyDescent="0.3">
      <c r="B398" s="257" t="s">
        <v>93</v>
      </c>
      <c r="C398" s="258"/>
      <c r="D398" s="258"/>
      <c r="E398" s="258"/>
      <c r="F398" s="258"/>
      <c r="G398" s="258"/>
      <c r="H398" s="258"/>
      <c r="I398" s="258"/>
      <c r="J398" s="256">
        <f>SUM(J393,J394,J397)</f>
        <v>5944</v>
      </c>
      <c r="K398" s="256"/>
      <c r="L398" s="256"/>
      <c r="M398" s="256">
        <f>SUM(M393,M394,M397)</f>
        <v>5897</v>
      </c>
      <c r="N398" s="256"/>
      <c r="O398" s="256"/>
      <c r="P398" s="256">
        <f>SUM(P393,P394,P397)</f>
        <v>5912</v>
      </c>
      <c r="Q398" s="256"/>
      <c r="R398" s="256"/>
      <c r="S398" s="256">
        <f>SUM(S393,S394,S397)</f>
        <v>5896</v>
      </c>
      <c r="T398" s="256"/>
      <c r="U398" s="256"/>
      <c r="V398" s="256">
        <f>SUM(V393,V394,V397)</f>
        <v>5915</v>
      </c>
      <c r="W398" s="256"/>
      <c r="X398" s="274"/>
    </row>
    <row r="399" spans="1:25" x14ac:dyDescent="0.25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5" x14ac:dyDescent="0.25">
      <c r="B400" s="22"/>
      <c r="C400" s="22"/>
      <c r="D400" s="22"/>
      <c r="E400" s="22"/>
      <c r="F400" s="22"/>
      <c r="G400" s="22"/>
      <c r="H400" s="22"/>
      <c r="I400" s="2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2:24" x14ac:dyDescent="0.25">
      <c r="B401" s="22"/>
      <c r="C401" s="22"/>
      <c r="D401" s="22"/>
      <c r="E401" s="22"/>
      <c r="F401" s="22"/>
      <c r="G401" s="22"/>
      <c r="H401" s="22"/>
      <c r="I401" s="22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2:24" x14ac:dyDescent="0.25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25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25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19" spans="1:2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5" x14ac:dyDescent="0.25">
      <c r="A423" s="273" t="s">
        <v>176</v>
      </c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</row>
    <row r="424" spans="1:25" x14ac:dyDescent="0.25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</row>
    <row r="425" spans="1:25" x14ac:dyDescent="0.25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</row>
    <row r="426" spans="1:25" x14ac:dyDescent="0.25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</row>
    <row r="429" spans="1:25" x14ac:dyDescent="0.25">
      <c r="A429" s="40" t="s">
        <v>48</v>
      </c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R429" s="41"/>
      <c r="S429" s="41"/>
      <c r="T429" s="41"/>
    </row>
    <row r="430" spans="1:25" x14ac:dyDescent="0.25">
      <c r="P430" s="42"/>
      <c r="Q430" s="42"/>
      <c r="R430" s="41"/>
      <c r="S430" s="41"/>
      <c r="T430" s="41"/>
      <c r="U430" s="42"/>
    </row>
    <row r="431" spans="1:25" x14ac:dyDescent="0.25"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5" x14ac:dyDescent="0.25">
      <c r="A432" s="273" t="s">
        <v>177</v>
      </c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</row>
    <row r="433" spans="1:25" x14ac:dyDescent="0.25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</row>
    <row r="434" spans="1:25" x14ac:dyDescent="0.25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</row>
    <row r="435" spans="1:25" x14ac:dyDescent="0.25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</row>
    <row r="436" spans="1:25" x14ac:dyDescent="0.25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</row>
    <row r="437" spans="1:25" x14ac:dyDescent="0.25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</row>
    <row r="438" spans="1:25" x14ac:dyDescent="0.25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</row>
    <row r="439" spans="1:25" x14ac:dyDescent="0.25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</row>
    <row r="440" spans="1:25" x14ac:dyDescent="0.25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</row>
    <row r="441" spans="1:25" x14ac:dyDescent="0.25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</row>
    <row r="442" spans="1:25" x14ac:dyDescent="0.25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</row>
    <row r="443" spans="1:25" x14ac:dyDescent="0.25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</row>
    <row r="444" spans="1:25" x14ac:dyDescent="0.25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</row>
    <row r="445" spans="1:25" x14ac:dyDescent="0.25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</row>
    <row r="446" spans="1:25" x14ac:dyDescent="0.25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</row>
    <row r="447" spans="1:25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</row>
    <row r="448" spans="1: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</row>
    <row r="449" spans="1:24" x14ac:dyDescent="0.25">
      <c r="R449" s="43"/>
      <c r="S449" s="43"/>
      <c r="T449" s="43"/>
    </row>
    <row r="450" spans="1:24" x14ac:dyDescent="0.25">
      <c r="D450" s="7"/>
      <c r="E450" s="7"/>
      <c r="P450" s="44"/>
      <c r="Q450" s="44"/>
      <c r="R450" s="43"/>
      <c r="S450" s="43"/>
      <c r="T450" s="43"/>
      <c r="U450" s="44"/>
    </row>
    <row r="451" spans="1:24" x14ac:dyDescent="0.25">
      <c r="A451" s="45"/>
      <c r="B451" s="45"/>
      <c r="C451" s="45"/>
      <c r="D451" s="46"/>
      <c r="E451" s="46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U451" s="44"/>
    </row>
    <row r="452" spans="1:24" ht="17.25" customHeight="1" x14ac:dyDescent="0.25">
      <c r="A452" s="270"/>
      <c r="B452" s="270"/>
      <c r="C452" s="270"/>
      <c r="D452" s="46"/>
      <c r="E452" s="46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3"/>
      <c r="Q452" s="43"/>
      <c r="R452" s="47"/>
      <c r="U452" s="43"/>
    </row>
    <row r="453" spans="1:24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</row>
    <row r="454" spans="1:24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U454" s="43"/>
    </row>
    <row r="455" spans="1:24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U455" s="43"/>
    </row>
  </sheetData>
  <sheetProtection formatCells="0" insertColumns="0" insertRows="0" deleteColumns="0" deleteRows="0"/>
  <mergeCells count="626">
    <mergeCell ref="A377:Y384"/>
    <mergeCell ref="A423:Y426"/>
    <mergeCell ref="A91:Y102"/>
    <mergeCell ref="A155:Y162"/>
    <mergeCell ref="C125:K125"/>
    <mergeCell ref="L113:M113"/>
    <mergeCell ref="L114:M114"/>
    <mergeCell ref="V110:W110"/>
    <mergeCell ref="L110:M110"/>
    <mergeCell ref="L111:M111"/>
    <mergeCell ref="A107:U108"/>
    <mergeCell ref="V119:W119"/>
    <mergeCell ref="V120:W120"/>
    <mergeCell ref="V121:W121"/>
    <mergeCell ref="V122:W122"/>
    <mergeCell ref="C124:K124"/>
    <mergeCell ref="Q152:S152"/>
    <mergeCell ref="K174:L174"/>
    <mergeCell ref="K173:L173"/>
    <mergeCell ref="C123:K123"/>
    <mergeCell ref="V126:W126"/>
    <mergeCell ref="V123:W123"/>
    <mergeCell ref="A180:Y182"/>
    <mergeCell ref="G178:J17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8:W118"/>
    <mergeCell ref="V111:W111"/>
    <mergeCell ref="V112:W112"/>
    <mergeCell ref="V113:W113"/>
    <mergeCell ref="V114:W114"/>
    <mergeCell ref="V115:W115"/>
    <mergeCell ref="V116:W116"/>
    <mergeCell ref="V117:W117"/>
    <mergeCell ref="L118:M118"/>
    <mergeCell ref="L112:M112"/>
    <mergeCell ref="K27:L27"/>
    <mergeCell ref="M27:N27"/>
    <mergeCell ref="O27:P27"/>
    <mergeCell ref="Q27:R27"/>
    <mergeCell ref="G27:J27"/>
    <mergeCell ref="L115:M115"/>
    <mergeCell ref="L116:M116"/>
    <mergeCell ref="L117:M117"/>
    <mergeCell ref="K178:L178"/>
    <mergeCell ref="G175:J175"/>
    <mergeCell ref="V124:W124"/>
    <mergeCell ref="V125:W125"/>
    <mergeCell ref="P225:R225"/>
    <mergeCell ref="D229:F230"/>
    <mergeCell ref="G230:I230"/>
    <mergeCell ref="J230:L230"/>
    <mergeCell ref="H187:J187"/>
    <mergeCell ref="G177:J177"/>
    <mergeCell ref="D191:G191"/>
    <mergeCell ref="K191:M191"/>
    <mergeCell ref="H190:J190"/>
    <mergeCell ref="H191:J191"/>
    <mergeCell ref="D220:F221"/>
    <mergeCell ref="G220:R220"/>
    <mergeCell ref="G221:I221"/>
    <mergeCell ref="J221:L221"/>
    <mergeCell ref="M221:O221"/>
    <mergeCell ref="P221:R221"/>
    <mergeCell ref="D190:G190"/>
    <mergeCell ref="K190:M190"/>
    <mergeCell ref="A210:Y214"/>
    <mergeCell ref="G167:J167"/>
    <mergeCell ref="K169:L169"/>
    <mergeCell ref="K166:L166"/>
    <mergeCell ref="C126:K126"/>
    <mergeCell ref="L152:M152"/>
    <mergeCell ref="Q153:S153"/>
    <mergeCell ref="G174:J174"/>
    <mergeCell ref="G173:J173"/>
    <mergeCell ref="G171:J171"/>
    <mergeCell ref="G170:J170"/>
    <mergeCell ref="G169:J169"/>
    <mergeCell ref="G168:J168"/>
    <mergeCell ref="A452:C452"/>
    <mergeCell ref="D233:F233"/>
    <mergeCell ref="G233:I233"/>
    <mergeCell ref="J233:L233"/>
    <mergeCell ref="D224:F224"/>
    <mergeCell ref="G224:I224"/>
    <mergeCell ref="J224:L224"/>
    <mergeCell ref="A237:Y239"/>
    <mergeCell ref="A432:Y446"/>
    <mergeCell ref="V398:X398"/>
    <mergeCell ref="P398:R398"/>
    <mergeCell ref="J394:L394"/>
    <mergeCell ref="M394:O394"/>
    <mergeCell ref="J361:L361"/>
    <mergeCell ref="M361:O361"/>
    <mergeCell ref="C373:F373"/>
    <mergeCell ref="G373:I373"/>
    <mergeCell ref="G374:I374"/>
    <mergeCell ref="C362:F362"/>
    <mergeCell ref="C366:F367"/>
    <mergeCell ref="P392:R392"/>
    <mergeCell ref="B397:I397"/>
    <mergeCell ref="M224:O224"/>
    <mergeCell ref="P224:R224"/>
    <mergeCell ref="K284:L284"/>
    <mergeCell ref="I288:J288"/>
    <mergeCell ref="K288:L288"/>
    <mergeCell ref="M288:N288"/>
    <mergeCell ref="O288:P288"/>
    <mergeCell ref="Q286:R286"/>
    <mergeCell ref="M282:N282"/>
    <mergeCell ref="G284:H284"/>
    <mergeCell ref="G285:H285"/>
    <mergeCell ref="G287:H287"/>
    <mergeCell ref="Q283:R283"/>
    <mergeCell ref="O284:P284"/>
    <mergeCell ref="Q284:R284"/>
    <mergeCell ref="O285:P285"/>
    <mergeCell ref="Q285:R285"/>
    <mergeCell ref="O287:P287"/>
    <mergeCell ref="Q287:R287"/>
    <mergeCell ref="O283:P283"/>
    <mergeCell ref="M285:N285"/>
    <mergeCell ref="O256:P256"/>
    <mergeCell ref="Q256:R256"/>
    <mergeCell ref="I255:J255"/>
    <mergeCell ref="M255:N255"/>
    <mergeCell ref="O255:P255"/>
    <mergeCell ref="Q255:R255"/>
    <mergeCell ref="L119:M119"/>
    <mergeCell ref="L120:M120"/>
    <mergeCell ref="L121:M121"/>
    <mergeCell ref="L122:M122"/>
    <mergeCell ref="L123:M123"/>
    <mergeCell ref="L124:M124"/>
    <mergeCell ref="L125:M125"/>
    <mergeCell ref="K175:L175"/>
    <mergeCell ref="G176:J176"/>
    <mergeCell ref="K176:L176"/>
    <mergeCell ref="A164:U164"/>
    <mergeCell ref="K167:L167"/>
    <mergeCell ref="K168:L168"/>
    <mergeCell ref="D152:K152"/>
    <mergeCell ref="K171:L171"/>
    <mergeCell ref="K170:L170"/>
    <mergeCell ref="L126:M126"/>
    <mergeCell ref="C254:F254"/>
    <mergeCell ref="J398:L398"/>
    <mergeCell ref="M398:O398"/>
    <mergeCell ref="S398:U398"/>
    <mergeCell ref="B398:I398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97:O397"/>
    <mergeCell ref="P397:R397"/>
    <mergeCell ref="J392:L392"/>
    <mergeCell ref="V394:X394"/>
    <mergeCell ref="J395:L395"/>
    <mergeCell ref="S395:U395"/>
    <mergeCell ref="V397:X397"/>
    <mergeCell ref="J396:L396"/>
    <mergeCell ref="M396:O396"/>
    <mergeCell ref="P396:R396"/>
    <mergeCell ref="S396:U396"/>
    <mergeCell ref="M392:O392"/>
    <mergeCell ref="P394:R394"/>
    <mergeCell ref="M395:O395"/>
    <mergeCell ref="P395:R395"/>
    <mergeCell ref="V395:X395"/>
    <mergeCell ref="V392:X392"/>
    <mergeCell ref="J393:L393"/>
    <mergeCell ref="S392:U392"/>
    <mergeCell ref="V393:X393"/>
    <mergeCell ref="S397:U397"/>
    <mergeCell ref="J397:L397"/>
    <mergeCell ref="U283:V283"/>
    <mergeCell ref="S284:T284"/>
    <mergeCell ref="U284:V284"/>
    <mergeCell ref="U286:V286"/>
    <mergeCell ref="S286:T286"/>
    <mergeCell ref="U285:V285"/>
    <mergeCell ref="S285:T285"/>
    <mergeCell ref="V396:X396"/>
    <mergeCell ref="B396:I396"/>
    <mergeCell ref="S370:U370"/>
    <mergeCell ref="S393:U393"/>
    <mergeCell ref="U287:V287"/>
    <mergeCell ref="S287:T287"/>
    <mergeCell ref="Q288:R288"/>
    <mergeCell ref="G288:H288"/>
    <mergeCell ref="M332:U332"/>
    <mergeCell ref="T333:U334"/>
    <mergeCell ref="P333:Q334"/>
    <mergeCell ref="R333:S334"/>
    <mergeCell ref="D335:E335"/>
    <mergeCell ref="F335:G335"/>
    <mergeCell ref="H333:I334"/>
    <mergeCell ref="H335:I335"/>
    <mergeCell ref="G283:H283"/>
    <mergeCell ref="O280:R280"/>
    <mergeCell ref="O282:P282"/>
    <mergeCell ref="Q282:R282"/>
    <mergeCell ref="K287:L287"/>
    <mergeCell ref="A244:U244"/>
    <mergeCell ref="M287:N287"/>
    <mergeCell ref="G279:V279"/>
    <mergeCell ref="S280:V280"/>
    <mergeCell ref="S281:T281"/>
    <mergeCell ref="U281:V281"/>
    <mergeCell ref="K248:N248"/>
    <mergeCell ref="M281:N281"/>
    <mergeCell ref="U256:V256"/>
    <mergeCell ref="S256:T256"/>
    <mergeCell ref="D268:E268"/>
    <mergeCell ref="G256:H256"/>
    <mergeCell ref="M256:N256"/>
    <mergeCell ref="G286:H286"/>
    <mergeCell ref="I286:J286"/>
    <mergeCell ref="I282:J282"/>
    <mergeCell ref="I284:J284"/>
    <mergeCell ref="U255:V255"/>
    <mergeCell ref="S255:T255"/>
    <mergeCell ref="G255:H255"/>
    <mergeCell ref="C279:F281"/>
    <mergeCell ref="I250:J250"/>
    <mergeCell ref="K253:L253"/>
    <mergeCell ref="A328:U328"/>
    <mergeCell ref="G280:J280"/>
    <mergeCell ref="K280:N280"/>
    <mergeCell ref="I287:J287"/>
    <mergeCell ref="K281:L281"/>
    <mergeCell ref="K282:L282"/>
    <mergeCell ref="K283:L283"/>
    <mergeCell ref="K285:L285"/>
    <mergeCell ref="I281:J281"/>
    <mergeCell ref="I283:J283"/>
    <mergeCell ref="S282:T282"/>
    <mergeCell ref="U282:V282"/>
    <mergeCell ref="I285:J285"/>
    <mergeCell ref="G281:H281"/>
    <mergeCell ref="G282:H282"/>
    <mergeCell ref="K286:L286"/>
    <mergeCell ref="S288:T288"/>
    <mergeCell ref="S283:T283"/>
    <mergeCell ref="A315:Y323"/>
    <mergeCell ref="M283:N283"/>
    <mergeCell ref="M284:N284"/>
    <mergeCell ref="O281:P281"/>
    <mergeCell ref="Q281:R281"/>
    <mergeCell ref="M333:O334"/>
    <mergeCell ref="D341:E341"/>
    <mergeCell ref="F341:G341"/>
    <mergeCell ref="H341:I341"/>
    <mergeCell ref="M341:O341"/>
    <mergeCell ref="A333:C334"/>
    <mergeCell ref="G254:H254"/>
    <mergeCell ref="I254:J254"/>
    <mergeCell ref="K254:L254"/>
    <mergeCell ref="H336:I336"/>
    <mergeCell ref="H337:I337"/>
    <mergeCell ref="H338:I338"/>
    <mergeCell ref="H339:I339"/>
    <mergeCell ref="H340:I340"/>
    <mergeCell ref="A332:I332"/>
    <mergeCell ref="D338:E338"/>
    <mergeCell ref="D336:E336"/>
    <mergeCell ref="F336:G336"/>
    <mergeCell ref="D339:E339"/>
    <mergeCell ref="F339:G339"/>
    <mergeCell ref="F337:G337"/>
    <mergeCell ref="D340:E340"/>
    <mergeCell ref="F340:G340"/>
    <mergeCell ref="D337:E337"/>
    <mergeCell ref="G166:J166"/>
    <mergeCell ref="O26:P26"/>
    <mergeCell ref="Q26:R26"/>
    <mergeCell ref="K26:L26"/>
    <mergeCell ref="A18:U20"/>
    <mergeCell ref="G58:J58"/>
    <mergeCell ref="K58:L58"/>
    <mergeCell ref="G88:N88"/>
    <mergeCell ref="G172:J172"/>
    <mergeCell ref="K172:L172"/>
    <mergeCell ref="G87:N87"/>
    <mergeCell ref="O87:P87"/>
    <mergeCell ref="C110:K110"/>
    <mergeCell ref="C111:K111"/>
    <mergeCell ref="C112:K112"/>
    <mergeCell ref="C113:K113"/>
    <mergeCell ref="C114:K114"/>
    <mergeCell ref="C115:K115"/>
    <mergeCell ref="N152:P152"/>
    <mergeCell ref="L153:M153"/>
    <mergeCell ref="N153:P153"/>
    <mergeCell ref="D153:K153"/>
    <mergeCell ref="C369:F369"/>
    <mergeCell ref="M339:O339"/>
    <mergeCell ref="M338:O338"/>
    <mergeCell ref="A340:C340"/>
    <mergeCell ref="A339:C339"/>
    <mergeCell ref="A338:C338"/>
    <mergeCell ref="A341:C341"/>
    <mergeCell ref="G356:I356"/>
    <mergeCell ref="G360:I360"/>
    <mergeCell ref="J357:L357"/>
    <mergeCell ref="M358:O358"/>
    <mergeCell ref="G362:I362"/>
    <mergeCell ref="J362:L362"/>
    <mergeCell ref="M362:O362"/>
    <mergeCell ref="G359:I359"/>
    <mergeCell ref="M340:O340"/>
    <mergeCell ref="C368:F368"/>
    <mergeCell ref="G366:U366"/>
    <mergeCell ref="G367:I367"/>
    <mergeCell ref="J367:L367"/>
    <mergeCell ref="M367:O367"/>
    <mergeCell ref="J358:L358"/>
    <mergeCell ref="C359:F359"/>
    <mergeCell ref="S367:U367"/>
    <mergeCell ref="T336:U336"/>
    <mergeCell ref="S355:U355"/>
    <mergeCell ref="S358:U358"/>
    <mergeCell ref="S362:U362"/>
    <mergeCell ref="J356:L356"/>
    <mergeCell ref="S361:U361"/>
    <mergeCell ref="P358:R358"/>
    <mergeCell ref="P339:Q339"/>
    <mergeCell ref="P335:Q335"/>
    <mergeCell ref="M335:O335"/>
    <mergeCell ref="T335:U335"/>
    <mergeCell ref="P341:Q341"/>
    <mergeCell ref="R341:S341"/>
    <mergeCell ref="T341:U341"/>
    <mergeCell ref="R335:S335"/>
    <mergeCell ref="G354:U354"/>
    <mergeCell ref="M356:O356"/>
    <mergeCell ref="P356:R356"/>
    <mergeCell ref="S356:U356"/>
    <mergeCell ref="G355:I355"/>
    <mergeCell ref="P338:Q338"/>
    <mergeCell ref="R338:S338"/>
    <mergeCell ref="M355:O355"/>
    <mergeCell ref="P362:R362"/>
    <mergeCell ref="P357:R357"/>
    <mergeCell ref="M368:O368"/>
    <mergeCell ref="J368:L368"/>
    <mergeCell ref="S368:U368"/>
    <mergeCell ref="C358:F358"/>
    <mergeCell ref="G358:I358"/>
    <mergeCell ref="P367:R367"/>
    <mergeCell ref="C360:F360"/>
    <mergeCell ref="C361:F361"/>
    <mergeCell ref="G361:I361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C356:F356"/>
    <mergeCell ref="F338:G338"/>
    <mergeCell ref="A335:C335"/>
    <mergeCell ref="C354:F355"/>
    <mergeCell ref="D333:E334"/>
    <mergeCell ref="K255:L255"/>
    <mergeCell ref="D303:E303"/>
    <mergeCell ref="F333:G334"/>
    <mergeCell ref="A336:C336"/>
    <mergeCell ref="K256:L256"/>
    <mergeCell ref="C282:F282"/>
    <mergeCell ref="C283:F283"/>
    <mergeCell ref="C284:F284"/>
    <mergeCell ref="C285:F285"/>
    <mergeCell ref="C286:F286"/>
    <mergeCell ref="C287:F287"/>
    <mergeCell ref="C288:F288"/>
    <mergeCell ref="A290:Z290"/>
    <mergeCell ref="A349:Z349"/>
    <mergeCell ref="R337:S337"/>
    <mergeCell ref="T337:U337"/>
    <mergeCell ref="T338:U338"/>
    <mergeCell ref="T339:U339"/>
    <mergeCell ref="J355:L355"/>
    <mergeCell ref="M370:O370"/>
    <mergeCell ref="P370:R370"/>
    <mergeCell ref="B394:I394"/>
    <mergeCell ref="B395:I395"/>
    <mergeCell ref="C372:F372"/>
    <mergeCell ref="G372:I372"/>
    <mergeCell ref="J372:L372"/>
    <mergeCell ref="M393:O393"/>
    <mergeCell ref="P393:R393"/>
    <mergeCell ref="A388:Y389"/>
    <mergeCell ref="J374:L374"/>
    <mergeCell ref="J373:L373"/>
    <mergeCell ref="P371:R371"/>
    <mergeCell ref="G371:I371"/>
    <mergeCell ref="J371:L371"/>
    <mergeCell ref="M371:O371"/>
    <mergeCell ref="C374:F374"/>
    <mergeCell ref="C370:F370"/>
    <mergeCell ref="S372:U372"/>
    <mergeCell ref="S373:U373"/>
    <mergeCell ref="S394:U394"/>
    <mergeCell ref="C371:F371"/>
    <mergeCell ref="P374:R374"/>
    <mergeCell ref="M373:O373"/>
    <mergeCell ref="C256:F256"/>
    <mergeCell ref="C253:F253"/>
    <mergeCell ref="C255:F255"/>
    <mergeCell ref="K177:L177"/>
    <mergeCell ref="C116:K116"/>
    <mergeCell ref="C117:K117"/>
    <mergeCell ref="C118:K118"/>
    <mergeCell ref="C119:K119"/>
    <mergeCell ref="C120:K120"/>
    <mergeCell ref="C121:K121"/>
    <mergeCell ref="C122:K122"/>
    <mergeCell ref="I256:J256"/>
    <mergeCell ref="G249:H249"/>
    <mergeCell ref="I249:J249"/>
    <mergeCell ref="K249:L249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2:F222"/>
    <mergeCell ref="C247:F249"/>
    <mergeCell ref="C250:F250"/>
    <mergeCell ref="O248:R248"/>
    <mergeCell ref="M249:N249"/>
    <mergeCell ref="O249:P249"/>
    <mergeCell ref="Q249:R249"/>
    <mergeCell ref="P230:R230"/>
    <mergeCell ref="P234:R234"/>
    <mergeCell ref="D232:F232"/>
    <mergeCell ref="G232:I232"/>
    <mergeCell ref="J232:L232"/>
    <mergeCell ref="M234:O234"/>
    <mergeCell ref="M232:O232"/>
    <mergeCell ref="M233:O233"/>
    <mergeCell ref="P232:R232"/>
    <mergeCell ref="P233:R233"/>
    <mergeCell ref="D234:F234"/>
    <mergeCell ref="G250:H250"/>
    <mergeCell ref="P222:R222"/>
    <mergeCell ref="G222:I222"/>
    <mergeCell ref="J222:L222"/>
    <mergeCell ref="M222:O222"/>
    <mergeCell ref="G234:I234"/>
    <mergeCell ref="U253:V253"/>
    <mergeCell ref="S253:T253"/>
    <mergeCell ref="Q253:R253"/>
    <mergeCell ref="O253:P253"/>
    <mergeCell ref="M253:N253"/>
    <mergeCell ref="U251:V251"/>
    <mergeCell ref="S251:T251"/>
    <mergeCell ref="Q251:R251"/>
    <mergeCell ref="O251:P251"/>
    <mergeCell ref="M251:N251"/>
    <mergeCell ref="K251:L251"/>
    <mergeCell ref="I251:J251"/>
    <mergeCell ref="G251:H251"/>
    <mergeCell ref="U250:V250"/>
    <mergeCell ref="S250:T250"/>
    <mergeCell ref="Q250:R250"/>
    <mergeCell ref="O250:P250"/>
    <mergeCell ref="M250:N250"/>
    <mergeCell ref="K250:L250"/>
    <mergeCell ref="D223:F223"/>
    <mergeCell ref="G223:I223"/>
    <mergeCell ref="J223:L223"/>
    <mergeCell ref="M223:O223"/>
    <mergeCell ref="P223:R223"/>
    <mergeCell ref="C251:F251"/>
    <mergeCell ref="C252:F252"/>
    <mergeCell ref="J234:L234"/>
    <mergeCell ref="G229:R229"/>
    <mergeCell ref="D231:F231"/>
    <mergeCell ref="G231:I231"/>
    <mergeCell ref="J231:L231"/>
    <mergeCell ref="M231:O231"/>
    <mergeCell ref="P231:R231"/>
    <mergeCell ref="M230:O230"/>
    <mergeCell ref="D225:F225"/>
    <mergeCell ref="G225:I225"/>
    <mergeCell ref="J225:L225"/>
    <mergeCell ref="M225:O225"/>
    <mergeCell ref="K252:L252"/>
    <mergeCell ref="I252:J252"/>
    <mergeCell ref="G252:H252"/>
    <mergeCell ref="G248:J248"/>
    <mergeCell ref="G247:V247"/>
    <mergeCell ref="B393:I393"/>
    <mergeCell ref="B392:I392"/>
    <mergeCell ref="O286:P286"/>
    <mergeCell ref="M286:N286"/>
    <mergeCell ref="U288:V288"/>
    <mergeCell ref="S360:U360"/>
    <mergeCell ref="S357:U357"/>
    <mergeCell ref="R339:S339"/>
    <mergeCell ref="P340:Q340"/>
    <mergeCell ref="R340:S340"/>
    <mergeCell ref="A343:Y347"/>
    <mergeCell ref="S359:U359"/>
    <mergeCell ref="A337:C337"/>
    <mergeCell ref="A351:U351"/>
    <mergeCell ref="T340:U340"/>
    <mergeCell ref="M336:O336"/>
    <mergeCell ref="P336:Q336"/>
    <mergeCell ref="C357:F357"/>
    <mergeCell ref="J359:L359"/>
    <mergeCell ref="G370:I370"/>
    <mergeCell ref="J370:L370"/>
    <mergeCell ref="J369:L369"/>
    <mergeCell ref="M369:O369"/>
    <mergeCell ref="P372:R372"/>
    <mergeCell ref="I253:J253"/>
    <mergeCell ref="G253:H253"/>
    <mergeCell ref="P369:R369"/>
    <mergeCell ref="S369:U369"/>
    <mergeCell ref="S371:U371"/>
    <mergeCell ref="P373:R373"/>
    <mergeCell ref="M372:O372"/>
    <mergeCell ref="M58:N58"/>
    <mergeCell ref="O58:P58"/>
    <mergeCell ref="Q58:R58"/>
    <mergeCell ref="U249:V249"/>
    <mergeCell ref="S249:T249"/>
    <mergeCell ref="S248:V248"/>
    <mergeCell ref="U252:V252"/>
    <mergeCell ref="S252:T252"/>
    <mergeCell ref="Q252:R252"/>
    <mergeCell ref="O252:P252"/>
    <mergeCell ref="M252:N252"/>
    <mergeCell ref="R336:S336"/>
    <mergeCell ref="M337:O337"/>
    <mergeCell ref="P337:Q337"/>
    <mergeCell ref="U254:V254"/>
    <mergeCell ref="S254:T254"/>
    <mergeCell ref="Q254:R254"/>
    <mergeCell ref="O254:P254"/>
    <mergeCell ref="M254:N254"/>
    <mergeCell ref="S374:U374"/>
    <mergeCell ref="P355:R355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4:O374"/>
    <mergeCell ref="O57:P57"/>
    <mergeCell ref="Q57:R57"/>
    <mergeCell ref="G46:N47"/>
    <mergeCell ref="O46:P47"/>
    <mergeCell ref="G369:I369"/>
    <mergeCell ref="A453:X453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9:V109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1789</v>
      </c>
      <c r="B6" t="s">
        <v>51</v>
      </c>
      <c r="C6" t="s">
        <v>65</v>
      </c>
      <c r="D6">
        <v>1</v>
      </c>
    </row>
    <row r="7" spans="1:4" x14ac:dyDescent="0.25">
      <c r="A7">
        <v>6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1</v>
      </c>
      <c r="D2">
        <v>307</v>
      </c>
      <c r="E2">
        <v>0</v>
      </c>
      <c r="F2">
        <v>12</v>
      </c>
      <c r="G2">
        <v>19</v>
      </c>
    </row>
    <row r="3" spans="1:7" x14ac:dyDescent="0.25">
      <c r="A3">
        <v>2</v>
      </c>
      <c r="B3" t="s">
        <v>152</v>
      </c>
      <c r="C3">
        <v>32</v>
      </c>
      <c r="D3">
        <v>141</v>
      </c>
      <c r="E3">
        <v>0</v>
      </c>
      <c r="F3">
        <v>15</v>
      </c>
      <c r="G3">
        <v>6</v>
      </c>
    </row>
    <row r="4" spans="1:7" x14ac:dyDescent="0.25">
      <c r="A4">
        <v>3</v>
      </c>
      <c r="B4" t="s">
        <v>123</v>
      </c>
      <c r="C4">
        <v>24</v>
      </c>
      <c r="D4">
        <v>3</v>
      </c>
      <c r="E4">
        <v>0</v>
      </c>
      <c r="F4">
        <v>111</v>
      </c>
      <c r="G4">
        <v>26</v>
      </c>
    </row>
    <row r="5" spans="1:7" x14ac:dyDescent="0.25">
      <c r="A5">
        <v>4</v>
      </c>
      <c r="B5" t="s">
        <v>155</v>
      </c>
      <c r="C5">
        <v>2</v>
      </c>
      <c r="D5">
        <v>0</v>
      </c>
      <c r="E5">
        <v>0</v>
      </c>
      <c r="F5">
        <v>0</v>
      </c>
      <c r="G5">
        <v>129</v>
      </c>
    </row>
    <row r="6" spans="1:7" x14ac:dyDescent="0.25">
      <c r="A6">
        <v>5</v>
      </c>
      <c r="B6" t="s">
        <v>161</v>
      </c>
      <c r="C6">
        <v>0</v>
      </c>
      <c r="D6">
        <v>2</v>
      </c>
      <c r="E6">
        <v>0</v>
      </c>
      <c r="F6">
        <v>0</v>
      </c>
      <c r="G6">
        <v>119</v>
      </c>
    </row>
    <row r="7" spans="1:7" x14ac:dyDescent="0.25">
      <c r="A7">
        <v>6</v>
      </c>
      <c r="B7" t="s">
        <v>102</v>
      </c>
      <c r="C7">
        <v>8</v>
      </c>
      <c r="D7">
        <v>7</v>
      </c>
      <c r="E7">
        <v>0</v>
      </c>
      <c r="F7">
        <v>49</v>
      </c>
      <c r="G7">
        <v>309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156</v>
      </c>
      <c r="D2">
        <v>1448</v>
      </c>
      <c r="E2">
        <v>0</v>
      </c>
      <c r="F2">
        <v>69</v>
      </c>
      <c r="G2">
        <v>37</v>
      </c>
    </row>
    <row r="3" spans="1:7" x14ac:dyDescent="0.25">
      <c r="A3">
        <v>2</v>
      </c>
      <c r="B3" t="s">
        <v>122</v>
      </c>
      <c r="C3">
        <v>3</v>
      </c>
      <c r="D3">
        <v>1555</v>
      </c>
      <c r="E3">
        <v>0</v>
      </c>
      <c r="F3">
        <v>45</v>
      </c>
      <c r="G3">
        <v>78</v>
      </c>
    </row>
    <row r="4" spans="1:7" x14ac:dyDescent="0.25">
      <c r="A4">
        <v>3</v>
      </c>
      <c r="B4" t="s">
        <v>123</v>
      </c>
      <c r="C4">
        <v>88</v>
      </c>
      <c r="D4">
        <v>53</v>
      </c>
      <c r="E4">
        <v>0</v>
      </c>
      <c r="F4">
        <v>429</v>
      </c>
      <c r="G4">
        <v>245</v>
      </c>
    </row>
    <row r="5" spans="1:7" x14ac:dyDescent="0.25">
      <c r="A5">
        <v>4</v>
      </c>
      <c r="B5" t="s">
        <v>155</v>
      </c>
      <c r="C5">
        <v>12</v>
      </c>
      <c r="D5">
        <v>7</v>
      </c>
      <c r="E5">
        <v>0</v>
      </c>
      <c r="F5">
        <v>2</v>
      </c>
      <c r="G5">
        <v>243</v>
      </c>
    </row>
    <row r="6" spans="1:7" x14ac:dyDescent="0.25">
      <c r="A6">
        <v>5</v>
      </c>
      <c r="B6" t="s">
        <v>161</v>
      </c>
      <c r="C6">
        <v>0</v>
      </c>
      <c r="D6">
        <v>14</v>
      </c>
      <c r="E6">
        <v>0</v>
      </c>
      <c r="F6">
        <v>0</v>
      </c>
      <c r="G6">
        <v>159</v>
      </c>
    </row>
    <row r="7" spans="1:7" x14ac:dyDescent="0.25">
      <c r="A7">
        <v>6</v>
      </c>
      <c r="B7" t="s">
        <v>102</v>
      </c>
      <c r="C7">
        <v>90</v>
      </c>
      <c r="D7">
        <v>72</v>
      </c>
      <c r="E7">
        <v>0</v>
      </c>
      <c r="F7">
        <v>398</v>
      </c>
      <c r="G7">
        <v>792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825</v>
      </c>
      <c r="B2" t="s">
        <v>108</v>
      </c>
      <c r="C2" t="s">
        <v>162</v>
      </c>
    </row>
    <row r="3" spans="1:3" x14ac:dyDescent="0.25">
      <c r="A3">
        <v>829</v>
      </c>
      <c r="B3" t="s">
        <v>108</v>
      </c>
      <c r="C3" t="s">
        <v>163</v>
      </c>
    </row>
    <row r="4" spans="1:3" x14ac:dyDescent="0.25">
      <c r="A4">
        <v>851</v>
      </c>
      <c r="B4" t="s">
        <v>108</v>
      </c>
      <c r="C4" t="s">
        <v>164</v>
      </c>
    </row>
    <row r="5" spans="1:3" x14ac:dyDescent="0.25">
      <c r="A5">
        <v>828</v>
      </c>
      <c r="B5" t="s">
        <v>108</v>
      </c>
      <c r="C5" t="s">
        <v>165</v>
      </c>
    </row>
    <row r="6" spans="1:3" x14ac:dyDescent="0.25">
      <c r="A6">
        <v>897</v>
      </c>
      <c r="B6" t="s">
        <v>108</v>
      </c>
      <c r="C6" t="s">
        <v>166</v>
      </c>
    </row>
    <row r="7" spans="1:3" x14ac:dyDescent="0.25">
      <c r="A7">
        <v>5090</v>
      </c>
      <c r="B7" t="s">
        <v>5</v>
      </c>
      <c r="C7" t="s">
        <v>162</v>
      </c>
    </row>
    <row r="8" spans="1:3" x14ac:dyDescent="0.25">
      <c r="A8">
        <v>5067</v>
      </c>
      <c r="B8" t="s">
        <v>5</v>
      </c>
      <c r="C8" t="s">
        <v>163</v>
      </c>
    </row>
    <row r="9" spans="1:3" x14ac:dyDescent="0.25">
      <c r="A9">
        <v>5061</v>
      </c>
      <c r="B9" t="s">
        <v>5</v>
      </c>
      <c r="C9" t="s">
        <v>164</v>
      </c>
    </row>
    <row r="10" spans="1:3" x14ac:dyDescent="0.25">
      <c r="A10">
        <v>5069</v>
      </c>
      <c r="B10" t="s">
        <v>5</v>
      </c>
      <c r="C10" t="s">
        <v>165</v>
      </c>
    </row>
    <row r="11" spans="1:3" x14ac:dyDescent="0.25">
      <c r="A11">
        <v>5047</v>
      </c>
      <c r="B11" t="s">
        <v>5</v>
      </c>
      <c r="C11" t="s">
        <v>166</v>
      </c>
    </row>
    <row r="12" spans="1:3" x14ac:dyDescent="0.25">
      <c r="A12">
        <v>175</v>
      </c>
      <c r="B12" t="s">
        <v>6</v>
      </c>
      <c r="C12" t="s">
        <v>162</v>
      </c>
    </row>
    <row r="13" spans="1:3" x14ac:dyDescent="0.25">
      <c r="A13">
        <v>220</v>
      </c>
      <c r="B13" t="s">
        <v>6</v>
      </c>
      <c r="C13" t="s">
        <v>163</v>
      </c>
    </row>
    <row r="14" spans="1:3" x14ac:dyDescent="0.25">
      <c r="A14">
        <v>220</v>
      </c>
      <c r="B14" t="s">
        <v>6</v>
      </c>
      <c r="C14" t="s">
        <v>164</v>
      </c>
    </row>
    <row r="15" spans="1:3" x14ac:dyDescent="0.25">
      <c r="A15">
        <v>215</v>
      </c>
      <c r="B15" t="s">
        <v>6</v>
      </c>
      <c r="C15" t="s">
        <v>165</v>
      </c>
    </row>
    <row r="16" spans="1:3" x14ac:dyDescent="0.25">
      <c r="A16">
        <v>280</v>
      </c>
      <c r="B16" t="s">
        <v>6</v>
      </c>
      <c r="C16" t="s">
        <v>166</v>
      </c>
    </row>
    <row r="17" spans="1:3" x14ac:dyDescent="0.25">
      <c r="A17">
        <v>176</v>
      </c>
      <c r="B17" t="s">
        <v>7</v>
      </c>
      <c r="C17" t="s">
        <v>162</v>
      </c>
    </row>
    <row r="18" spans="1:3" x14ac:dyDescent="0.25">
      <c r="A18">
        <v>203</v>
      </c>
      <c r="B18" t="s">
        <v>7</v>
      </c>
      <c r="C18" t="s">
        <v>163</v>
      </c>
    </row>
    <row r="19" spans="1:3" x14ac:dyDescent="0.25">
      <c r="A19">
        <v>227</v>
      </c>
      <c r="B19" t="s">
        <v>7</v>
      </c>
      <c r="C19" t="s">
        <v>164</v>
      </c>
    </row>
    <row r="20" spans="1:3" x14ac:dyDescent="0.25">
      <c r="A20">
        <v>180</v>
      </c>
      <c r="B20" t="s">
        <v>7</v>
      </c>
      <c r="C20" t="s">
        <v>165</v>
      </c>
    </row>
    <row r="21" spans="1:3" x14ac:dyDescent="0.25">
      <c r="A21" s="2">
        <v>260</v>
      </c>
      <c r="B21" s="2" t="s">
        <v>7</v>
      </c>
      <c r="C21" s="2" t="s">
        <v>166</v>
      </c>
    </row>
    <row r="22" spans="1:3" x14ac:dyDescent="0.25">
      <c r="A22" s="2">
        <v>0</v>
      </c>
      <c r="B22" s="2" t="s">
        <v>133</v>
      </c>
      <c r="C22" s="2" t="s">
        <v>162</v>
      </c>
    </row>
    <row r="23" spans="1:3" x14ac:dyDescent="0.25">
      <c r="A23" s="2">
        <v>0</v>
      </c>
      <c r="B23" s="2" t="s">
        <v>133</v>
      </c>
      <c r="C23" s="2" t="s">
        <v>163</v>
      </c>
    </row>
    <row r="24" spans="1:3" x14ac:dyDescent="0.25">
      <c r="A24" s="2">
        <v>0</v>
      </c>
      <c r="B24" s="2" t="s">
        <v>133</v>
      </c>
      <c r="C24" s="2" t="s">
        <v>164</v>
      </c>
    </row>
    <row r="25" spans="1:3" x14ac:dyDescent="0.25">
      <c r="A25" s="2">
        <v>0</v>
      </c>
      <c r="B25" s="2" t="s">
        <v>133</v>
      </c>
      <c r="C25" s="2" t="s">
        <v>165</v>
      </c>
    </row>
    <row r="26" spans="1:3" x14ac:dyDescent="0.25">
      <c r="A26" s="2">
        <v>0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3020</v>
      </c>
      <c r="C2" t="s">
        <v>34</v>
      </c>
    </row>
    <row r="3" spans="1:3" x14ac:dyDescent="0.25">
      <c r="A3" t="s">
        <v>112</v>
      </c>
      <c r="B3">
        <v>26386</v>
      </c>
      <c r="C3" t="s">
        <v>34</v>
      </c>
    </row>
    <row r="4" spans="1:3" x14ac:dyDescent="0.25">
      <c r="A4" t="s">
        <v>113</v>
      </c>
      <c r="B4">
        <v>1088</v>
      </c>
      <c r="C4" t="s">
        <v>34</v>
      </c>
    </row>
    <row r="5" spans="1:3" x14ac:dyDescent="0.25">
      <c r="A5" t="s">
        <v>30</v>
      </c>
      <c r="B5">
        <v>46448</v>
      </c>
      <c r="C5" t="s">
        <v>34</v>
      </c>
    </row>
    <row r="6" spans="1:3" x14ac:dyDescent="0.25">
      <c r="A6" t="s">
        <v>111</v>
      </c>
      <c r="B6">
        <v>138</v>
      </c>
      <c r="C6" t="s">
        <v>24</v>
      </c>
    </row>
    <row r="7" spans="1:3" x14ac:dyDescent="0.25">
      <c r="A7" t="s">
        <v>112</v>
      </c>
      <c r="B7">
        <v>1322</v>
      </c>
      <c r="C7" t="s">
        <v>24</v>
      </c>
    </row>
    <row r="8" spans="1:3" x14ac:dyDescent="0.25">
      <c r="A8" t="s">
        <v>113</v>
      </c>
      <c r="B8">
        <v>170</v>
      </c>
      <c r="C8" t="s">
        <v>24</v>
      </c>
    </row>
    <row r="9" spans="1:3" x14ac:dyDescent="0.25">
      <c r="A9" t="s">
        <v>30</v>
      </c>
      <c r="B9">
        <v>2549</v>
      </c>
      <c r="C9" t="s">
        <v>24</v>
      </c>
    </row>
    <row r="10" spans="1:3" x14ac:dyDescent="0.25">
      <c r="A10" t="s">
        <v>111</v>
      </c>
      <c r="B10">
        <v>265</v>
      </c>
      <c r="C10" t="s">
        <v>35</v>
      </c>
    </row>
    <row r="11" spans="1:3" x14ac:dyDescent="0.25">
      <c r="A11" t="s">
        <v>112</v>
      </c>
      <c r="B11">
        <v>1766</v>
      </c>
      <c r="C11" t="s">
        <v>35</v>
      </c>
    </row>
    <row r="12" spans="1:3" x14ac:dyDescent="0.25">
      <c r="A12" t="s">
        <v>113</v>
      </c>
      <c r="B12">
        <v>166</v>
      </c>
      <c r="C12" t="s">
        <v>35</v>
      </c>
    </row>
    <row r="13" spans="1:3" x14ac:dyDescent="0.25">
      <c r="A13" t="s">
        <v>30</v>
      </c>
      <c r="B13">
        <v>2402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378</v>
      </c>
      <c r="B2" t="s">
        <v>134</v>
      </c>
      <c r="C2" t="s">
        <v>3</v>
      </c>
      <c r="D2">
        <v>1</v>
      </c>
    </row>
    <row r="3" spans="1:4" x14ac:dyDescent="0.25">
      <c r="A3">
        <v>263</v>
      </c>
      <c r="B3" t="s">
        <v>134</v>
      </c>
      <c r="C3" t="s">
        <v>77</v>
      </c>
      <c r="D3">
        <v>1</v>
      </c>
    </row>
    <row r="4" spans="1:4" x14ac:dyDescent="0.25">
      <c r="A4">
        <v>28</v>
      </c>
      <c r="B4" t="s">
        <v>167</v>
      </c>
      <c r="C4" t="s">
        <v>3</v>
      </c>
      <c r="D4">
        <v>2</v>
      </c>
    </row>
    <row r="5" spans="1:4" x14ac:dyDescent="0.25">
      <c r="A5">
        <v>51</v>
      </c>
      <c r="B5" t="s">
        <v>167</v>
      </c>
      <c r="C5" t="s">
        <v>77</v>
      </c>
      <c r="D5">
        <v>2</v>
      </c>
    </row>
    <row r="6" spans="1:4" x14ac:dyDescent="0.25">
      <c r="A6">
        <v>0</v>
      </c>
      <c r="B6" t="s">
        <v>168</v>
      </c>
      <c r="C6" t="s">
        <v>3</v>
      </c>
      <c r="D6">
        <v>3</v>
      </c>
    </row>
    <row r="7" spans="1:4" x14ac:dyDescent="0.25">
      <c r="A7">
        <v>0</v>
      </c>
      <c r="B7" t="s">
        <v>168</v>
      </c>
      <c r="C7" t="s">
        <v>77</v>
      </c>
      <c r="D7">
        <v>3</v>
      </c>
    </row>
    <row r="8" spans="1:4" x14ac:dyDescent="0.25">
      <c r="A8">
        <v>2</v>
      </c>
      <c r="B8" t="s">
        <v>169</v>
      </c>
      <c r="C8" t="s">
        <v>3</v>
      </c>
      <c r="D8">
        <v>4</v>
      </c>
    </row>
    <row r="9" spans="1:4" x14ac:dyDescent="0.25">
      <c r="A9">
        <v>6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17038</v>
      </c>
      <c r="C2" t="s">
        <v>34</v>
      </c>
    </row>
    <row r="3" spans="1:3" x14ac:dyDescent="0.25">
      <c r="A3" t="s">
        <v>112</v>
      </c>
      <c r="B3">
        <v>181287</v>
      </c>
      <c r="C3" t="s">
        <v>34</v>
      </c>
    </row>
    <row r="4" spans="1:3" x14ac:dyDescent="0.25">
      <c r="A4" t="s">
        <v>113</v>
      </c>
      <c r="B4">
        <v>7050</v>
      </c>
      <c r="C4" t="s">
        <v>34</v>
      </c>
    </row>
    <row r="5" spans="1:3" x14ac:dyDescent="0.25">
      <c r="A5" t="s">
        <v>30</v>
      </c>
      <c r="B5">
        <v>315741</v>
      </c>
      <c r="C5" t="s">
        <v>34</v>
      </c>
    </row>
    <row r="6" spans="1:3" x14ac:dyDescent="0.25">
      <c r="A6" t="s">
        <v>111</v>
      </c>
      <c r="B6">
        <v>929</v>
      </c>
      <c r="C6" t="s">
        <v>24</v>
      </c>
    </row>
    <row r="7" spans="1:3" x14ac:dyDescent="0.25">
      <c r="A7" t="s">
        <v>112</v>
      </c>
      <c r="B7">
        <v>9101</v>
      </c>
      <c r="C7" t="s">
        <v>24</v>
      </c>
    </row>
    <row r="8" spans="1:3" x14ac:dyDescent="0.25">
      <c r="A8" t="s">
        <v>113</v>
      </c>
      <c r="B8">
        <v>911</v>
      </c>
      <c r="C8" t="s">
        <v>24</v>
      </c>
    </row>
    <row r="9" spans="1:3" x14ac:dyDescent="0.25">
      <c r="A9" t="s">
        <v>30</v>
      </c>
      <c r="B9">
        <v>16251</v>
      </c>
      <c r="C9" t="s">
        <v>24</v>
      </c>
    </row>
    <row r="10" spans="1:3" x14ac:dyDescent="0.25">
      <c r="A10" t="s">
        <v>111</v>
      </c>
      <c r="B10">
        <v>1808</v>
      </c>
      <c r="C10" t="s">
        <v>35</v>
      </c>
    </row>
    <row r="11" spans="1:3" x14ac:dyDescent="0.25">
      <c r="A11" t="s">
        <v>112</v>
      </c>
      <c r="B11">
        <v>13382</v>
      </c>
      <c r="C11" t="s">
        <v>35</v>
      </c>
    </row>
    <row r="12" spans="1:3" x14ac:dyDescent="0.25">
      <c r="A12" t="s">
        <v>113</v>
      </c>
      <c r="B12">
        <v>967</v>
      </c>
      <c r="C12" t="s">
        <v>35</v>
      </c>
    </row>
    <row r="13" spans="1:3" x14ac:dyDescent="0.25">
      <c r="A13" t="s">
        <v>30</v>
      </c>
      <c r="B13">
        <v>16588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2627</v>
      </c>
      <c r="B2" t="s">
        <v>134</v>
      </c>
      <c r="C2" t="s">
        <v>3</v>
      </c>
      <c r="D2">
        <v>1</v>
      </c>
    </row>
    <row r="3" spans="1:4" x14ac:dyDescent="0.25">
      <c r="A3">
        <v>2199</v>
      </c>
      <c r="B3" t="s">
        <v>134</v>
      </c>
      <c r="C3" t="s">
        <v>77</v>
      </c>
      <c r="D3">
        <v>1</v>
      </c>
    </row>
    <row r="4" spans="1:4" x14ac:dyDescent="0.25">
      <c r="A4">
        <v>305</v>
      </c>
      <c r="B4" t="s">
        <v>167</v>
      </c>
      <c r="C4" t="s">
        <v>3</v>
      </c>
      <c r="D4">
        <v>2</v>
      </c>
    </row>
    <row r="5" spans="1:4" x14ac:dyDescent="0.25">
      <c r="A5">
        <v>292</v>
      </c>
      <c r="B5" t="s">
        <v>167</v>
      </c>
      <c r="C5" t="s">
        <v>77</v>
      </c>
      <c r="D5">
        <v>2</v>
      </c>
    </row>
    <row r="6" spans="1:4" x14ac:dyDescent="0.25">
      <c r="A6">
        <v>0</v>
      </c>
      <c r="B6" t="s">
        <v>168</v>
      </c>
      <c r="C6" t="s">
        <v>3</v>
      </c>
      <c r="D6">
        <v>3</v>
      </c>
    </row>
    <row r="7" spans="1:4" x14ac:dyDescent="0.25">
      <c r="A7">
        <v>8</v>
      </c>
      <c r="B7" t="s">
        <v>168</v>
      </c>
      <c r="C7" t="s">
        <v>77</v>
      </c>
      <c r="D7">
        <v>3</v>
      </c>
    </row>
    <row r="8" spans="1:4" x14ac:dyDescent="0.25">
      <c r="A8">
        <v>52</v>
      </c>
      <c r="B8" t="s">
        <v>169</v>
      </c>
      <c r="C8" t="s">
        <v>3</v>
      </c>
      <c r="D8">
        <v>4</v>
      </c>
    </row>
    <row r="9" spans="1:4" x14ac:dyDescent="0.25">
      <c r="A9">
        <v>27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14163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775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386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23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4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22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820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21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25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4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4982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292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181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2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4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2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207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15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6747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259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67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3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2312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132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40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2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7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1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157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31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24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1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2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85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35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82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12850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811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385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11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11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1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535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19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18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5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7</v>
      </c>
      <c r="C2" t="s">
        <v>85</v>
      </c>
      <c r="D2" t="s">
        <v>3</v>
      </c>
    </row>
    <row r="3" spans="1:4" x14ac:dyDescent="0.25">
      <c r="A3">
        <v>2</v>
      </c>
      <c r="B3">
        <v>5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353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219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31</v>
      </c>
      <c r="G4">
        <v>1</v>
      </c>
    </row>
    <row r="5" spans="1:7" x14ac:dyDescent="0.25">
      <c r="A5">
        <v>4</v>
      </c>
      <c r="B5" t="s">
        <v>135</v>
      </c>
      <c r="C5" t="s">
        <v>31</v>
      </c>
      <c r="D5" t="s">
        <v>30</v>
      </c>
      <c r="E5">
        <v>1</v>
      </c>
      <c r="F5">
        <v>18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36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224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439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277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43</v>
      </c>
      <c r="G10">
        <v>1</v>
      </c>
    </row>
    <row r="11" spans="1:7" x14ac:dyDescent="0.2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46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36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238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407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247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53</v>
      </c>
      <c r="G16">
        <v>2</v>
      </c>
    </row>
    <row r="17" spans="1:7" x14ac:dyDescent="0.2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18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36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241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633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343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91</v>
      </c>
      <c r="G22">
        <v>2</v>
      </c>
    </row>
    <row r="23" spans="1:7" x14ac:dyDescent="0.2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46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36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264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7</v>
      </c>
      <c r="G28">
        <v>3</v>
      </c>
    </row>
    <row r="29" spans="1:7" x14ac:dyDescent="0.2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12</v>
      </c>
      <c r="G34">
        <v>3</v>
      </c>
    </row>
    <row r="35" spans="1:7" x14ac:dyDescent="0.2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2067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1672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210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335</v>
      </c>
      <c r="G5">
        <v>1</v>
      </c>
    </row>
    <row r="6" spans="1:7" x14ac:dyDescent="0.25">
      <c r="A6">
        <v>5</v>
      </c>
      <c r="B6" t="s">
        <v>155</v>
      </c>
      <c r="C6" t="s">
        <v>31</v>
      </c>
      <c r="D6" t="s">
        <v>30</v>
      </c>
      <c r="E6">
        <v>1</v>
      </c>
      <c r="F6">
        <v>306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1731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2873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2127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324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340</v>
      </c>
      <c r="G11">
        <v>1</v>
      </c>
    </row>
    <row r="12" spans="1:7" x14ac:dyDescent="0.2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321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1921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2153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1717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375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349</v>
      </c>
      <c r="G17">
        <v>2</v>
      </c>
    </row>
    <row r="18" spans="1:7" x14ac:dyDescent="0.2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314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1883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3299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2292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603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409</v>
      </c>
      <c r="G23">
        <v>2</v>
      </c>
    </row>
    <row r="24" spans="1:7" x14ac:dyDescent="0.2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375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2246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22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10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30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47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10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1310</v>
      </c>
      <c r="D2">
        <v>1096</v>
      </c>
      <c r="E2">
        <v>147</v>
      </c>
    </row>
    <row r="3" spans="1:5" x14ac:dyDescent="0.25">
      <c r="A3">
        <v>2</v>
      </c>
      <c r="B3" t="s">
        <v>125</v>
      </c>
      <c r="C3">
        <v>203</v>
      </c>
      <c r="D3">
        <v>158</v>
      </c>
      <c r="E3">
        <v>16</v>
      </c>
    </row>
    <row r="4" spans="1:5" x14ac:dyDescent="0.25">
      <c r="A4">
        <v>3</v>
      </c>
      <c r="B4" t="s">
        <v>137</v>
      </c>
      <c r="C4">
        <v>188</v>
      </c>
      <c r="D4">
        <v>166</v>
      </c>
      <c r="E4">
        <v>6</v>
      </c>
    </row>
    <row r="5" spans="1:5" x14ac:dyDescent="0.25">
      <c r="A5" s="2">
        <v>4</v>
      </c>
      <c r="B5" s="2" t="s">
        <v>156</v>
      </c>
      <c r="C5" s="2">
        <v>138</v>
      </c>
      <c r="D5" s="2">
        <v>130</v>
      </c>
      <c r="E5" s="2">
        <v>154</v>
      </c>
    </row>
    <row r="6" spans="1:5" x14ac:dyDescent="0.25">
      <c r="A6" s="2">
        <v>5</v>
      </c>
      <c r="B6" s="2" t="s">
        <v>157</v>
      </c>
      <c r="C6" s="2">
        <v>106</v>
      </c>
      <c r="D6" s="2">
        <v>96</v>
      </c>
      <c r="E6" s="2">
        <v>6</v>
      </c>
    </row>
    <row r="7" spans="1:5" x14ac:dyDescent="0.25">
      <c r="A7" s="2">
        <v>6</v>
      </c>
      <c r="B7" s="2" t="s">
        <v>102</v>
      </c>
      <c r="C7" s="2">
        <v>340</v>
      </c>
      <c r="D7" s="2">
        <v>287</v>
      </c>
      <c r="E7" s="2">
        <v>99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51</v>
      </c>
      <c r="D2" s="2">
        <v>43</v>
      </c>
      <c r="E2" s="2">
        <v>24</v>
      </c>
    </row>
    <row r="3" spans="1:5" x14ac:dyDescent="0.25">
      <c r="A3" s="2">
        <v>2</v>
      </c>
      <c r="B3" s="2" t="s">
        <v>158</v>
      </c>
      <c r="C3" s="2">
        <v>15</v>
      </c>
      <c r="D3" s="2">
        <v>13</v>
      </c>
      <c r="E3" s="2">
        <v>12</v>
      </c>
    </row>
    <row r="4" spans="1:5" x14ac:dyDescent="0.25">
      <c r="A4" s="2">
        <v>3</v>
      </c>
      <c r="B4" s="2" t="s">
        <v>159</v>
      </c>
      <c r="C4" s="2">
        <v>12</v>
      </c>
      <c r="D4" s="2">
        <v>15</v>
      </c>
      <c r="E4" s="2">
        <v>15</v>
      </c>
    </row>
    <row r="5" spans="1:5" x14ac:dyDescent="0.25">
      <c r="A5" s="2">
        <v>4</v>
      </c>
      <c r="B5" s="2" t="s">
        <v>126</v>
      </c>
      <c r="C5" s="2">
        <v>10</v>
      </c>
      <c r="D5" s="2">
        <v>7</v>
      </c>
      <c r="E5" s="2">
        <v>5</v>
      </c>
    </row>
    <row r="6" spans="1:5" x14ac:dyDescent="0.25">
      <c r="A6" s="2">
        <v>5</v>
      </c>
      <c r="B6" s="2" t="s">
        <v>160</v>
      </c>
      <c r="C6" s="2">
        <v>8</v>
      </c>
      <c r="D6" s="2">
        <v>5</v>
      </c>
      <c r="E6" s="2">
        <v>1</v>
      </c>
    </row>
    <row r="7" spans="1:5" x14ac:dyDescent="0.25">
      <c r="A7" s="2">
        <v>6</v>
      </c>
      <c r="B7" s="2" t="s">
        <v>102</v>
      </c>
      <c r="C7" s="2">
        <v>56</v>
      </c>
      <c r="D7" s="2">
        <v>36</v>
      </c>
      <c r="E7" s="2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230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Otyś Rafał</cp:lastModifiedBy>
  <cp:lastPrinted>2015-01-07T11:10:02Z</cp:lastPrinted>
  <dcterms:created xsi:type="dcterms:W3CDTF">2014-07-29T18:33:30Z</dcterms:created>
  <dcterms:modified xsi:type="dcterms:W3CDTF">2024-08-09T09:15:37Z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