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leksander_kozubowsk\Desktop\lista\Nowy folder\final\"/>
    </mc:Choice>
  </mc:AlternateContent>
  <xr:revisionPtr revIDLastSave="0" documentId="13_ncr:1_{1F8B63D7-EFEC-4658-8D26-7B9D9F0B13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sprawdzenie przeliczeń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  <c r="G19" i="1"/>
  <c r="G7" i="1"/>
  <c r="G8" i="1"/>
  <c r="G14" i="1"/>
  <c r="G12" i="1"/>
  <c r="G11" i="1"/>
  <c r="G16" i="1"/>
  <c r="G15" i="1"/>
  <c r="G18" i="1"/>
  <c r="G17" i="1"/>
  <c r="G10" i="1"/>
  <c r="G21" i="1"/>
  <c r="G9" i="1"/>
  <c r="G13" i="1"/>
  <c r="G6" i="1"/>
  <c r="E22" i="1" l="1"/>
  <c r="G22" i="1" l="1"/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6" i="2"/>
  <c r="I22" i="2"/>
  <c r="I27" i="2" s="1"/>
  <c r="G22" i="2"/>
  <c r="E22" i="2"/>
  <c r="D22" i="2"/>
  <c r="C13" i="2"/>
  <c r="C22" i="2" s="1"/>
  <c r="F22" i="1"/>
  <c r="C22" i="1"/>
  <c r="D22" i="1"/>
</calcChain>
</file>

<file path=xl/sharedStrings.xml><?xml version="1.0" encoding="utf-8"?>
<sst xmlns="http://schemas.openxmlformats.org/spreadsheetml/2006/main" count="60" uniqueCount="36">
  <si>
    <t>Lista rekomendowanych wniosków w ramach Programu MRIPS "Asystent osobisty osoby z niepełnosprawnością dla Jednostek Samorządu Terytorialnego" - edycja 2025</t>
  </si>
  <si>
    <t>L.p.</t>
  </si>
  <si>
    <t>Nazwa województwa</t>
  </si>
  <si>
    <t>Liczba gmin/powiatów</t>
  </si>
  <si>
    <t>Rekomendowana kwota dotycząca realizacji usługi asystencji osobiste</t>
  </si>
  <si>
    <t>Rekomendowana kwota kosztów obsługi Programu dla gmin/powiatów</t>
  </si>
  <si>
    <t>Rekomendowana kwota kosztów obsługi Programu dla Wojewody</t>
  </si>
  <si>
    <t>Łącznie rekomendowana kwota dofinansowania</t>
  </si>
  <si>
    <t>Procentowe obniżenie kwoty wniosków rekomendowanych przez Wojewodów</t>
  </si>
  <si>
    <t>Łącznie kwota wniosków rekomendowanych przez Wojewodów</t>
  </si>
  <si>
    <t>SUMA</t>
  </si>
  <si>
    <t>Ślaskie</t>
  </si>
  <si>
    <t>Podlskie</t>
  </si>
  <si>
    <t>Warmińsko-Mazurskie</t>
  </si>
  <si>
    <t>Lubelskie</t>
  </si>
  <si>
    <t>Opolskie</t>
  </si>
  <si>
    <t>Kujawsko-Pomorskie</t>
  </si>
  <si>
    <t>Świętokrzyskie</t>
  </si>
  <si>
    <t>Mazowieckie</t>
  </si>
  <si>
    <t>Lubuskie</t>
  </si>
  <si>
    <t>Wielkopolskie</t>
  </si>
  <si>
    <t>Zachodniopomorskie</t>
  </si>
  <si>
    <t>Podkarpackie</t>
  </si>
  <si>
    <t>Pomorskie</t>
  </si>
  <si>
    <t>Łódzkie</t>
  </si>
  <si>
    <t>Dolnośląskie</t>
  </si>
  <si>
    <t>Małopolskie</t>
  </si>
  <si>
    <t>Warszawa, dn. /według znacznika czasu/</t>
  </si>
  <si>
    <t>brakująca różnica</t>
  </si>
  <si>
    <t>środki do dyspozycji</t>
  </si>
  <si>
    <t>S</t>
  </si>
  <si>
    <t>Lista rekomendowanych wniosków w ramach Programu MRIPS "Asystent osobisty osoby z niepełnosprawnością dla Jednostek Samorządu Terytorialnego" - edycja 2026</t>
  </si>
  <si>
    <t>z up. Ministra Rodziny, Pracy i Polityki Społecznej</t>
  </si>
  <si>
    <t>Łukasz Krasoń, Sekretarz Stanu</t>
  </si>
  <si>
    <t>/-podpisano kwalifikowanym 
podpisem elektronicznym/</t>
  </si>
  <si>
    <t>Rekomendowana kwota dotycząca realizacji usługi asystencji osobistej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</si>
</sst>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[$zł-415]_-;\-* #,##0.00\ [$zł-415]_-;_-* &quot;-&quot;??\ [$zł-415]_-;_-@_-"/>
    <numFmt numFmtId="165" formatCode="0.0%"/>
    <numFmt numFmtId="166" formatCode="#,##0.00_ ;\-#,##0.00\ "/>
    <numFmt numFmtId="167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21252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b/>
      <sz val="11.5"/>
      <color rgb="FF000000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9" fontId="7" fillId="0" borderId="0" applyFont="0" applyFill="0" applyBorder="0" applyAlignment="0" applyProtection="0"/>
    <xf numFmtId="0" fontId="1" fillId="0" borderId="0"/>
    <xf numFmtId="0" fontId="1" fillId="0" borderId="0"/>
  </cellStyleXfs>
  <cellXfs count="74">
    <xf numFmtId="0" fontId="0" fillId="0" borderId="0" xfId="0"/>
    <xf numFmtId="0" fontId="5" fillId="0" borderId="1" xfId="0" applyFont="1" applyBorder="1" applyAlignment="1">
      <alignment horizontal="center" vertical="center"/>
    </xf>
    <xf numFmtId="3" fontId="6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6" fillId="0" borderId="0" xfId="1" applyNumberFormat="1" applyFont="1" applyFill="1" applyBorder="1" applyAlignment="1">
      <alignment horizontal="right" vertical="center"/>
    </xf>
    <xf numFmtId="4" fontId="0" fillId="0" borderId="0" xfId="0" applyNumberFormat="1"/>
    <xf numFmtId="0" fontId="3" fillId="0" borderId="2" xfId="0" applyFon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" fontId="6" fillId="0" borderId="5" xfId="1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3" fontId="6" fillId="0" borderId="11" xfId="1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" fontId="4" fillId="0" borderId="8" xfId="0" applyNumberFormat="1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center" vertical="center"/>
    </xf>
    <xf numFmtId="164" fontId="6" fillId="0" borderId="5" xfId="1" applyNumberFormat="1" applyFont="1" applyBorder="1" applyAlignment="1">
      <alignment horizontal="right" vertical="center"/>
    </xf>
    <xf numFmtId="164" fontId="6" fillId="0" borderId="5" xfId="1" applyNumberFormat="1" applyFont="1" applyFill="1" applyBorder="1" applyAlignment="1">
      <alignment horizontal="right" vertical="center"/>
    </xf>
    <xf numFmtId="164" fontId="3" fillId="0" borderId="1" xfId="1" applyNumberFormat="1" applyFont="1" applyBorder="1" applyAlignment="1">
      <alignment horizontal="right" vertical="center"/>
    </xf>
    <xf numFmtId="164" fontId="6" fillId="0" borderId="1" xfId="1" applyNumberFormat="1" applyFont="1" applyBorder="1" applyAlignment="1">
      <alignment horizontal="right" vertical="center"/>
    </xf>
    <xf numFmtId="164" fontId="6" fillId="0" borderId="1" xfId="1" applyNumberFormat="1" applyFont="1" applyFill="1" applyBorder="1" applyAlignment="1">
      <alignment horizontal="right" vertical="center"/>
    </xf>
    <xf numFmtId="164" fontId="6" fillId="2" borderId="1" xfId="1" applyNumberFormat="1" applyFont="1" applyFill="1" applyBorder="1" applyAlignment="1">
      <alignment horizontal="right" vertical="center"/>
    </xf>
    <xf numFmtId="164" fontId="6" fillId="0" borderId="11" xfId="1" applyNumberFormat="1" applyFont="1" applyBorder="1" applyAlignment="1">
      <alignment horizontal="right" vertical="center"/>
    </xf>
    <xf numFmtId="164" fontId="4" fillId="0" borderId="8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right" vertical="center"/>
    </xf>
    <xf numFmtId="9" fontId="4" fillId="0" borderId="8" xfId="2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4" fontId="6" fillId="3" borderId="5" xfId="1" applyNumberFormat="1" applyFont="1" applyFill="1" applyBorder="1" applyAlignment="1">
      <alignment horizontal="right" vertical="center"/>
    </xf>
    <xf numFmtId="164" fontId="3" fillId="3" borderId="1" xfId="1" applyNumberFormat="1" applyFont="1" applyFill="1" applyBorder="1" applyAlignment="1">
      <alignment horizontal="right" vertical="center"/>
    </xf>
    <xf numFmtId="164" fontId="6" fillId="3" borderId="1" xfId="1" applyNumberFormat="1" applyFont="1" applyFill="1" applyBorder="1" applyAlignment="1">
      <alignment horizontal="right" vertical="center"/>
    </xf>
    <xf numFmtId="164" fontId="6" fillId="3" borderId="11" xfId="1" applyNumberFormat="1" applyFont="1" applyFill="1" applyBorder="1" applyAlignment="1">
      <alignment horizontal="right" vertical="center"/>
    </xf>
    <xf numFmtId="164" fontId="8" fillId="0" borderId="5" xfId="1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9" fillId="0" borderId="0" xfId="3" applyFont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1" fillId="0" borderId="0" xfId="3" applyFont="1" applyAlignment="1">
      <alignment horizontal="center" vertical="center" wrapText="1"/>
    </xf>
    <xf numFmtId="164" fontId="6" fillId="0" borderId="5" xfId="4" applyNumberFormat="1" applyFont="1" applyBorder="1" applyAlignment="1">
      <alignment horizontal="right" vertical="center"/>
    </xf>
    <xf numFmtId="0" fontId="9" fillId="0" borderId="0" xfId="4" applyFont="1" applyAlignment="1">
      <alignment horizontal="center" vertical="center" wrapText="1"/>
    </xf>
    <xf numFmtId="0" fontId="10" fillId="0" borderId="0" xfId="4" applyFont="1" applyAlignment="1">
      <alignment horizontal="center" vertical="center"/>
    </xf>
    <xf numFmtId="0" fontId="11" fillId="0" borderId="0" xfId="4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0" fillId="0" borderId="0" xfId="0" applyNumberFormat="1"/>
    <xf numFmtId="164" fontId="9" fillId="0" borderId="0" xfId="3" applyNumberFormat="1" applyFont="1" applyAlignment="1">
      <alignment horizontal="center" vertical="center" wrapText="1"/>
    </xf>
    <xf numFmtId="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" fontId="0" fillId="0" borderId="0" xfId="0" applyNumberFormat="1" applyFill="1" applyBorder="1"/>
    <xf numFmtId="0" fontId="0" fillId="0" borderId="0" xfId="0" applyFill="1" applyBorder="1"/>
    <xf numFmtId="9" fontId="0" fillId="0" borderId="0" xfId="0" applyNumberFormat="1" applyFill="1" applyBorder="1"/>
    <xf numFmtId="10" fontId="0" fillId="0" borderId="0" xfId="0" applyNumberFormat="1" applyFill="1" applyBorder="1"/>
    <xf numFmtId="4" fontId="4" fillId="0" borderId="0" xfId="0" applyNumberFormat="1" applyFont="1" applyFill="1" applyBorder="1" applyAlignment="1">
      <alignment horizontal="center" vertical="center" wrapText="1"/>
    </xf>
    <xf numFmtId="167" fontId="0" fillId="0" borderId="0" xfId="0" applyNumberFormat="1" applyFill="1" applyBorder="1"/>
    <xf numFmtId="164" fontId="0" fillId="0" borderId="0" xfId="0" applyNumberFormat="1" applyFill="1" applyBorder="1"/>
    <xf numFmtId="164" fontId="4" fillId="0" borderId="0" xfId="0" applyNumberFormat="1" applyFont="1" applyFill="1" applyBorder="1" applyAlignment="1">
      <alignment horizontal="right" vertical="center"/>
    </xf>
    <xf numFmtId="164" fontId="4" fillId="0" borderId="9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5">
    <cellStyle name="Normalny" xfId="0" builtinId="0"/>
    <cellStyle name="Normalny 2" xfId="1" xr:uid="{310F23CF-76DF-4745-B152-F3E2793E96A7}"/>
    <cellStyle name="Normalny 2 2" xfId="4" xr:uid="{297E5601-1F7C-4286-A94F-DD76CC7A2440}"/>
    <cellStyle name="Normalny 3" xfId="3" xr:uid="{1E368AAF-0DE8-431F-9213-23D2D54CA6FB}"/>
    <cellStyle name="Procentowy" xfId="2" builtinId="5"/>
  </cellStyles>
  <dxfs count="0"/>
  <tableStyles count="0" defaultTableStyle="TableStyleMedium2" defaultPivotStyle="PivotStyleLight16"/>
  <colors>
    <mruColors>
      <color rgb="FFFECF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26"/>
  <sheetViews>
    <sheetView tabSelected="1" zoomScale="70" zoomScaleNormal="70" workbookViewId="0">
      <selection activeCell="C23" sqref="C23"/>
    </sheetView>
  </sheetViews>
  <sheetFormatPr defaultRowHeight="15" x14ac:dyDescent="0.25"/>
  <cols>
    <col min="2" max="2" width="22.85546875" customWidth="1"/>
    <col min="3" max="3" width="21.28515625" bestFit="1" customWidth="1"/>
    <col min="4" max="5" width="23.85546875" customWidth="1"/>
    <col min="6" max="6" width="25.5703125" customWidth="1"/>
    <col min="7" max="8" width="19.85546875" customWidth="1"/>
    <col min="9" max="9" width="18.140625" style="6" customWidth="1"/>
    <col min="10" max="10" width="15.5703125" customWidth="1"/>
    <col min="11" max="11" width="17.42578125" customWidth="1"/>
    <col min="12" max="12" width="14" customWidth="1"/>
  </cols>
  <sheetData>
    <row r="2" spans="1:12" x14ac:dyDescent="0.25">
      <c r="D2" t="s">
        <v>27</v>
      </c>
    </row>
    <row r="3" spans="1:12" x14ac:dyDescent="0.25">
      <c r="A3" s="69" t="s">
        <v>31</v>
      </c>
      <c r="B3" s="69"/>
      <c r="C3" s="69"/>
      <c r="D3" s="69"/>
      <c r="E3" s="69"/>
      <c r="F3" s="69"/>
      <c r="G3" s="69"/>
      <c r="H3" s="59"/>
      <c r="I3" s="60"/>
      <c r="J3" s="61"/>
      <c r="K3" s="61"/>
      <c r="L3" s="61"/>
    </row>
    <row r="4" spans="1:12" ht="15.75" thickBot="1" x14ac:dyDescent="0.3">
      <c r="H4" s="61"/>
      <c r="I4" s="60"/>
      <c r="J4" s="62"/>
      <c r="K4" s="63"/>
      <c r="L4" s="61"/>
    </row>
    <row r="5" spans="1:12" ht="191.25" customHeight="1" thickBot="1" x14ac:dyDescent="0.3">
      <c r="A5" s="19" t="s">
        <v>1</v>
      </c>
      <c r="B5" s="20" t="s">
        <v>2</v>
      </c>
      <c r="C5" s="20" t="s">
        <v>3</v>
      </c>
      <c r="D5" s="21" t="s">
        <v>35</v>
      </c>
      <c r="E5" s="21" t="s">
        <v>5</v>
      </c>
      <c r="F5" s="21" t="s">
        <v>6</v>
      </c>
      <c r="G5" s="22" t="s">
        <v>7</v>
      </c>
      <c r="H5" s="55"/>
      <c r="I5" s="64"/>
      <c r="J5" s="55"/>
      <c r="K5" s="55"/>
      <c r="L5" s="55"/>
    </row>
    <row r="6" spans="1:12" ht="24.95" customHeight="1" x14ac:dyDescent="0.25">
      <c r="A6" s="9">
        <v>1</v>
      </c>
      <c r="B6" s="10" t="s">
        <v>25</v>
      </c>
      <c r="C6" s="11">
        <v>144</v>
      </c>
      <c r="D6" s="27">
        <v>75815049.650000006</v>
      </c>
      <c r="E6" s="51">
        <v>1516300.99</v>
      </c>
      <c r="F6" s="27">
        <v>379075.25</v>
      </c>
      <c r="G6" s="13">
        <f>D6+E6+F6</f>
        <v>77710425.890000001</v>
      </c>
      <c r="H6" s="58"/>
      <c r="I6" s="60"/>
      <c r="J6" s="65"/>
      <c r="K6" s="65"/>
      <c r="L6" s="66"/>
    </row>
    <row r="7" spans="1:12" ht="24.95" customHeight="1" x14ac:dyDescent="0.25">
      <c r="A7" s="7">
        <v>2</v>
      </c>
      <c r="B7" s="3" t="s">
        <v>16</v>
      </c>
      <c r="C7" s="2">
        <v>120</v>
      </c>
      <c r="D7" s="29">
        <v>65530062.289999999</v>
      </c>
      <c r="E7" s="51">
        <v>1310601.25</v>
      </c>
      <c r="F7" s="27">
        <v>327650.31</v>
      </c>
      <c r="G7" s="13">
        <f t="shared" ref="G7:G21" si="0">D7+E7+F7</f>
        <v>67168313.849999994</v>
      </c>
      <c r="H7" s="58"/>
      <c r="I7" s="60"/>
      <c r="J7" s="65"/>
      <c r="K7" s="65"/>
      <c r="L7" s="66"/>
    </row>
    <row r="8" spans="1:12" ht="24.95" customHeight="1" x14ac:dyDescent="0.25">
      <c r="A8" s="7">
        <v>3</v>
      </c>
      <c r="B8" s="3" t="s">
        <v>14</v>
      </c>
      <c r="C8" s="2">
        <v>199</v>
      </c>
      <c r="D8" s="30">
        <v>92535500.519999996</v>
      </c>
      <c r="E8" s="51">
        <v>1850710.01</v>
      </c>
      <c r="F8" s="27">
        <v>462677.5</v>
      </c>
      <c r="G8" s="13">
        <f t="shared" si="0"/>
        <v>94848888.030000001</v>
      </c>
      <c r="H8" s="58"/>
      <c r="I8" s="60"/>
      <c r="J8" s="65"/>
      <c r="K8" s="65"/>
      <c r="L8" s="66"/>
    </row>
    <row r="9" spans="1:12" ht="24.95" customHeight="1" x14ac:dyDescent="0.25">
      <c r="A9" s="7">
        <v>4</v>
      </c>
      <c r="B9" s="3" t="s">
        <v>19</v>
      </c>
      <c r="C9" s="2">
        <v>78</v>
      </c>
      <c r="D9" s="30">
        <v>38216074.439999998</v>
      </c>
      <c r="E9" s="51">
        <v>764321.49</v>
      </c>
      <c r="F9" s="27">
        <v>191080.37</v>
      </c>
      <c r="G9" s="13">
        <f t="shared" si="0"/>
        <v>39171476.299999997</v>
      </c>
      <c r="H9" s="58"/>
      <c r="I9" s="60"/>
      <c r="J9" s="65"/>
      <c r="K9" s="65"/>
      <c r="L9" s="66"/>
    </row>
    <row r="10" spans="1:12" ht="24.95" customHeight="1" x14ac:dyDescent="0.25">
      <c r="A10" s="7">
        <v>5</v>
      </c>
      <c r="B10" s="3" t="s">
        <v>24</v>
      </c>
      <c r="C10" s="2">
        <v>128</v>
      </c>
      <c r="D10" s="30">
        <v>38921330.719999999</v>
      </c>
      <c r="E10" s="51">
        <v>778426.62</v>
      </c>
      <c r="F10" s="27">
        <v>194606.65</v>
      </c>
      <c r="G10" s="13">
        <f t="shared" si="0"/>
        <v>39894363.989999995</v>
      </c>
      <c r="H10" s="58"/>
      <c r="I10" s="60"/>
      <c r="J10" s="65"/>
      <c r="K10" s="65"/>
      <c r="L10" s="66"/>
    </row>
    <row r="11" spans="1:12" ht="24.95" customHeight="1" x14ac:dyDescent="0.25">
      <c r="A11" s="7">
        <v>6</v>
      </c>
      <c r="B11" s="3" t="s">
        <v>26</v>
      </c>
      <c r="C11" s="2">
        <v>176</v>
      </c>
      <c r="D11" s="30">
        <v>109226565.70999999</v>
      </c>
      <c r="E11" s="51">
        <v>2184531.31</v>
      </c>
      <c r="F11" s="27">
        <v>546132.82999999996</v>
      </c>
      <c r="G11" s="13">
        <f t="shared" si="0"/>
        <v>111957229.84999999</v>
      </c>
      <c r="H11" s="58"/>
      <c r="I11" s="60"/>
      <c r="J11" s="65"/>
      <c r="K11" s="65"/>
      <c r="L11" s="66"/>
    </row>
    <row r="12" spans="1:12" ht="24.95" customHeight="1" x14ac:dyDescent="0.25">
      <c r="A12" s="7">
        <v>7</v>
      </c>
      <c r="B12" s="3" t="s">
        <v>18</v>
      </c>
      <c r="C12" s="2">
        <v>256</v>
      </c>
      <c r="D12" s="32">
        <v>94856969.090000004</v>
      </c>
      <c r="E12" s="51">
        <v>1897139.38</v>
      </c>
      <c r="F12" s="27">
        <v>474284.85</v>
      </c>
      <c r="G12" s="13">
        <f t="shared" si="0"/>
        <v>97228393.319999993</v>
      </c>
      <c r="H12" s="58"/>
      <c r="I12" s="60"/>
      <c r="J12" s="65"/>
      <c r="K12" s="65"/>
      <c r="L12" s="66"/>
    </row>
    <row r="13" spans="1:12" ht="24.95" customHeight="1" x14ac:dyDescent="0.25">
      <c r="A13" s="7">
        <v>8</v>
      </c>
      <c r="B13" s="3" t="s">
        <v>15</v>
      </c>
      <c r="C13" s="2">
        <v>66</v>
      </c>
      <c r="D13" s="30">
        <v>33881686.920000002</v>
      </c>
      <c r="E13" s="51">
        <v>677633.74</v>
      </c>
      <c r="F13" s="27">
        <v>169408.43</v>
      </c>
      <c r="G13" s="13">
        <f t="shared" si="0"/>
        <v>34728729.090000004</v>
      </c>
      <c r="H13" s="58"/>
      <c r="I13" s="60"/>
      <c r="J13" s="65"/>
      <c r="K13" s="65"/>
      <c r="L13" s="66"/>
    </row>
    <row r="14" spans="1:12" ht="24.95" customHeight="1" x14ac:dyDescent="0.25">
      <c r="A14" s="7">
        <v>9</v>
      </c>
      <c r="B14" s="3" t="s">
        <v>22</v>
      </c>
      <c r="C14" s="2">
        <v>152</v>
      </c>
      <c r="D14" s="30">
        <v>87936641.890000001</v>
      </c>
      <c r="E14" s="51">
        <v>1758732.84</v>
      </c>
      <c r="F14" s="27">
        <v>439683.21</v>
      </c>
      <c r="G14" s="13">
        <f t="shared" si="0"/>
        <v>90135057.939999998</v>
      </c>
      <c r="H14" s="58"/>
      <c r="I14" s="60"/>
      <c r="J14" s="65"/>
      <c r="K14" s="65"/>
      <c r="L14" s="66"/>
    </row>
    <row r="15" spans="1:12" ht="24.95" customHeight="1" x14ac:dyDescent="0.25">
      <c r="A15" s="7">
        <v>10</v>
      </c>
      <c r="B15" s="3" t="s">
        <v>12</v>
      </c>
      <c r="C15" s="2">
        <v>72</v>
      </c>
      <c r="D15" s="30">
        <v>31824689.440000001</v>
      </c>
      <c r="E15" s="51">
        <v>636493.79</v>
      </c>
      <c r="F15" s="27">
        <v>159123.45000000001</v>
      </c>
      <c r="G15" s="13">
        <f t="shared" si="0"/>
        <v>32620306.68</v>
      </c>
      <c r="H15" s="58"/>
      <c r="I15" s="60"/>
      <c r="J15" s="65"/>
      <c r="K15" s="65"/>
      <c r="L15" s="66"/>
    </row>
    <row r="16" spans="1:12" ht="24.95" customHeight="1" x14ac:dyDescent="0.25">
      <c r="A16" s="7">
        <v>11</v>
      </c>
      <c r="B16" s="3" t="s">
        <v>23</v>
      </c>
      <c r="C16" s="2">
        <v>116</v>
      </c>
      <c r="D16" s="30">
        <v>76358684.689999998</v>
      </c>
      <c r="E16" s="51">
        <v>1527173.69</v>
      </c>
      <c r="F16" s="27">
        <v>381793.43</v>
      </c>
      <c r="G16" s="13">
        <f t="shared" si="0"/>
        <v>78267651.810000002</v>
      </c>
      <c r="H16" s="58"/>
      <c r="I16" s="60"/>
      <c r="J16" s="65"/>
      <c r="K16" s="65"/>
      <c r="L16" s="66"/>
    </row>
    <row r="17" spans="1:12" ht="24.95" customHeight="1" x14ac:dyDescent="0.25">
      <c r="A17" s="7">
        <v>12</v>
      </c>
      <c r="B17" s="1" t="s">
        <v>11</v>
      </c>
      <c r="C17" s="2">
        <v>161</v>
      </c>
      <c r="D17" s="30">
        <v>104804021.15000001</v>
      </c>
      <c r="E17" s="51">
        <v>2096080.42</v>
      </c>
      <c r="F17" s="27">
        <v>524020.11</v>
      </c>
      <c r="G17" s="13">
        <f t="shared" si="0"/>
        <v>107424121.68000001</v>
      </c>
      <c r="H17" s="58"/>
      <c r="I17" s="60"/>
      <c r="J17" s="65"/>
      <c r="K17" s="65"/>
      <c r="L17" s="66"/>
    </row>
    <row r="18" spans="1:12" ht="24.95" customHeight="1" x14ac:dyDescent="0.25">
      <c r="A18" s="7">
        <v>13</v>
      </c>
      <c r="B18" s="3" t="s">
        <v>17</v>
      </c>
      <c r="C18" s="2">
        <v>105</v>
      </c>
      <c r="D18" s="30">
        <v>79620494.969999999</v>
      </c>
      <c r="E18" s="51">
        <v>1592409.9</v>
      </c>
      <c r="F18" s="27">
        <v>398102.47</v>
      </c>
      <c r="G18" s="13">
        <f t="shared" si="0"/>
        <v>81611007.340000004</v>
      </c>
      <c r="H18" s="58"/>
      <c r="I18" s="60"/>
      <c r="J18" s="65"/>
      <c r="K18" s="65"/>
      <c r="L18" s="66"/>
    </row>
    <row r="19" spans="1:12" ht="24.95" customHeight="1" x14ac:dyDescent="0.25">
      <c r="A19" s="7">
        <v>14</v>
      </c>
      <c r="B19" s="3" t="s">
        <v>13</v>
      </c>
      <c r="C19" s="2">
        <v>98</v>
      </c>
      <c r="D19" s="30">
        <v>49176932.399999999</v>
      </c>
      <c r="E19" s="51">
        <v>983538.65</v>
      </c>
      <c r="F19" s="27">
        <v>245884.66</v>
      </c>
      <c r="G19" s="13">
        <f t="shared" si="0"/>
        <v>50406355.709999993</v>
      </c>
      <c r="H19" s="58"/>
      <c r="I19" s="60"/>
      <c r="J19" s="65"/>
      <c r="K19" s="65"/>
      <c r="L19" s="66"/>
    </row>
    <row r="20" spans="1:12" ht="24.95" customHeight="1" x14ac:dyDescent="0.25">
      <c r="A20" s="7">
        <v>15</v>
      </c>
      <c r="B20" s="3" t="s">
        <v>20</v>
      </c>
      <c r="C20" s="2">
        <v>198</v>
      </c>
      <c r="D20" s="30">
        <v>93843163.200000003</v>
      </c>
      <c r="E20" s="51">
        <v>1876863.26</v>
      </c>
      <c r="F20" s="27">
        <v>469215.82</v>
      </c>
      <c r="G20" s="13">
        <f t="shared" si="0"/>
        <v>96189242.280000001</v>
      </c>
      <c r="H20" s="58"/>
      <c r="I20" s="60"/>
      <c r="J20" s="65"/>
      <c r="K20" s="65"/>
      <c r="L20" s="66"/>
    </row>
    <row r="21" spans="1:12" ht="24.95" customHeight="1" thickBot="1" x14ac:dyDescent="0.3">
      <c r="A21" s="14">
        <v>16</v>
      </c>
      <c r="B21" s="15" t="s">
        <v>21</v>
      </c>
      <c r="C21" s="16">
        <v>88</v>
      </c>
      <c r="D21" s="33">
        <v>31325132.920000002</v>
      </c>
      <c r="E21" s="51">
        <v>626502.66</v>
      </c>
      <c r="F21" s="27">
        <v>156625.66</v>
      </c>
      <c r="G21" s="13">
        <f t="shared" si="0"/>
        <v>32108261.240000002</v>
      </c>
      <c r="H21" s="58"/>
      <c r="I21" s="60"/>
      <c r="J21" s="65"/>
      <c r="K21" s="65"/>
      <c r="L21" s="66"/>
    </row>
    <row r="22" spans="1:12" ht="24.95" customHeight="1" thickBot="1" x14ac:dyDescent="0.3">
      <c r="A22" s="70" t="s">
        <v>10</v>
      </c>
      <c r="B22" s="71"/>
      <c r="C22" s="45">
        <f>SUM(C6:C21)</f>
        <v>2157</v>
      </c>
      <c r="D22" s="34">
        <f>SUM(D6:D21)</f>
        <v>1103873000</v>
      </c>
      <c r="E22" s="34">
        <f t="shared" ref="E22" si="1">SUM(E6:E21)</f>
        <v>22077460</v>
      </c>
      <c r="F22" s="34">
        <f t="shared" ref="F22:G22" si="2">SUM(F6:F21)</f>
        <v>5519365.0000000009</v>
      </c>
      <c r="G22" s="68">
        <f t="shared" si="2"/>
        <v>1131469825.0000002</v>
      </c>
      <c r="H22" s="67"/>
      <c r="I22" s="60"/>
      <c r="J22" s="61"/>
      <c r="K22" s="61"/>
      <c r="L22" s="61"/>
    </row>
    <row r="23" spans="1:12" ht="24.95" customHeight="1" x14ac:dyDescent="0.25">
      <c r="A23" s="35"/>
      <c r="B23" s="35"/>
      <c r="C23" s="36"/>
      <c r="D23" s="37"/>
      <c r="E23" s="37"/>
      <c r="F23" s="46"/>
      <c r="G23" s="36"/>
      <c r="H23" s="36"/>
    </row>
    <row r="24" spans="1:12" ht="47.45" customHeight="1" x14ac:dyDescent="0.25">
      <c r="A24" s="47"/>
      <c r="B24" s="72"/>
      <c r="C24" s="72"/>
      <c r="D24" s="48"/>
      <c r="E24" s="57"/>
      <c r="F24" s="52" t="s">
        <v>32</v>
      </c>
      <c r="G24" s="56"/>
      <c r="H24" s="56"/>
      <c r="J24" s="56"/>
    </row>
    <row r="25" spans="1:12" x14ac:dyDescent="0.25">
      <c r="D25" s="49"/>
      <c r="E25" s="49"/>
      <c r="F25" s="53" t="s">
        <v>33</v>
      </c>
    </row>
    <row r="26" spans="1:12" ht="60" x14ac:dyDescent="0.25">
      <c r="D26" s="50"/>
      <c r="E26" s="50"/>
      <c r="F26" s="54" t="s">
        <v>34</v>
      </c>
    </row>
  </sheetData>
  <sortState xmlns:xlrd2="http://schemas.microsoft.com/office/spreadsheetml/2017/richdata2" ref="B6:B21">
    <sortCondition ref="B5:B21"/>
  </sortState>
  <mergeCells count="3">
    <mergeCell ref="A3:G3"/>
    <mergeCell ref="A22:B22"/>
    <mergeCell ref="B24:C24"/>
  </mergeCells>
  <pageMargins left="0.7" right="0.7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BC18A-20AC-472F-BFAA-FEB317F372FE}">
  <sheetPr>
    <pageSetUpPr fitToPage="1"/>
  </sheetPr>
  <dimension ref="A1:K35"/>
  <sheetViews>
    <sheetView topLeftCell="A4" workbookViewId="0">
      <selection activeCell="G6" sqref="G6"/>
    </sheetView>
  </sheetViews>
  <sheetFormatPr defaultRowHeight="15" x14ac:dyDescent="0.25"/>
  <cols>
    <col min="2" max="2" width="22.85546875" customWidth="1"/>
    <col min="3" max="3" width="21.28515625" bestFit="1" customWidth="1"/>
    <col min="4" max="4" width="23.85546875" customWidth="1"/>
    <col min="5" max="5" width="24.28515625" bestFit="1" customWidth="1"/>
    <col min="6" max="6" width="14.85546875" bestFit="1" customWidth="1"/>
    <col min="7" max="7" width="24.140625" customWidth="1"/>
    <col min="8" max="8" width="13.42578125" bestFit="1" customWidth="1"/>
    <col min="9" max="9" width="18.42578125" customWidth="1"/>
    <col min="10" max="10" width="18.140625" customWidth="1"/>
    <col min="11" max="11" width="18" customWidth="1"/>
  </cols>
  <sheetData>
    <row r="1" spans="1:11" x14ac:dyDescent="0.25">
      <c r="D1" t="s">
        <v>27</v>
      </c>
    </row>
    <row r="3" spans="1:11" x14ac:dyDescent="0.25">
      <c r="A3" s="73" t="s">
        <v>0</v>
      </c>
      <c r="B3" s="73"/>
      <c r="C3" s="73"/>
      <c r="D3" s="73"/>
      <c r="E3" s="73"/>
      <c r="F3" s="73"/>
      <c r="G3" s="73"/>
      <c r="H3" s="73"/>
      <c r="I3" s="73"/>
      <c r="J3" s="73"/>
      <c r="K3" s="73"/>
    </row>
    <row r="4" spans="1:11" ht="15.75" thickBot="1" x14ac:dyDescent="0.3"/>
    <row r="5" spans="1:11" ht="90.75" thickBot="1" x14ac:dyDescent="0.3">
      <c r="A5" s="23" t="s">
        <v>1</v>
      </c>
      <c r="B5" s="24" t="s">
        <v>2</v>
      </c>
      <c r="C5" s="24" t="s">
        <v>3</v>
      </c>
      <c r="D5" s="21" t="s">
        <v>4</v>
      </c>
      <c r="E5" s="21" t="s">
        <v>5</v>
      </c>
      <c r="F5" s="38">
        <v>0.02</v>
      </c>
      <c r="G5" s="21" t="s">
        <v>6</v>
      </c>
      <c r="H5" s="39">
        <v>5.0000000000000001E-3</v>
      </c>
      <c r="I5" s="21" t="s">
        <v>9</v>
      </c>
      <c r="J5" s="21" t="s">
        <v>8</v>
      </c>
      <c r="K5" s="22" t="s">
        <v>7</v>
      </c>
    </row>
    <row r="6" spans="1:11" ht="24.95" customHeight="1" x14ac:dyDescent="0.25">
      <c r="A6" s="9">
        <v>1</v>
      </c>
      <c r="B6" s="10" t="s">
        <v>25</v>
      </c>
      <c r="C6" s="11">
        <v>133</v>
      </c>
      <c r="D6" s="27">
        <v>123965994.98</v>
      </c>
      <c r="E6" s="40">
        <v>2455612.1800000002</v>
      </c>
      <c r="F6" s="27">
        <f>D6*2%</f>
        <v>2479319.8996000001</v>
      </c>
      <c r="G6" s="27">
        <v>619829.98</v>
      </c>
      <c r="H6" s="44">
        <f>D6*0.5%</f>
        <v>619829.97490000003</v>
      </c>
      <c r="I6" s="28">
        <v>127041437.14000002</v>
      </c>
      <c r="J6" s="12"/>
      <c r="K6" s="13"/>
    </row>
    <row r="7" spans="1:11" ht="24.95" customHeight="1" x14ac:dyDescent="0.25">
      <c r="A7" s="7">
        <v>2</v>
      </c>
      <c r="B7" s="3" t="s">
        <v>16</v>
      </c>
      <c r="C7" s="2">
        <v>114</v>
      </c>
      <c r="D7" s="29">
        <v>102467177.8</v>
      </c>
      <c r="E7" s="41">
        <v>1967758.43</v>
      </c>
      <c r="F7" s="27">
        <f t="shared" ref="F7:F21" si="0">D7*2%</f>
        <v>2049343.5560000001</v>
      </c>
      <c r="G7" s="41">
        <v>512335.89</v>
      </c>
      <c r="H7" s="27">
        <f t="shared" ref="H7:H21" si="1">D7*0.5%</f>
        <v>512335.88900000002</v>
      </c>
      <c r="I7" s="30">
        <v>104947272.12</v>
      </c>
      <c r="J7" s="4"/>
      <c r="K7" s="8"/>
    </row>
    <row r="8" spans="1:11" ht="24.95" customHeight="1" x14ac:dyDescent="0.25">
      <c r="A8" s="7">
        <v>3</v>
      </c>
      <c r="B8" s="3" t="s">
        <v>14</v>
      </c>
      <c r="C8" s="2">
        <v>175</v>
      </c>
      <c r="D8" s="30">
        <v>150179347.12</v>
      </c>
      <c r="E8" s="42">
        <v>2974246.5000000005</v>
      </c>
      <c r="F8" s="27">
        <f t="shared" si="0"/>
        <v>3003586.9424000001</v>
      </c>
      <c r="G8" s="42">
        <v>750896.74000000011</v>
      </c>
      <c r="H8" s="27">
        <f t="shared" si="1"/>
        <v>750896.73560000001</v>
      </c>
      <c r="I8" s="31">
        <v>153904490.36000001</v>
      </c>
      <c r="J8" s="4"/>
      <c r="K8" s="8"/>
    </row>
    <row r="9" spans="1:11" ht="24.95" customHeight="1" x14ac:dyDescent="0.25">
      <c r="A9" s="7">
        <v>4</v>
      </c>
      <c r="B9" s="3" t="s">
        <v>19</v>
      </c>
      <c r="C9" s="2">
        <v>74</v>
      </c>
      <c r="D9" s="30">
        <v>71208304</v>
      </c>
      <c r="E9" s="42">
        <v>1421056</v>
      </c>
      <c r="F9" s="27">
        <f t="shared" si="0"/>
        <v>1424166.08</v>
      </c>
      <c r="G9" s="42">
        <v>356037</v>
      </c>
      <c r="H9" s="27">
        <f t="shared" si="1"/>
        <v>356041.52</v>
      </c>
      <c r="I9" s="31">
        <v>72985397</v>
      </c>
      <c r="J9" s="4"/>
      <c r="K9" s="8"/>
    </row>
    <row r="10" spans="1:11" ht="24.95" customHeight="1" x14ac:dyDescent="0.25">
      <c r="A10" s="7">
        <v>5</v>
      </c>
      <c r="B10" s="3" t="s">
        <v>24</v>
      </c>
      <c r="C10" s="2">
        <v>106</v>
      </c>
      <c r="D10" s="30">
        <v>61830157.399999999</v>
      </c>
      <c r="E10" s="42">
        <v>1218126.22</v>
      </c>
      <c r="F10" s="27">
        <f t="shared" si="0"/>
        <v>1236603.148</v>
      </c>
      <c r="G10" s="42">
        <v>309150.78700000001</v>
      </c>
      <c r="H10" s="27">
        <f t="shared" si="1"/>
        <v>309150.78700000001</v>
      </c>
      <c r="I10" s="31">
        <v>63357434.406999998</v>
      </c>
      <c r="J10" s="4"/>
      <c r="K10" s="8"/>
    </row>
    <row r="11" spans="1:11" ht="24.95" customHeight="1" x14ac:dyDescent="0.25">
      <c r="A11" s="7">
        <v>6</v>
      </c>
      <c r="B11" s="3" t="s">
        <v>26</v>
      </c>
      <c r="C11" s="2">
        <v>169</v>
      </c>
      <c r="D11" s="30">
        <v>171287672.75999999</v>
      </c>
      <c r="E11" s="42">
        <v>3394942.9</v>
      </c>
      <c r="F11" s="27">
        <f t="shared" si="0"/>
        <v>3425753.4551999997</v>
      </c>
      <c r="G11" s="42">
        <v>856438.36</v>
      </c>
      <c r="H11" s="27">
        <f t="shared" si="1"/>
        <v>856438.36379999993</v>
      </c>
      <c r="I11" s="30">
        <v>175539054.02000001</v>
      </c>
      <c r="J11" s="4"/>
      <c r="K11" s="8"/>
    </row>
    <row r="12" spans="1:11" ht="24.95" customHeight="1" x14ac:dyDescent="0.25">
      <c r="A12" s="7">
        <v>7</v>
      </c>
      <c r="B12" s="3" t="s">
        <v>18</v>
      </c>
      <c r="C12" s="2">
        <v>233</v>
      </c>
      <c r="D12" s="32">
        <v>163188104.78999999</v>
      </c>
      <c r="E12" s="42">
        <v>3154058.86</v>
      </c>
      <c r="F12" s="27">
        <f t="shared" si="0"/>
        <v>3263762.0957999998</v>
      </c>
      <c r="G12" s="42">
        <v>796189.29</v>
      </c>
      <c r="H12" s="27">
        <f t="shared" si="1"/>
        <v>815940.52394999994</v>
      </c>
      <c r="I12" s="31">
        <v>167138352.94</v>
      </c>
      <c r="J12" s="4"/>
      <c r="K12" s="8"/>
    </row>
    <row r="13" spans="1:11" ht="24.95" customHeight="1" x14ac:dyDescent="0.25">
      <c r="A13" s="7">
        <v>8</v>
      </c>
      <c r="B13" s="3" t="s">
        <v>15</v>
      </c>
      <c r="C13" s="2">
        <f>53+6</f>
        <v>59</v>
      </c>
      <c r="D13" s="30">
        <v>64118920</v>
      </c>
      <c r="E13" s="42">
        <v>1281658.3999999999</v>
      </c>
      <c r="F13" s="27">
        <f t="shared" si="0"/>
        <v>1282378.4000000001</v>
      </c>
      <c r="G13" s="42">
        <v>320594.59999999998</v>
      </c>
      <c r="H13" s="27">
        <f t="shared" si="1"/>
        <v>320594.60000000003</v>
      </c>
      <c r="I13" s="31">
        <v>65721173</v>
      </c>
      <c r="J13" s="4"/>
      <c r="K13" s="8"/>
    </row>
    <row r="14" spans="1:11" ht="24.95" customHeight="1" x14ac:dyDescent="0.25">
      <c r="A14" s="7">
        <v>9</v>
      </c>
      <c r="B14" s="3" t="s">
        <v>22</v>
      </c>
      <c r="C14" s="2">
        <v>140</v>
      </c>
      <c r="D14" s="30">
        <v>129061074.3</v>
      </c>
      <c r="E14" s="42">
        <v>2573723.09</v>
      </c>
      <c r="F14" s="27">
        <f t="shared" si="0"/>
        <v>2581221.486</v>
      </c>
      <c r="G14" s="42">
        <v>645305.37</v>
      </c>
      <c r="H14" s="27">
        <f t="shared" si="1"/>
        <v>645305.37150000001</v>
      </c>
      <c r="I14" s="30">
        <v>132280102.76000001</v>
      </c>
      <c r="J14" s="4"/>
      <c r="K14" s="8"/>
    </row>
    <row r="15" spans="1:11" ht="24.95" customHeight="1" x14ac:dyDescent="0.25">
      <c r="A15" s="7">
        <v>10</v>
      </c>
      <c r="B15" s="3" t="s">
        <v>12</v>
      </c>
      <c r="C15" s="2">
        <v>65</v>
      </c>
      <c r="D15" s="30">
        <v>48761680</v>
      </c>
      <c r="E15" s="42">
        <v>971998.7</v>
      </c>
      <c r="F15" s="27">
        <f t="shared" si="0"/>
        <v>975233.6</v>
      </c>
      <c r="G15" s="42">
        <v>243801</v>
      </c>
      <c r="H15" s="27">
        <f t="shared" si="1"/>
        <v>243808.4</v>
      </c>
      <c r="I15" s="31">
        <v>49977479.700000003</v>
      </c>
      <c r="J15" s="4"/>
      <c r="K15" s="8"/>
    </row>
    <row r="16" spans="1:11" ht="24.95" customHeight="1" x14ac:dyDescent="0.25">
      <c r="A16" s="7">
        <v>11</v>
      </c>
      <c r="B16" s="3" t="s">
        <v>23</v>
      </c>
      <c r="C16" s="2">
        <v>110</v>
      </c>
      <c r="D16" s="30">
        <v>131542113.09999999</v>
      </c>
      <c r="E16" s="42">
        <v>2628810.06</v>
      </c>
      <c r="F16" s="27">
        <f t="shared" si="0"/>
        <v>2630842.2620000001</v>
      </c>
      <c r="G16" s="42">
        <v>657710.56549999991</v>
      </c>
      <c r="H16" s="27">
        <f t="shared" si="1"/>
        <v>657710.56550000003</v>
      </c>
      <c r="I16" s="31">
        <v>134828633.72549999</v>
      </c>
      <c r="J16" s="4"/>
      <c r="K16" s="8"/>
    </row>
    <row r="17" spans="1:11" ht="24.95" customHeight="1" x14ac:dyDescent="0.25">
      <c r="A17" s="7">
        <v>12</v>
      </c>
      <c r="B17" s="1" t="s">
        <v>11</v>
      </c>
      <c r="C17" s="2">
        <v>155</v>
      </c>
      <c r="D17" s="30">
        <v>159045846.75</v>
      </c>
      <c r="E17" s="42">
        <v>3128579.1299999994</v>
      </c>
      <c r="F17" s="27">
        <f t="shared" si="0"/>
        <v>3180916.9350000001</v>
      </c>
      <c r="G17" s="42">
        <v>795229.23</v>
      </c>
      <c r="H17" s="27">
        <f t="shared" si="1"/>
        <v>795229.23375000001</v>
      </c>
      <c r="I17" s="31">
        <v>162969655.10999998</v>
      </c>
      <c r="J17" s="4"/>
      <c r="K17" s="8"/>
    </row>
    <row r="18" spans="1:11" ht="24.95" customHeight="1" x14ac:dyDescent="0.25">
      <c r="A18" s="7">
        <v>13</v>
      </c>
      <c r="B18" s="3" t="s">
        <v>17</v>
      </c>
      <c r="C18" s="2">
        <v>99</v>
      </c>
      <c r="D18" s="30">
        <v>137967812.5</v>
      </c>
      <c r="E18" s="42">
        <v>2690913.29</v>
      </c>
      <c r="F18" s="27">
        <f t="shared" si="0"/>
        <v>2759356.25</v>
      </c>
      <c r="G18" s="42">
        <v>689839.04999999993</v>
      </c>
      <c r="H18" s="27">
        <f t="shared" si="1"/>
        <v>689839.0625</v>
      </c>
      <c r="I18" s="31">
        <v>141348564.84</v>
      </c>
      <c r="J18" s="4"/>
      <c r="K18" s="8"/>
    </row>
    <row r="19" spans="1:11" ht="24.95" customHeight="1" x14ac:dyDescent="0.25">
      <c r="A19" s="7">
        <v>14</v>
      </c>
      <c r="B19" s="3" t="s">
        <v>13</v>
      </c>
      <c r="C19" s="2">
        <v>91</v>
      </c>
      <c r="D19" s="30">
        <v>81754130</v>
      </c>
      <c r="E19" s="42">
        <v>1629804.68</v>
      </c>
      <c r="F19" s="27">
        <f t="shared" si="0"/>
        <v>1635082.6</v>
      </c>
      <c r="G19" s="42">
        <v>408765</v>
      </c>
      <c r="H19" s="27">
        <f t="shared" si="1"/>
        <v>408770.65</v>
      </c>
      <c r="I19" s="30">
        <v>83792699.680000007</v>
      </c>
      <c r="J19" s="4"/>
      <c r="K19" s="8"/>
    </row>
    <row r="20" spans="1:11" ht="24.95" customHeight="1" x14ac:dyDescent="0.25">
      <c r="A20" s="7">
        <v>15</v>
      </c>
      <c r="B20" s="3" t="s">
        <v>20</v>
      </c>
      <c r="C20" s="2">
        <v>167</v>
      </c>
      <c r="D20" s="30">
        <v>134445647.03999999</v>
      </c>
      <c r="E20" s="42">
        <v>2624624.13</v>
      </c>
      <c r="F20" s="27">
        <f t="shared" si="0"/>
        <v>2688912.9408</v>
      </c>
      <c r="G20" s="42">
        <v>672228.24</v>
      </c>
      <c r="H20" s="27">
        <f t="shared" si="1"/>
        <v>672228.2352</v>
      </c>
      <c r="I20" s="31">
        <v>137742499.41</v>
      </c>
      <c r="J20" s="4"/>
      <c r="K20" s="8"/>
    </row>
    <row r="21" spans="1:11" ht="24.95" customHeight="1" thickBot="1" x14ac:dyDescent="0.3">
      <c r="A21" s="14">
        <v>16</v>
      </c>
      <c r="B21" s="15" t="s">
        <v>21</v>
      </c>
      <c r="C21" s="16">
        <v>80</v>
      </c>
      <c r="D21" s="33">
        <v>49428727.799999997</v>
      </c>
      <c r="E21" s="43">
        <v>987724.06</v>
      </c>
      <c r="F21" s="27">
        <f t="shared" si="0"/>
        <v>988574.55599999998</v>
      </c>
      <c r="G21" s="43">
        <v>247143.64</v>
      </c>
      <c r="H21" s="27">
        <f t="shared" si="1"/>
        <v>247143.639</v>
      </c>
      <c r="I21" s="33">
        <v>50663595.5</v>
      </c>
      <c r="J21" s="17"/>
      <c r="K21" s="18"/>
    </row>
    <row r="22" spans="1:11" ht="24.95" customHeight="1" thickBot="1" x14ac:dyDescent="0.3">
      <c r="A22" s="70" t="s">
        <v>10</v>
      </c>
      <c r="B22" s="71"/>
      <c r="C22" s="25">
        <f>SUM(C6:C21)</f>
        <v>1970</v>
      </c>
      <c r="D22" s="34">
        <f>SUM(D6:D21)</f>
        <v>1780252710.3399997</v>
      </c>
      <c r="E22" s="34">
        <f>SUM(E6:E21)</f>
        <v>35103636.630000003</v>
      </c>
      <c r="F22" s="34"/>
      <c r="G22" s="34">
        <f>SUM(G6:G21)</f>
        <v>8881494.7424999997</v>
      </c>
      <c r="H22" s="34"/>
      <c r="I22" s="34">
        <f>SUM(I6:I21)</f>
        <v>1824237841.7125001</v>
      </c>
      <c r="J22" s="25"/>
      <c r="K22" s="26"/>
    </row>
    <row r="23" spans="1:11" ht="24.95" customHeight="1" x14ac:dyDescent="0.25">
      <c r="A23" s="35"/>
      <c r="B23" s="35"/>
      <c r="C23" s="36"/>
      <c r="D23" s="37"/>
      <c r="E23" s="37"/>
      <c r="F23" s="37"/>
      <c r="G23" s="37"/>
      <c r="H23" s="37"/>
      <c r="I23" s="37"/>
      <c r="J23" s="36"/>
      <c r="K23" s="36"/>
    </row>
    <row r="25" spans="1:11" x14ac:dyDescent="0.25">
      <c r="G25" t="s">
        <v>29</v>
      </c>
      <c r="I25" s="5">
        <v>1488000000</v>
      </c>
    </row>
    <row r="27" spans="1:11" x14ac:dyDescent="0.25">
      <c r="G27" t="s">
        <v>28</v>
      </c>
      <c r="I27" s="6">
        <f>I25-I22</f>
        <v>-336237841.7125001</v>
      </c>
    </row>
    <row r="35" spans="10:10" x14ac:dyDescent="0.25">
      <c r="J35" t="s">
        <v>30</v>
      </c>
    </row>
  </sheetData>
  <mergeCells count="2">
    <mergeCell ref="A3:K3"/>
    <mergeCell ref="A22:B22"/>
  </mergeCell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sprawdzenie przeliczeń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Gajdzińska Elżbieta</dc:creator>
  <cp:lastModifiedBy>Kozubowski Aleksander</cp:lastModifiedBy>
  <cp:lastPrinted>2024-09-17T11:16:42Z</cp:lastPrinted>
  <dcterms:created xsi:type="dcterms:W3CDTF">2015-06-05T18:19:34Z</dcterms:created>
  <dcterms:modified xsi:type="dcterms:W3CDTF">2025-11-07T11:28:49Z</dcterms:modified>
</cp:coreProperties>
</file>