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Snfskos01\udscnfs\BSZ\Statystyki nowe\SZABLONY RAPORTÓW CYKLICZNYCH\meldunek miesięczny\"/>
    </mc:Choice>
  </mc:AlternateContent>
  <xr:revisionPtr revIDLastSave="0" documentId="8_{8FE8C607-4F57-4100-8F4D-36E275AA973B}" xr6:coauthVersionLast="36" xr6:coauthVersionMax="36" xr10:uidLastSave="{00000000-0000-0000-0000-000000000000}"/>
  <bookViews>
    <workbookView xWindow="0" yWindow="0" windowWidth="28800" windowHeight="11837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I208" i="1" l="1"/>
  <c r="T89" i="1" l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S89" i="1"/>
  <c r="T90" i="1" l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N78" i="1"/>
  <c r="N79" i="1"/>
  <c r="N80" i="1"/>
  <c r="N81" i="1"/>
  <c r="N82" i="1"/>
  <c r="N83" i="1"/>
  <c r="N84" i="1"/>
  <c r="N85" i="1"/>
  <c r="N86" i="1"/>
  <c r="N87" i="1"/>
  <c r="N88" i="1"/>
  <c r="N89" i="1"/>
  <c r="L77" i="1"/>
  <c r="L78" i="1"/>
  <c r="L79" i="1"/>
  <c r="L80" i="1"/>
  <c r="L81" i="1"/>
  <c r="L82" i="1"/>
  <c r="L84" i="1"/>
  <c r="L86" i="1"/>
  <c r="L87" i="1"/>
  <c r="L88" i="1"/>
  <c r="L89" i="1"/>
  <c r="U89" i="1" l="1"/>
  <c r="V89" i="1" s="1"/>
  <c r="U81" i="1"/>
  <c r="V81" i="1" s="1"/>
  <c r="V77" i="1"/>
  <c r="U85" i="1"/>
  <c r="V85" i="1" s="1"/>
  <c r="U88" i="1"/>
  <c r="V88" i="1" s="1"/>
  <c r="U84" i="1"/>
  <c r="V84" i="1" s="1"/>
  <c r="U80" i="1"/>
  <c r="V80" i="1" s="1"/>
  <c r="V76" i="1"/>
  <c r="U79" i="1"/>
  <c r="V79" i="1" s="1"/>
  <c r="U87" i="1"/>
  <c r="V87" i="1" s="1"/>
  <c r="U83" i="1"/>
  <c r="V83" i="1" s="1"/>
  <c r="U86" i="1"/>
  <c r="V86" i="1" s="1"/>
  <c r="U82" i="1"/>
  <c r="V82" i="1" s="1"/>
  <c r="U78" i="1"/>
  <c r="V78" i="1" s="1"/>
  <c r="J313" i="1"/>
  <c r="V314" i="1" l="1"/>
  <c r="S314" i="1"/>
  <c r="P314" i="1"/>
  <c r="M314" i="1"/>
  <c r="J314" i="1"/>
  <c r="O211" i="1" l="1"/>
  <c r="S211" i="1" s="1"/>
  <c r="I209" i="1" l="1"/>
  <c r="M209" i="1" s="1"/>
  <c r="O208" i="1"/>
  <c r="S208" i="1" s="1"/>
  <c r="T260" i="1" l="1"/>
  <c r="T261" i="1"/>
  <c r="T262" i="1"/>
  <c r="T263" i="1"/>
  <c r="T264" i="1"/>
  <c r="T259" i="1"/>
  <c r="R260" i="1"/>
  <c r="R261" i="1"/>
  <c r="R262" i="1"/>
  <c r="R263" i="1"/>
  <c r="R264" i="1"/>
  <c r="R259" i="1"/>
  <c r="P260" i="1"/>
  <c r="P261" i="1"/>
  <c r="P262" i="1"/>
  <c r="P263" i="1"/>
  <c r="P264" i="1"/>
  <c r="P259" i="1"/>
  <c r="M260" i="1"/>
  <c r="M261" i="1"/>
  <c r="M262" i="1"/>
  <c r="M263" i="1"/>
  <c r="M264" i="1"/>
  <c r="M259" i="1"/>
  <c r="H260" i="1"/>
  <c r="H261" i="1"/>
  <c r="H262" i="1"/>
  <c r="H263" i="1"/>
  <c r="H264" i="1"/>
  <c r="F260" i="1"/>
  <c r="F261" i="1"/>
  <c r="F262" i="1"/>
  <c r="F263" i="1"/>
  <c r="F264" i="1"/>
  <c r="D260" i="1"/>
  <c r="D261" i="1"/>
  <c r="D262" i="1"/>
  <c r="D263" i="1"/>
  <c r="D264" i="1"/>
  <c r="A260" i="1"/>
  <c r="A261" i="1"/>
  <c r="A262" i="1"/>
  <c r="A263" i="1"/>
  <c r="A264" i="1"/>
  <c r="R265" i="1" l="1"/>
  <c r="T265" i="1"/>
  <c r="P265" i="1"/>
  <c r="G183" i="1"/>
  <c r="L73" i="1"/>
  <c r="M22" i="1"/>
  <c r="G280" i="1"/>
  <c r="G205" i="1"/>
  <c r="M256" i="1"/>
  <c r="A256" i="1"/>
  <c r="E9" i="1"/>
  <c r="P187" i="1"/>
  <c r="M187" i="1"/>
  <c r="J187" i="1"/>
  <c r="G187" i="1"/>
  <c r="J186" i="1"/>
  <c r="M186" i="1"/>
  <c r="P186" i="1"/>
  <c r="G186" i="1"/>
  <c r="P185" i="1"/>
  <c r="M185" i="1"/>
  <c r="J185" i="1"/>
  <c r="G185" i="1"/>
  <c r="Q117" i="1"/>
  <c r="N117" i="1"/>
  <c r="L117" i="1"/>
  <c r="Q26" i="1"/>
  <c r="O26" i="1"/>
  <c r="M26" i="1"/>
  <c r="Q25" i="1"/>
  <c r="O25" i="1"/>
  <c r="M25" i="1"/>
  <c r="Q24" i="1"/>
  <c r="O24" i="1"/>
  <c r="M24" i="1"/>
  <c r="Q51" i="1"/>
  <c r="O51" i="1"/>
  <c r="Q50" i="1"/>
  <c r="O50" i="1"/>
  <c r="Q49" i="1"/>
  <c r="O49" i="1"/>
  <c r="Q48" i="1"/>
  <c r="O48" i="1"/>
  <c r="V313" i="1"/>
  <c r="S313" i="1"/>
  <c r="P313" i="1"/>
  <c r="M313" i="1"/>
  <c r="V312" i="1"/>
  <c r="S312" i="1"/>
  <c r="P312" i="1"/>
  <c r="M312" i="1"/>
  <c r="J312" i="1"/>
  <c r="V311" i="1"/>
  <c r="S311" i="1"/>
  <c r="P311" i="1"/>
  <c r="M311" i="1"/>
  <c r="J311" i="1"/>
  <c r="V310" i="1"/>
  <c r="S310" i="1"/>
  <c r="P310" i="1"/>
  <c r="M310" i="1"/>
  <c r="J310" i="1"/>
  <c r="V309" i="1"/>
  <c r="S309" i="1"/>
  <c r="P309" i="1"/>
  <c r="M309" i="1"/>
  <c r="J309" i="1"/>
  <c r="S283" i="1"/>
  <c r="S284" i="1"/>
  <c r="S285" i="1"/>
  <c r="S286" i="1"/>
  <c r="S287" i="1"/>
  <c r="S282" i="1"/>
  <c r="P283" i="1"/>
  <c r="P284" i="1"/>
  <c r="P285" i="1"/>
  <c r="P286" i="1"/>
  <c r="P282" i="1"/>
  <c r="M283" i="1"/>
  <c r="M284" i="1"/>
  <c r="M285" i="1"/>
  <c r="M286" i="1"/>
  <c r="M287" i="1"/>
  <c r="M282" i="1"/>
  <c r="J283" i="1"/>
  <c r="J284" i="1"/>
  <c r="J285" i="1"/>
  <c r="J286" i="1"/>
  <c r="J287" i="1"/>
  <c r="J282" i="1"/>
  <c r="G283" i="1"/>
  <c r="G284" i="1"/>
  <c r="G285" i="1"/>
  <c r="G286" i="1"/>
  <c r="G287" i="1"/>
  <c r="G282" i="1"/>
  <c r="C283" i="1"/>
  <c r="C284" i="1"/>
  <c r="C285" i="1"/>
  <c r="C286" i="1"/>
  <c r="C287" i="1"/>
  <c r="C282" i="1"/>
  <c r="H259" i="1"/>
  <c r="F259" i="1"/>
  <c r="D259" i="1"/>
  <c r="A259" i="1"/>
  <c r="Q209" i="1"/>
  <c r="U209" i="1" s="1"/>
  <c r="Q210" i="1"/>
  <c r="U210" i="1" s="1"/>
  <c r="Q211" i="1"/>
  <c r="Q212" i="1"/>
  <c r="U212" i="1" s="1"/>
  <c r="Q213" i="1"/>
  <c r="Q208" i="1"/>
  <c r="U208" i="1" s="1"/>
  <c r="O209" i="1"/>
  <c r="S209" i="1" s="1"/>
  <c r="O210" i="1"/>
  <c r="S210" i="1" s="1"/>
  <c r="O212" i="1"/>
  <c r="S212" i="1" s="1"/>
  <c r="O213" i="1"/>
  <c r="S213" i="1" s="1"/>
  <c r="C209" i="1"/>
  <c r="C210" i="1"/>
  <c r="C211" i="1"/>
  <c r="C212" i="1"/>
  <c r="C213" i="1"/>
  <c r="I210" i="1"/>
  <c r="M210" i="1" s="1"/>
  <c r="M211" i="1"/>
  <c r="I212" i="1"/>
  <c r="M212" i="1" s="1"/>
  <c r="M213" i="1"/>
  <c r="M208" i="1"/>
  <c r="G209" i="1"/>
  <c r="K209" i="1" s="1"/>
  <c r="G210" i="1"/>
  <c r="K210" i="1" s="1"/>
  <c r="G211" i="1"/>
  <c r="K211" i="1" s="1"/>
  <c r="G212" i="1"/>
  <c r="K212" i="1" s="1"/>
  <c r="G213" i="1"/>
  <c r="K213" i="1" s="1"/>
  <c r="G208" i="1"/>
  <c r="K208" i="1" s="1"/>
  <c r="C208" i="1"/>
  <c r="M188" i="1" l="1"/>
  <c r="U213" i="1"/>
  <c r="M214" i="1"/>
  <c r="J315" i="1"/>
  <c r="V315" i="1"/>
  <c r="S315" i="1"/>
  <c r="V75" i="1"/>
  <c r="P315" i="1"/>
  <c r="M315" i="1"/>
  <c r="G188" i="1"/>
  <c r="J188" i="1"/>
  <c r="P188" i="1"/>
  <c r="G288" i="1"/>
  <c r="M288" i="1"/>
  <c r="S288" i="1"/>
  <c r="F265" i="1"/>
  <c r="J288" i="1"/>
  <c r="D265" i="1"/>
  <c r="H265" i="1"/>
  <c r="S90" i="1"/>
  <c r="R90" i="1"/>
  <c r="Q90" i="1"/>
  <c r="P90" i="1"/>
  <c r="O90" i="1"/>
  <c r="N90" i="1"/>
  <c r="L90" i="1"/>
  <c r="Q52" i="1"/>
  <c r="O52" i="1"/>
  <c r="Q27" i="1"/>
  <c r="O27" i="1"/>
  <c r="M27" i="1"/>
  <c r="K27" i="1"/>
  <c r="Q214" i="1"/>
  <c r="O214" i="1"/>
  <c r="G214" i="1"/>
  <c r="U90" i="1" l="1"/>
  <c r="V90" i="1"/>
  <c r="S214" i="1"/>
  <c r="K2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<sst xmlns="http://schemas.openxmlformats.org/spreadsheetml/2006/main" count="953" uniqueCount="176">
  <si>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</si>
  <si>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</si>
  <si>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</si>
  <si>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</si>
  <si>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</si>
  <si>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</si>
  <si>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</si>
  <si>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</si>
  <si>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</si>
  <si>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</si>
  <si>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</si>
  <si>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</si>
  <si>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</si>
  <si>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</si>
  <si>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</si>
  <si>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</si>
  <si>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</si>
  <si>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</si>
  <si>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</si>
  <si>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</si>
  <si>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</si>
  <si>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</si>
  <si>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</si>
  <si>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</si>
  <si>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</si>
  <si>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</si>
  <si>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</si>
  <si>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</si>
  <si>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</si>
  <si>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</si>
  <si>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</si>
  <si>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</si>
  <si>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</si>
  <si>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</si>
  <si>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</si>
  <si>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</si>
  <si>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</si>
  <si>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</si>
  <si>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</si>
  <si>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</si>
  <si>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</si>
  <si>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</si>
  <si>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</si>
  <si>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</si>
  <si>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</si>
  <si>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</si>
  <si>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</si>
  <si>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</si>
  <si>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</si>
  <si>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</si>
  <si>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</si>
  <si>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</si>
  <si>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</si>
  <si>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</si>
  <si>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</si>
  <si>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</si>
  <si>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</si>
  <si>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</si>
  <si>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</si>
  <si>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</si>
  <si>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</si>
  <si>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</si>
  <si>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</si>
  <si>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</si>
  <si>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</si>
  <si>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</si>
  <si>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</si>
  <si>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</si>
  <si>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</si>
  <si>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</si>
  <si>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</si>
  <si>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</si>
  <si>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</si>
  <si>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</si>
  <si>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</si>
  <si>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</si>
  <si>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</si>
  <si>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</si>
  <si>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</si>
  <si>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</si>
  <si>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</si>
  <si>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</si>
  <si>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</si>
  <si>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</si>
  <si>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</si>
  <si>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</si>
  <si>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</si>
  <si>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</si>
  <si>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</si>
  <si>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</si>
  <si>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</si>
  <si>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</si>
  <si>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</si>
  <si>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</si>
  <si>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</si>
  <si>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</si>
  <si>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</si>
  <si>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</si>
  <si>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</si>
  <si>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</si>
  <si>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</si>
  <si>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</si>
  <si>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</si>
  <si>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</si>
  <si>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</si>
  <si>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</si>
  <si>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</si>
  <si>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</si>
  <si>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</si>
  <si>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</si>
  <si>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</si>
  <si>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</si>
  <si>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</si>
  <si>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</si>
  <si>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</si>
  <si>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</si>
  <si>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</si>
  <si>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</si>
  <si>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</si>
  <si>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</si>
  <si>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</si>
  <si>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</si>
  <si>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</si>
  <si>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</si>
  <si>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</si>
  <si>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</si>
  <si>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</si>
  <si>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</si>
  <si>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</si>
  <si>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</si>
  <si>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</si>
  <si>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</si>
  <si>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</si>
  <si>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</si>
  <si>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</si>
  <si>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BELGIA</t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</si>
  <si>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</si>
  <si>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</si>
  <si>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</si>
  <si>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</si>
  <si>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</si>
  <si>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</si>
  <si>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</si>
  <si>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</si>
  <si>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</si>
  <si>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</si>
  <si>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01.01.2026</t>
  </si>
  <si>
    <t>31.01.2026</t>
  </si>
  <si>
    <t>BIAŁORUŚ</t>
  </si>
  <si>
    <t>PAKISTAN</t>
  </si>
  <si>
    <t>NIDERLANDY</t>
  </si>
  <si>
    <t>NORWEGIA</t>
  </si>
  <si>
    <t>CHORWACJA</t>
  </si>
  <si>
    <t>ŁOTWA</t>
  </si>
  <si>
    <t>HISZPANIA</t>
  </si>
  <si>
    <t>AFGANISTAN</t>
  </si>
  <si>
    <t>ERYTREA</t>
  </si>
  <si>
    <t>25.01.2026 - 31.01.2026</t>
  </si>
  <si>
    <t>18.01.2026 - 24.01.2026</t>
  </si>
  <si>
    <t>11.01.2026 - 17.01.2026</t>
  </si>
  <si>
    <t>04.01.2026 - 10.01.2026</t>
  </si>
  <si>
    <t>28.12.2025 - 03.01.2026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</si>
  <si>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</si>
  <si>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</si>
  <si>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</si>
  <si>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r>
      <t xml:space="preserve">Dane za </t>
    </r>
    <r>
      <rPr>
        <b/>
        <sz val="10"/>
        <color theme="1"/>
        <rFont val="Roboto"/>
        <charset val="238"/>
      </rPr>
      <t>styczeń 2026 r</t>
    </r>
    <r>
      <rPr>
        <sz val="10"/>
        <color theme="1"/>
        <rFont val="Roboto"/>
        <charset val="238"/>
      </rPr>
      <t xml:space="preserve">. wskazują na utrzymujący się wysoki poziom migracji, zdominowany przez konkretne grupy narodowościowe i demograficzne. Cudzoziemcy złożyli ponad </t>
    </r>
    <r>
      <rPr>
        <b/>
        <sz val="10"/>
        <color theme="1"/>
        <rFont val="Roboto"/>
        <charset val="238"/>
      </rPr>
      <t>39 tys. wniosków</t>
    </r>
    <r>
      <rPr>
        <sz val="10"/>
        <color theme="1"/>
        <rFont val="Roboto"/>
        <charset val="238"/>
      </rPr>
      <t xml:space="preserve"> w sprawach o udzielenie zezwoleń na pobyt. Najwięcej osób (91%) zainteresowanych było zezwoleniem na pobyt czasowy (35,4 tys.), o pobyt stały ubiegało się 4% (1,5 tys.), a na pobyt rezydenta długoterminowego UE 5% (2,1 tys. wniosków). Obywatele Ukrainy stanowi 65% wszystkich wnioskodawców (25,5 tys.). Bardzo liczne wnioski składali również: Białorusini (3 tys.), Kolumbijczycy (1,4 tys.) i Gruzini (1,1 tys.). Imigracja do Polski ma charakter wybitnie zarobkowy – aż 83% wnioskodawców to osoby w wieku produkcyjnym (18–64 lata), w tym: 42% w wieku 35-64 (16,3 tys.), a kolejne 41% (16 tys.) to 18-34 latkowie. Wśród osób małoletnich liczną grupę stanowią dzieci z przedziału wiekowego 0-13 (4,6 tys.). Przewaga mężczyzn (58%) może wiązać się ze specyfiką branż, w których szukają zatrudnienia (budownictwo, transport, przemysł). Cudzoziemcy wybierają województwa z silnymi rynkami pracy i rozwiniętą infrastrukturą miejską. Najwięcej cudzoziemców złożyło swoje wnioski w Mazowieckim Urzędzie Wojewódzkim (10,7 tys. - 27%), Wielkopolskim UW (5,4 tys. - 14%), Małopolskim UW (4,2 tys.) i Dolnośląskim UW (4 tys.). Te cztery główne ośrodki skupiają łącznie 24,3 tys. wniosków, co stanowi 62% całego ruchu migracyjnego w Polsce.
W tym samym czasie urzędy wojewódzkie wydały </t>
    </r>
    <r>
      <rPr>
        <b/>
        <sz val="10"/>
        <color theme="1"/>
        <rFont val="Roboto"/>
        <charset val="238"/>
      </rPr>
      <t>27,6 tys. decyzji</t>
    </r>
    <r>
      <rPr>
        <sz val="10"/>
        <color theme="1"/>
        <rFont val="Roboto"/>
        <charset val="238"/>
      </rPr>
      <t xml:space="preserve">, z czego 86% stanowiły zgody na pobyt, dalsze 9% odmowy, a 5% umorzenia postępowania. Spośród 23,8 tys. decyzji pozytywnych 89% dotyczyło pobytu czasowego (21,1 tys.), 6% - pobytu rezydenta długoterminowego UE (1,5 tys.) i 5% - pobytu stałego (1,2 tys.).                                                                                                                                                                                                                        
</t>
    </r>
  </si>
  <si>
    <r>
      <t>W analizowanym okresie wydajność organu II instancji była niemal równa liczbie nowych wpływów</t>
    </r>
    <r>
      <rPr>
        <b/>
        <sz val="10"/>
        <color theme="1"/>
        <rFont val="Roboto"/>
        <charset val="238"/>
      </rPr>
      <t xml:space="preserve"> (1,5 tys. wydanych decyzji przy 1,6 tys. złożonych odwołań)</t>
    </r>
    <r>
      <rPr>
        <sz val="10"/>
        <color theme="1"/>
        <rFont val="Roboto"/>
        <charset val="238"/>
      </rPr>
      <t>.  Tylko 28% decyzji zostało utrzymanych w mocy. Oznacza to, że aż 72% odwołań doprowadziło do podważenia pierwotnej decyzji wojewody (uchylenie, zmiana na pozytywną lub przekazanie do ponownego rozpatrzenia). W 39% wszystkich spraw Szef UdSC przyznał cudzoziemcowi pobyt, zmieniając decyzję odmowną I instancji.                                                                                                                                                                                              Odwołania dotyczące pobytu czasowego stanowią ok. 81% wszystkich spraw odwoławczych (1,3 tys. na 1,6 tys. ogółem). W tej kategorii odsetek decyzji pozytywnych (zmiana odmowy na zgodę) jest jeszcze wyższy niż średnia ogólna i wynosi 43%.                                                                                                                                                                                                                                                                    .</t>
    </r>
  </si>
  <si>
    <r>
      <rPr>
        <b/>
        <sz val="10"/>
        <color theme="1"/>
        <rFont val="Roboto"/>
        <charset val="238"/>
      </rPr>
      <t xml:space="preserve">W styczniu br. </t>
    </r>
    <r>
      <rPr>
        <sz val="10"/>
        <color theme="1"/>
        <rFont val="Roboto"/>
        <charset val="238"/>
      </rPr>
      <t xml:space="preserve">Wydział Wykazu Cudzoziemców zrealizowanie ponad </t>
    </r>
    <r>
      <rPr>
        <b/>
        <sz val="10"/>
        <color theme="1"/>
        <rFont val="Roboto"/>
        <charset val="238"/>
      </rPr>
      <t>3,6 tys. spraw</t>
    </r>
    <r>
      <rPr>
        <sz val="10"/>
        <color theme="1"/>
        <rFont val="Roboto"/>
        <charset val="238"/>
      </rPr>
      <t xml:space="preserve">. Alerty pobytowe (32% – ok. 1150 spraw) stanowiły </t>
    </r>
    <r>
      <rPr>
        <b/>
        <sz val="10"/>
        <color theme="1"/>
        <rFont val="Roboto"/>
        <charset val="238"/>
      </rPr>
      <t xml:space="preserve"> </t>
    </r>
    <r>
      <rPr>
        <sz val="10"/>
        <color theme="1"/>
        <rFont val="Roboto"/>
        <charset val="238"/>
      </rPr>
      <t>największą część działań w zakresie prowadzenia tego Wykazu. Kolejne pozycja to wpisy do Wykazu (24% – ok. 860 spraw). Co piąta sprawa dotyczy systemu SIS, co pokazuje, że Polska aktywnie współtworzy politykę bezpieczeństwa granic zewnętrznych UE.</t>
    </r>
  </si>
  <si>
    <r>
      <rPr>
        <b/>
        <sz val="10"/>
        <color theme="1"/>
        <rFont val="Roboto"/>
        <charset val="238"/>
      </rPr>
      <t>W styczniu br.</t>
    </r>
    <r>
      <rPr>
        <sz val="10"/>
        <color theme="1"/>
        <rFont val="Roboto"/>
        <charset val="238"/>
      </rPr>
      <t xml:space="preserve"> wpłynęło blisko </t>
    </r>
    <r>
      <rPr>
        <b/>
        <sz val="10"/>
        <color theme="1"/>
        <rFont val="Roboto"/>
        <charset val="238"/>
      </rPr>
      <t>60,5 tys. wniosków</t>
    </r>
    <r>
      <rPr>
        <sz val="10"/>
        <color theme="1"/>
        <rFont val="Roboto"/>
        <charset val="238"/>
      </rPr>
      <t xml:space="preserve"> w sprawie przeprowadzenia konsultacji wizowych, w tym blisko 52 tys. od innych państw obszaru Schengen. W tym czasie wydano ponad </t>
    </r>
    <r>
      <rPr>
        <b/>
        <sz val="10"/>
        <color theme="1"/>
        <rFont val="Roboto"/>
        <charset val="238"/>
      </rPr>
      <t>54 tys. decyzji</t>
    </r>
    <r>
      <rPr>
        <sz val="10"/>
        <color theme="1"/>
        <rFont val="Roboto"/>
        <charset val="238"/>
      </rPr>
      <t xml:space="preserve">, w tym 47 tys. na podstawie wniosków innych państw. Dane potwierdzają, że Polska jest intensywnie angażowana w procesy wizowe innych krajów europejskich, bo aż 86% zapytań pochodziło od innych państw strefy Schengen. Proces ten jest częścią mechanizmu VIS (Visa Information System), który pozwala państwom członkowskim na wzajemne sprawdzanie aplikantów wizowych pod kątem bezpieczeństwa publicznego.
</t>
    </r>
  </si>
  <si>
    <t>Statystyki dotyczące Małego Ruchu Granicznego (MRG) w styczniu wskazują na stabilną, choć ograniczoną geograficznie skalę operacji, realizowaną wyłącznie przez placówki na Ukrainie. W styczniu br. wydano 194 zezwolenia dotyczące Małego Ruchu Granicznego. Nie odnotowano żadnej odmowy wydania, cofnięcia lub unieważnienia zezwolenia. Ruch koncentruje się w dwóch kluczowych konsulatach: Lwów: 138 zezwoleń (71% udziału) – pozostaje głównym centrum obsługi MRG i Łuck: 56 zezwoleń (29% udziału).</t>
  </si>
  <si>
    <r>
      <rPr>
        <b/>
        <sz val="10"/>
        <color theme="1"/>
        <rFont val="Roboto"/>
        <charset val="238"/>
      </rPr>
      <t>W styczniu br</t>
    </r>
    <r>
      <rPr>
        <sz val="10"/>
        <color theme="1"/>
        <rFont val="Roboto"/>
        <charset val="238"/>
      </rPr>
      <t xml:space="preserve">. cudzoziemcy złożyli 431 wniosków o udzielenie ochrony międzynarodowej na terytorium RP, które dotyczyły </t>
    </r>
    <r>
      <rPr>
        <b/>
        <sz val="10"/>
        <color theme="1"/>
        <rFont val="Roboto"/>
        <charset val="238"/>
      </rPr>
      <t>549 osób</t>
    </r>
    <r>
      <rPr>
        <sz val="10"/>
        <color theme="1"/>
        <rFont val="Roboto"/>
        <charset val="238"/>
      </rPr>
      <t xml:space="preserve">. Liczba osób objętych wnioskami zmalała o 69% w porównaniu do stycznia 2025 r. (z ok. 1764 osób do 549).  Najliczniej o ochronę ubiegali się obywatele Ukrainy i  Białorusi (po 188 os.), Rosji (41), Tadżykistanu (20) i Pakistanu (9). Obywatele tych pięciu państw pochodzenia złożyli w sumie 81% wniosków o ochronę.  Największy regres liczby wniosków odnotowano wśród obywateli Ukrainy (spadek o 83%). Jednak cudzoziemcy z większości pozostałych państw TOP5 również złożyli znacznie mniejsze liczby wniosków: Białoruś – spadek o 40%, Rosja – spadek o 41% i Tadżykistan – spadek o 31%.                                                                                                                                                                                                                                Placówka Straży Granicznej w Warszawie zarejestrowała aż 43% wszystkich osób wnioskodawców. Zdecydowana większość to wnioski pierwsze (83%). Wnioski kolejne stanowiły 17%. Dominują młodzi mężczyźni w wieku 18–34 lata (62% ogółu). Kobiety stanowią 38%, z przewagą tej samej grupy wiekowej. Dziec to 19% populacji wnioskodawców (100 osób), z czego większość to dzieci młodsze (do 13. roku życia).                                                                           
</t>
    </r>
  </si>
  <si>
    <r>
      <rPr>
        <b/>
        <sz val="10"/>
        <color theme="1"/>
        <rFont val="Roboto"/>
        <charset val="238"/>
      </rPr>
      <t>Od początku roku</t>
    </r>
    <r>
      <rPr>
        <sz val="10"/>
        <color theme="1"/>
        <rFont val="Roboto"/>
        <charset val="238"/>
      </rPr>
      <t xml:space="preserve"> - w ramach procedur dublińskich - </t>
    </r>
    <r>
      <rPr>
        <b/>
        <sz val="10"/>
        <color theme="1"/>
        <rFont val="Roboto"/>
        <charset val="238"/>
      </rPr>
      <t>wnioskami IN</t>
    </r>
    <r>
      <rPr>
        <sz val="10"/>
        <color theme="1"/>
        <rFont val="Roboto"/>
        <charset val="238"/>
      </rPr>
      <t xml:space="preserve"> objętych było </t>
    </r>
    <r>
      <rPr>
        <b/>
        <sz val="10"/>
        <color theme="1"/>
        <rFont val="Roboto"/>
        <charset val="238"/>
      </rPr>
      <t>136 cudzoziemców.</t>
    </r>
    <r>
      <rPr>
        <sz val="10"/>
        <color theme="1"/>
        <rFont val="Roboto"/>
        <charset val="238"/>
      </rPr>
      <t xml:space="preserve"> Z kolei Polska wystąpiła z takim wnioskiem do innych krajów europejskich </t>
    </r>
    <r>
      <rPr>
        <b/>
        <sz val="10"/>
        <color theme="1"/>
        <rFont val="Roboto"/>
        <charset val="238"/>
      </rPr>
      <t>(OUT</t>
    </r>
    <r>
      <rPr>
        <sz val="10"/>
        <color theme="1"/>
        <rFont val="Roboto"/>
        <charset val="238"/>
      </rPr>
      <t xml:space="preserve">) w przypadku </t>
    </r>
    <r>
      <rPr>
        <b/>
        <sz val="10"/>
        <color theme="1"/>
        <rFont val="Roboto"/>
        <charset val="238"/>
      </rPr>
      <t>35 osób</t>
    </r>
    <r>
      <rPr>
        <sz val="10"/>
        <color theme="1"/>
        <rFont val="Roboto"/>
        <charset val="238"/>
      </rPr>
      <t xml:space="preserve">, z czego 82% wniosków IN oraz 49% wniosków OUT zostało rozpatrzonych pozytywnie. Polska przyjmuje niemal 4-krotnie więcej osób w tym trybie, niż przekazuje do innych państw członkowskich. Głównymi partnerami Polski w ramach rozporządzenia Dublin III pozostają kraje Europy Zachodniej, z Niemcami na czele. 42% wniosków IN dotyczyło współpracy z Niemcami, 28% - z Francją, 6% z Niderlandami, 4% z Norwegią i 4% z Belgią. Procedury OUT kierowane były głównie do Niemiec i Chorwacji (po 17%), Łotwy (14%), Hiszpanii (11%) i Niderlandów (9%). W ramach procedur IN (powroty do Polski) postępowania najczęściej dotyczą obywatele Ukrainy (18%), Afganistanu (14%) i Rosji (12%), natomiast wnioski OUT - obywateli Tadżykistanu (23%), Ukrainy (16%) i Białorusi (10%). </t>
    </r>
  </si>
  <si>
    <r>
      <rPr>
        <b/>
        <sz val="10"/>
        <color theme="1"/>
        <rFont val="Roboto"/>
        <charset val="238"/>
      </rPr>
      <t>W styczniu br.</t>
    </r>
    <r>
      <rPr>
        <sz val="10"/>
        <color theme="1"/>
        <rFont val="Roboto"/>
        <charset val="238"/>
      </rPr>
      <t xml:space="preserve"> Szef UdSC rozstrzygnął </t>
    </r>
    <r>
      <rPr>
        <b/>
        <sz val="10"/>
        <color theme="1"/>
        <rFont val="Roboto"/>
        <charset val="238"/>
      </rPr>
      <t>683 sprawy</t>
    </r>
    <r>
      <rPr>
        <sz val="10"/>
        <color theme="1"/>
        <rFont val="Roboto"/>
        <charset val="238"/>
      </rPr>
      <t>, jednak większość z nich zakończyła się odmową (54%) lub umorzeniem procedury (30%). Poza tym 109 pozytywnych, 18 - statusów uchodźcy, 91 - ochrony uzupełniające. Obywatele Białorusi zdominowali grupę osób z przyznaną ochroną (łącznie 80 osób), co stanowi 73% wszystkich decyzji pozytywnych. Status uchodźcy nadano głównie obywatelom Białorusi i Nigerii (po 5) oraz Palestyny (2). Ochronę uzupełniającą udzielano najczęściej obywatelom Białorusi (75) i Etiopii (10).  Aż 85% wszystkich decyzji negatywnych (315 z 369) dotyczyło obywateli Ukrainy. Afganistanu (18) i Rosji (11). Warto zauważyć wysoki odsetek umorzeń wśród obywateli Erytrei (20) oraz Ukrainy (57) - często z powodu wyjazdu cudzoziemca z Polski w trakcie procedury.                                                                                                                                                                                                             Ogólny wskaźnik uznawalności na poziomie 23% jest silnie zróżnicowany dla poszczególnych państw pochodzenia  z TOP5: Ukraina – 1%, Białoruś – 100%, Rosja – 8%, Tadżykistan - 0% i Pakistan – 0%. Liczba 8,8 tys. spraw w toku (stan na 1 lutego 2026 r.) jest wynikiem stabilnym, choć nadal obciążonym rekordowym napływem wniosków z 2024 r. (ponad 17 tys. osób). Średni czas trwania postępowania wynosi obecnie 202 dni (ok. 6,5 miesiąca).</t>
    </r>
  </si>
  <si>
    <r>
      <t xml:space="preserve">Sytuację migracyjną w Polsce determinują konsenkwencje wojny w Ukrainie. Według stanu na </t>
    </r>
    <r>
      <rPr>
        <b/>
        <sz val="10"/>
        <color theme="1"/>
        <rFont val="Roboto"/>
        <charset val="238"/>
      </rPr>
      <t>31 stycznia 2026 r</t>
    </r>
    <r>
      <rPr>
        <sz val="10"/>
        <color theme="1"/>
        <rFont val="Roboto"/>
        <charset val="238"/>
      </rPr>
      <t xml:space="preserve">., z ochrony czasowej w Polsce korzysta blisko </t>
    </r>
    <r>
      <rPr>
        <b/>
        <sz val="10"/>
        <color theme="1"/>
        <rFont val="Roboto"/>
        <charset val="238"/>
      </rPr>
      <t>966 tys. osób</t>
    </r>
    <r>
      <rPr>
        <sz val="10"/>
        <color theme="1"/>
        <rFont val="Roboto"/>
        <charset val="238"/>
      </rPr>
      <t xml:space="preserve"> (z czego 962 tys. to obywatele Ukrainy). Najważniejszym trendem jest zmiana profilu demograficznego nowych rejestracji. Dzięki złagodzeniu przepisów mobilizacyjnych na Ukrainie w sierpniu 2025 r., w samym styczniu zarejestrowano ponad 4 tys. mężczyzn w wieku 18–22 lata. To niemal 6-krotny wzrost w porównaniu do stycznia ubiegłego roku.                                                                                                                                                                                                                                                                                                                                                           Łączna liczba cudzoziemców posiadających ważne dokumenty uprawniające do pobytu w RP blisko rok temu przekroczyła barierę 2 milionów. Polska staje się krajem coraz bardziej różnorodnym:
 * Ukraina: 1,56 mln osób (absolutna dominacja - 78% ogółu).
 * Białoruś: 143 tys. osób.
 * Kierunki azjatyckie: dynamicznie rośnie obecność obywateli Indii (26 tys.), Gruzji (23 tys.), Wietnamu (15 tys.) oraz Uzbekistanu i Filipin (12 i 10 tys.).                                       Polska przestaje być krajem migracji wyłącznie z krajów sąsiednich, stając się hubem dla pracowników z Azji i Dalekiego Wschodu.                                      </t>
    </r>
  </si>
  <si>
    <r>
      <t xml:space="preserve">Dane </t>
    </r>
    <r>
      <rPr>
        <b/>
        <sz val="10"/>
        <color theme="1"/>
        <rFont val="Roboto"/>
        <charset val="238"/>
      </rPr>
      <t>z końca stycznia 2026 r.</t>
    </r>
    <r>
      <rPr>
        <sz val="10"/>
        <color theme="1"/>
        <rFont val="Roboto"/>
        <charset val="238"/>
      </rPr>
      <t xml:space="preserve"> pokazują wyraźną preferencję dla samodzielnego funkcjonowania poza ośrodkami. </t>
    </r>
    <r>
      <rPr>
        <b/>
        <sz val="10"/>
        <color theme="1"/>
        <rFont val="Roboto"/>
        <charset val="238"/>
      </rPr>
      <t>Pod opieką Szefa UdSC znajdowało się      6 820 os.</t>
    </r>
    <r>
      <rPr>
        <sz val="10"/>
        <color theme="1"/>
        <rFont val="Roboto"/>
        <charset val="238"/>
      </rPr>
      <t xml:space="preserve">, z czego 752 (tylko 11%) zamieszkiwało w jednym z dziewięciu ośrodków dla cudzoziemców, a zdecydowana większość cudzoziemców (aż 89%) wybrała życie poza ośrodkami otwartymi, pobierając świadczenie pieniężne na wynajem mieszkania i wyżywienie we własnym zakresie. Obywatele Ukrainy     i Białorusi znacznie częściej radzą sobie samodzielnie (łącznie 70% osób pobierających świadczenia poza ośrodkami). Z kolei Rosjanie i Tadżycy częściej korzystają z pełnego zakwaterowania w ośrodkach UdSC. W ośrodkach najliczniej przebywali Rosjanie (29%), Tadżycy (12%), Ukraińcy (9%) oraz Afgańczycy    i Somalijczycy (po 6%). Natomiast wśród osób poza ośrodkiem najwięcej jest obywateli Ukrainy (43%), Białorusi (27%), Rosji (10%) i Tadżykistanu (3%). </t>
    </r>
  </si>
  <si>
    <t>Warszawa, 20.02.2026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</si>
</sst>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28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 wrapText="1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 indent="1"/>
      <protection locked="0"/>
    </xf>
    <xf numFmtId="0" fontId="39" fillId="0" borderId="0" xfId="0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0" xfId="0" applyFont="1" applyAlignment="1" applyProtection="1">
      <protection locked="0"/>
    </xf>
    <xf numFmtId="0" fontId="36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3" fontId="21" fillId="0" borderId="0" xfId="0" applyNumberFormat="1" applyFont="1" applyProtection="1">
      <protection locked="0"/>
    </xf>
    <xf numFmtId="4" fontId="21" fillId="0" borderId="0" xfId="0" applyNumberFormat="1" applyFont="1" applyProtection="1">
      <protection locked="0"/>
    </xf>
    <xf numFmtId="0" fontId="36" fillId="33" borderId="0" xfId="0" applyFont="1" applyFill="1" applyAlignment="1" applyProtection="1">
      <alignment horizontal="left" vertical="top" wrapText="1"/>
      <protection locked="0"/>
    </xf>
    <xf numFmtId="0" fontId="36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33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6" borderId="49" xfId="10" applyFont="1" applyFill="1" applyBorder="1" applyAlignment="1" applyProtection="1">
      <alignment horizontal="center" vertical="center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3" fillId="35" borderId="31" xfId="0" applyFont="1" applyFill="1" applyBorder="1" applyAlignment="1" applyProtection="1">
      <alignment horizontal="center" vertical="center" wrapText="1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 wrapText="1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tygodniowy'!$B$310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tygodniowy'!$J$309,'Meldunek tygodniowy'!$M$309,'Meldunek tygodniowy'!$P$309,'Meldunek tygodniowy'!$S$309,'Meldunek tygodniowy'!$V$309)</c:f>
              <c:strCache>
                <c:ptCount val="5"/>
                <c:pt idx="0">
                  <c:v>28.12.2025 - 03.01.2026</c:v>
                </c:pt>
                <c:pt idx="1">
                  <c:v>04.01.2026 - 10.01.2026</c:v>
                </c:pt>
                <c:pt idx="2">
                  <c:v>11.01.2026 - 17.01.2026</c:v>
                </c:pt>
                <c:pt idx="3">
                  <c:v>18.01.2026 - 24.01.2026</c:v>
                </c:pt>
                <c:pt idx="4">
                  <c:v>25.01.2026 - 31.01.2026</c:v>
                </c:pt>
              </c:strCache>
            </c:strRef>
          </c:cat>
          <c:val>
            <c:numRef>
              <c:f>('Meldunek tygodniowy'!$J$310,'Meldunek tygodniowy'!$M$310,'Meldunek tygodniowy'!$P$310,'Meldunek tygodniowy'!$S$310,'Meldunek tygodniowy'!$V$310)</c:f>
              <c:numCache>
                <c:formatCode>#,##0</c:formatCode>
                <c:ptCount val="5"/>
                <c:pt idx="0">
                  <c:v>720</c:v>
                </c:pt>
                <c:pt idx="1">
                  <c:v>727</c:v>
                </c:pt>
                <c:pt idx="2">
                  <c:v>710</c:v>
                </c:pt>
                <c:pt idx="3">
                  <c:v>745</c:v>
                </c:pt>
                <c:pt idx="4">
                  <c:v>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tygodniowy'!$B$311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tygodniowy'!$J$309,'Meldunek tygodniowy'!$M$309,'Meldunek tygodniowy'!$P$309,'Meldunek tygodniowy'!$S$309,'Meldunek tygodniowy'!$V$309)</c:f>
              <c:strCache>
                <c:ptCount val="5"/>
                <c:pt idx="0">
                  <c:v>28.12.2025 - 03.01.2026</c:v>
                </c:pt>
                <c:pt idx="1">
                  <c:v>04.01.2026 - 10.01.2026</c:v>
                </c:pt>
                <c:pt idx="2">
                  <c:v>11.01.2026 - 17.01.2026</c:v>
                </c:pt>
                <c:pt idx="3">
                  <c:v>18.01.2026 - 24.01.2026</c:v>
                </c:pt>
                <c:pt idx="4">
                  <c:v>25.01.2026 - 31.01.2026</c:v>
                </c:pt>
              </c:strCache>
            </c:strRef>
          </c:cat>
          <c:val>
            <c:numRef>
              <c:f>('Meldunek tygodniowy'!$J$311,'Meldunek tygodniowy'!$M$311,'Meldunek tygodniowy'!$P$311,'Meldunek tygodniowy'!$S$311,'Meldunek tygodniowy'!$V$311)</c:f>
              <c:numCache>
                <c:formatCode>#,##0</c:formatCode>
                <c:ptCount val="5"/>
                <c:pt idx="0">
                  <c:v>6165</c:v>
                </c:pt>
                <c:pt idx="1">
                  <c:v>6172</c:v>
                </c:pt>
                <c:pt idx="2">
                  <c:v>6131</c:v>
                </c:pt>
                <c:pt idx="3">
                  <c:v>6099</c:v>
                </c:pt>
                <c:pt idx="4">
                  <c:v>6068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tygodniowy'!$B$314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tygodniowy'!$J$309,'Meldunek tygodniowy'!$M$309,'Meldunek tygodniowy'!$P$309,'Meldunek tygodniowy'!$S$309,'Meldunek tygodniowy'!$V$309)</c:f>
              <c:strCache>
                <c:ptCount val="5"/>
                <c:pt idx="0">
                  <c:v>28.12.2025 - 03.01.2026</c:v>
                </c:pt>
                <c:pt idx="1">
                  <c:v>04.01.2026 - 10.01.2026</c:v>
                </c:pt>
                <c:pt idx="2">
                  <c:v>11.01.2026 - 17.01.2026</c:v>
                </c:pt>
                <c:pt idx="3">
                  <c:v>18.01.2026 - 24.01.2026</c:v>
                </c:pt>
                <c:pt idx="4">
                  <c:v>25.01.2026 - 31.01.2026</c:v>
                </c:pt>
              </c:strCache>
            </c:strRef>
          </c:cat>
          <c:val>
            <c:numRef>
              <c:f>('Meldunek tygodniowy'!$J$314,'Meldunek tygodniowy'!$M$314,'Meldunek tygodniowy'!$P$314,'Meldunek tygodniowy'!$S$314,'Meldunek tygodniowy'!$V$314)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82176416"/>
        <c:axId val="380205216"/>
        <c:axId val="0"/>
      </c:bar3DChart>
      <c:catAx>
        <c:axId val="38217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80205216"/>
        <c:crosses val="autoZero"/>
        <c:auto val="1"/>
        <c:lblAlgn val="ctr"/>
        <c:lblOffset val="100"/>
        <c:noMultiLvlLbl val="0"/>
      </c:catAx>
      <c:valAx>
        <c:axId val="38020521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82176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tygodniowy'!$C$75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tygodniowy'!$L$75:$U$75</c:f>
              <c:numCache>
                <c:formatCode>#,##0</c:formatCode>
                <c:ptCount val="10"/>
                <c:pt idx="0">
                  <c:v>1306</c:v>
                </c:pt>
                <c:pt idx="2">
                  <c:v>291</c:v>
                </c:pt>
                <c:pt idx="3">
                  <c:v>552</c:v>
                </c:pt>
                <c:pt idx="4">
                  <c:v>227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tygodniowy'!$C$76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tygodniowy'!$L$76:$U$76</c:f>
              <c:numCache>
                <c:formatCode>#,##0</c:formatCode>
                <c:ptCount val="10"/>
                <c:pt idx="0">
                  <c:v>122</c:v>
                </c:pt>
                <c:pt idx="2">
                  <c:v>63</c:v>
                </c:pt>
                <c:pt idx="3">
                  <c:v>13</c:v>
                </c:pt>
                <c:pt idx="4">
                  <c:v>13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tygodniowy'!$C$77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tygodniowy'!$L$77:$U$77</c:f>
              <c:numCache>
                <c:formatCode>#,##0</c:formatCode>
                <c:ptCount val="10"/>
                <c:pt idx="0">
                  <c:v>163</c:v>
                </c:pt>
                <c:pt idx="2">
                  <c:v>55</c:v>
                </c:pt>
                <c:pt idx="3">
                  <c:v>20</c:v>
                </c:pt>
                <c:pt idx="4">
                  <c:v>24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tygodniowy'!$C$78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tygodniowy'!$L$78:$U$78</c:f>
              <c:numCache>
                <c:formatCode>#,##0</c:formatCode>
                <c:ptCount val="10"/>
                <c:pt idx="0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tygodniowy'!$C$79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tygodniowy'!$L$79:$U$79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tygodniowy'!$C$80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tygodniowy'!$L$80:$U$80</c:f>
              <c:numCache>
                <c:formatCode>#,##0</c:formatCode>
                <c:ptCount val="10"/>
                <c:pt idx="0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tygodniowy'!$C$81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tygodniowy'!$L$81:$U$81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tygodniowy'!$C$82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tygodniowy'!$L$82:$U$82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tygodniowy'!$C$83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tygodniowy'!$L$83:$U$83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tygodniowy'!$C$84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tygodniowy'!$L$84:$U$84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tygodniowy'!$C$85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tygodniowy'!$L$85:$U$85</c:f>
              <c:numCache>
                <c:formatCode>#,##0</c:formatCode>
                <c:ptCount val="10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tygodniowy'!$C$86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tygodniowy'!$L$86:$U$86</c:f>
              <c:numCache>
                <c:formatCode>#,##0</c:formatCode>
                <c:ptCount val="10"/>
                <c:pt idx="0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tygodniowy'!$C$87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tygodniowy'!$L$87:$U$87</c:f>
              <c:numCache>
                <c:formatCode>#,##0</c:formatCode>
                <c:ptCount val="10"/>
                <c:pt idx="0">
                  <c:v>17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tygodniowy'!$C$88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tygodniowy'!$L$88:$U$88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tygodniowy'!$C$89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tygodniowy'!$L$74:$U$74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tygodniowy'!$L$89:$U$89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80208352"/>
        <c:axId val="380208744"/>
        <c:axId val="0"/>
      </c:bar3DChart>
      <c:catAx>
        <c:axId val="38020835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0208744"/>
        <c:crosses val="autoZero"/>
        <c:auto val="1"/>
        <c:lblAlgn val="ctr"/>
        <c:lblOffset val="100"/>
        <c:noMultiLvlLbl val="0"/>
      </c:catAx>
      <c:valAx>
        <c:axId val="380208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02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tygodniowy'!$C$208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tygodniowy'!$G$206:$J$207,'Meldunek tygodniowy'!$K$206:$N$207,'Meldunek tygodniowy'!$O$206:$R$207)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tygodniowy'!$G$208:$R$208</c:f>
              <c:numCache>
                <c:formatCode>General</c:formatCode>
                <c:ptCount val="12"/>
                <c:pt idx="0">
                  <c:v>135</c:v>
                </c:pt>
                <c:pt idx="2">
                  <c:v>163</c:v>
                </c:pt>
                <c:pt idx="4">
                  <c:v>8</c:v>
                </c:pt>
                <c:pt idx="6">
                  <c:v>15</c:v>
                </c:pt>
                <c:pt idx="8">
                  <c:v>7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tygodniowy'!$C$209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tygodniowy'!$G$206:$J$207,'Meldunek tygodniowy'!$K$206:$N$207,'Meldunek tygodniowy'!$O$206:$R$207)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tygodniowy'!$G$209:$R$209</c:f>
              <c:numCache>
                <c:formatCode>General</c:formatCode>
                <c:ptCount val="12"/>
                <c:pt idx="0">
                  <c:v>140</c:v>
                </c:pt>
                <c:pt idx="2">
                  <c:v>182</c:v>
                </c:pt>
                <c:pt idx="4">
                  <c:v>2</c:v>
                </c:pt>
                <c:pt idx="6">
                  <c:v>4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tygodniowy'!$C$210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tygodniowy'!$G$206:$J$207,'Meldunek tygodniowy'!$K$206:$N$207,'Meldunek tygodniowy'!$O$206:$R$207)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tygodniowy'!$G$210:$R$210</c:f>
              <c:numCache>
                <c:formatCode>General</c:formatCode>
                <c:ptCount val="12"/>
                <c:pt idx="0">
                  <c:v>9</c:v>
                </c:pt>
                <c:pt idx="2">
                  <c:v>10</c:v>
                </c:pt>
                <c:pt idx="4">
                  <c:v>19</c:v>
                </c:pt>
                <c:pt idx="6">
                  <c:v>30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tygodniowy'!$C$211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tygodniowy'!$G$206:$J$207,'Meldunek tygodniowy'!$K$206:$N$207,'Meldunek tygodniowy'!$O$206:$R$207)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tygodniowy'!$G$211:$R$211</c:f>
              <c:numCache>
                <c:formatCode>General</c:formatCode>
                <c:ptCount val="12"/>
                <c:pt idx="0">
                  <c:v>5</c:v>
                </c:pt>
                <c:pt idx="2">
                  <c:v>11</c:v>
                </c:pt>
                <c:pt idx="4">
                  <c:v>3</c:v>
                </c:pt>
                <c:pt idx="6">
                  <c:v>10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tygodniowy'!$C$212</c:f>
              <c:strCache>
                <c:ptCount val="1"/>
                <c:pt idx="0">
                  <c:v>PAKISTAN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tygodniowy'!$G$212:$R$212</c:f>
              <c:numCache>
                <c:formatCode>General</c:formatCode>
                <c:ptCount val="12"/>
                <c:pt idx="0">
                  <c:v>4</c:v>
                </c:pt>
                <c:pt idx="2">
                  <c:v>6</c:v>
                </c:pt>
                <c:pt idx="4">
                  <c:v>0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tygodniowy'!$C$213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tygodniowy'!$G$206:$J$207,'Meldunek tygodniowy'!$K$206:$N$207,'Meldunek tygodniowy'!$O$206:$R$207)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tygodniowy'!$G$213:$R$213</c:f>
              <c:numCache>
                <c:formatCode>General</c:formatCode>
                <c:ptCount val="12"/>
                <c:pt idx="0">
                  <c:v>76</c:v>
                </c:pt>
                <c:pt idx="2">
                  <c:v>82</c:v>
                </c:pt>
                <c:pt idx="4">
                  <c:v>14</c:v>
                </c:pt>
                <c:pt idx="6">
                  <c:v>17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80207960"/>
        <c:axId val="380209136"/>
        <c:axId val="0"/>
      </c:bar3DChart>
      <c:catAx>
        <c:axId val="380207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80209136"/>
        <c:crosses val="autoZero"/>
        <c:auto val="1"/>
        <c:lblAlgn val="ctr"/>
        <c:lblOffset val="100"/>
        <c:noMultiLvlLbl val="0"/>
      </c:catAx>
      <c:valAx>
        <c:axId val="38020913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80207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01.01.2026 - 31.01.2026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35411</c:v>
                </c:pt>
                <c:pt idx="1">
                  <c:v>21102</c:v>
                </c:pt>
                <c:pt idx="2">
                  <c:v>2122</c:v>
                </c:pt>
                <c:pt idx="3">
                  <c:v>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01.01.2026 - 31.01.2026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1484</c:v>
                </c:pt>
                <c:pt idx="1">
                  <c:v>1186</c:v>
                </c:pt>
                <c:pt idx="2">
                  <c:v>123</c:v>
                </c:pt>
                <c:pt idx="3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01.01.2026 - 31.01.2026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2138</c:v>
                </c:pt>
                <c:pt idx="1">
                  <c:v>1472</c:v>
                </c:pt>
                <c:pt idx="2">
                  <c:v>180</c:v>
                </c:pt>
                <c:pt idx="3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206784"/>
        <c:axId val="380202864"/>
        <c:axId val="0"/>
      </c:bar3DChart>
      <c:catAx>
        <c:axId val="38020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0202864"/>
        <c:crosses val="autoZero"/>
        <c:auto val="1"/>
        <c:lblAlgn val="ctr"/>
        <c:lblOffset val="100"/>
        <c:noMultiLvlLbl val="0"/>
      </c:catAx>
      <c:valAx>
        <c:axId val="380202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80206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tygodniowy'!$D$151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tygodniowy'!$H$150:$K$150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tygodniowy'!$H$151:$K$151</c:f>
              <c:numCache>
                <c:formatCode>#,##0</c:formatCode>
                <c:ptCount val="4"/>
                <c:pt idx="0">
                  <c:v>51955</c:v>
                </c:pt>
                <c:pt idx="3">
                  <c:v>47233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tygodniowy'!$D$152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tygodniowy'!$H$150:$K$150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tygodniowy'!$H$152:$K$152</c:f>
              <c:numCache>
                <c:formatCode>#,##0</c:formatCode>
                <c:ptCount val="4"/>
                <c:pt idx="0">
                  <c:v>3388</c:v>
                </c:pt>
                <c:pt idx="3">
                  <c:v>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tygodniowy'!$D$153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tygodniowy'!$H$150:$K$150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tygodniowy'!$H$153:$K$153</c:f>
              <c:numCache>
                <c:formatCode>#,##0</c:formatCode>
                <c:ptCount val="4"/>
                <c:pt idx="0">
                  <c:v>5125</c:v>
                </c:pt>
                <c:pt idx="3">
                  <c:v>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210312"/>
        <c:axId val="380203256"/>
        <c:axId val="382324704"/>
      </c:bar3DChart>
      <c:catAx>
        <c:axId val="38021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0203256"/>
        <c:crosses val="autoZero"/>
        <c:auto val="1"/>
        <c:lblAlgn val="ctr"/>
        <c:lblOffset val="100"/>
        <c:noMultiLvlLbl val="0"/>
      </c:catAx>
      <c:valAx>
        <c:axId val="38020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0210312"/>
        <c:crosses val="autoZero"/>
        <c:crossBetween val="between"/>
      </c:valAx>
      <c:serAx>
        <c:axId val="382324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020325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321</xdr:row>
      <xdr:rowOff>65086</xdr:rowOff>
    </xdr:from>
    <xdr:to>
      <xdr:col>23</xdr:col>
      <xdr:colOff>9525</xdr:colOff>
      <xdr:row>335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91</xdr:row>
      <xdr:rowOff>69397</xdr:rowOff>
    </xdr:from>
    <xdr:to>
      <xdr:col>23</xdr:col>
      <xdr:colOff>1</xdr:colOff>
      <xdr:row>113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27215</xdr:colOff>
      <xdr:row>214</xdr:row>
      <xdr:rowOff>142193</xdr:rowOff>
    </xdr:from>
    <xdr:to>
      <xdr:col>23</xdr:col>
      <xdr:colOff>238126</xdr:colOff>
      <xdr:row>233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155</xdr:row>
      <xdr:rowOff>1</xdr:rowOff>
    </xdr:from>
    <xdr:to>
      <xdr:col>21</xdr:col>
      <xdr:colOff>238125</xdr:colOff>
      <xdr:row>170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34925</xdr:colOff>
      <xdr:row>273</xdr:row>
      <xdr:rowOff>0</xdr:rowOff>
    </xdr:from>
    <xdr:to>
      <xdr:col>20</xdr:col>
      <xdr:colOff>234084</xdr:colOff>
      <xdr:row>273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236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10583</xdr:colOff>
      <xdr:row>237</xdr:row>
      <xdr:rowOff>31751</xdr:rowOff>
    </xdr:from>
    <xdr:to>
      <xdr:col>25</xdr:col>
      <xdr:colOff>21167</xdr:colOff>
      <xdr:row>247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266</xdr:row>
      <xdr:rowOff>0</xdr:rowOff>
    </xdr:from>
    <xdr:to>
      <xdr:col>25</xdr:col>
      <xdr:colOff>10584</xdr:colOff>
      <xdr:row>273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291</xdr:row>
      <xdr:rowOff>190499</xdr:rowOff>
    </xdr:from>
    <xdr:to>
      <xdr:col>25</xdr:col>
      <xdr:colOff>10584</xdr:colOff>
      <xdr:row>301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339</xdr:row>
      <xdr:rowOff>0</xdr:rowOff>
    </xdr:from>
    <xdr:to>
      <xdr:col>25</xdr:col>
      <xdr:colOff>10584</xdr:colOff>
      <xdr:row>346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56</xdr:row>
      <xdr:rowOff>190499</xdr:rowOff>
    </xdr:from>
    <xdr:to>
      <xdr:col>25</xdr:col>
      <xdr:colOff>10584</xdr:colOff>
      <xdr:row>66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118</xdr:row>
      <xdr:rowOff>0</xdr:rowOff>
    </xdr:from>
    <xdr:to>
      <xdr:col>25</xdr:col>
      <xdr:colOff>10584</xdr:colOff>
      <xdr:row>123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25</xdr:col>
      <xdr:colOff>10584</xdr:colOff>
      <xdr:row>145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172</xdr:row>
      <xdr:rowOff>0</xdr:rowOff>
    </xdr:from>
    <xdr:to>
      <xdr:col>25</xdr:col>
      <xdr:colOff>10584</xdr:colOff>
      <xdr:row>177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193</xdr:row>
      <xdr:rowOff>0</xdr:rowOff>
    </xdr:from>
    <xdr:to>
      <xdr:col>25</xdr:col>
      <xdr:colOff>10584</xdr:colOff>
      <xdr:row>197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350</xdr:row>
      <xdr:rowOff>190499</xdr:rowOff>
    </xdr:from>
    <xdr:to>
      <xdr:col>25</xdr:col>
      <xdr:colOff>10584</xdr:colOff>
      <xdr:row>361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373"/>
  <sheetViews>
    <sheetView showGridLines="0" tabSelected="1" zoomScaleNormal="100" zoomScalePageLayoutView="70" workbookViewId="0"/>
  </sheetViews>
  <sheetFormatPr defaultColWidth="4.15234375" defaultRowHeight="14.6" x14ac:dyDescent="0.4"/>
  <cols>
    <col min="1" max="18" width="5" style="3" customWidth="1"/>
    <col min="19" max="19" width="8.84375" style="3" customWidth="1"/>
    <col min="20" max="24" width="5" style="3" customWidth="1"/>
    <col min="25" max="25" width="3.84375" style="6" customWidth="1"/>
    <col min="26" max="28" width="4.15234375" style="3"/>
    <col min="29" max="29" width="6.69140625" style="3" customWidth="1"/>
    <col min="30" max="30" width="13.84375" style="3" customWidth="1"/>
    <col min="31" max="38" width="4.15234375" style="3"/>
    <col min="39" max="39" width="6" style="3" customWidth="1"/>
    <col min="40" max="16384" width="4.15234375" style="3"/>
  </cols>
  <sheetData>
    <row r="1" spans="1:29" x14ac:dyDescent="0.4">
      <c r="T1" s="42"/>
      <c r="U1" s="43"/>
      <c r="V1" s="43"/>
      <c r="W1" s="43"/>
      <c r="X1" s="43"/>
      <c r="Y1" s="43"/>
      <c r="Z1" s="43"/>
      <c r="AA1" s="43"/>
      <c r="AB1" s="43"/>
      <c r="AC1" s="43"/>
    </row>
    <row r="2" spans="1:29" x14ac:dyDescent="0.4">
      <c r="Q2" s="5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29" x14ac:dyDescent="0.4">
      <c r="T3" s="43"/>
      <c r="U3" s="43"/>
      <c r="V3" s="43"/>
      <c r="W3" s="43"/>
      <c r="X3" s="43"/>
      <c r="Y3" s="43"/>
      <c r="Z3" s="43"/>
      <c r="AA3" s="43"/>
      <c r="AB3" s="43"/>
      <c r="AC3" s="43"/>
    </row>
    <row r="4" spans="1:29" x14ac:dyDescent="0.4"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4">
      <c r="E5" s="67" t="s">
        <v>66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4"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T6" s="43"/>
      <c r="U6" s="43"/>
      <c r="V6" s="43"/>
      <c r="W6" s="43"/>
      <c r="X6" s="43"/>
      <c r="Y6" s="43"/>
      <c r="Z6" s="43"/>
      <c r="AA6" s="43"/>
      <c r="AB6" s="43"/>
      <c r="AC6" s="43"/>
    </row>
    <row r="7" spans="1:29" x14ac:dyDescent="0.4"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T7" s="43"/>
      <c r="U7" s="43"/>
      <c r="V7" s="43"/>
      <c r="W7" s="43"/>
      <c r="X7" s="43"/>
      <c r="Y7" s="43"/>
      <c r="Z7" s="43"/>
      <c r="AA7" s="43"/>
      <c r="AB7" s="43"/>
      <c r="AC7" s="43"/>
    </row>
    <row r="8" spans="1:29" x14ac:dyDescent="0.4"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T8" s="43"/>
      <c r="U8" s="43"/>
      <c r="V8" s="43"/>
      <c r="W8" s="43"/>
      <c r="X8" s="43"/>
      <c r="Y8" s="43"/>
      <c r="Z8" s="43"/>
      <c r="AA8" s="43"/>
      <c r="AB8" s="43"/>
      <c r="AC8" s="43"/>
    </row>
    <row r="9" spans="1:29" ht="19.3" x14ac:dyDescent="0.5">
      <c r="E9" s="68" t="str">
        <f>CONCATENATE("w okresie ",Arkusz18!A2," - ",Arkusz18!B2," r.")</f>
        <v>w okresie 01.01.2026 - 31.01.2026 r.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29" x14ac:dyDescent="0.4">
      <c r="T10" s="43"/>
      <c r="U10" s="43"/>
      <c r="V10" s="43"/>
      <c r="W10" s="43"/>
      <c r="X10" s="43"/>
      <c r="Y10" s="43"/>
      <c r="Z10" s="43"/>
      <c r="AA10" s="43"/>
      <c r="AB10" s="43"/>
      <c r="AC10" s="43"/>
    </row>
    <row r="11" spans="1:29" x14ac:dyDescent="0.4">
      <c r="T11" s="43"/>
      <c r="U11" s="43"/>
      <c r="V11" s="43"/>
      <c r="W11" s="43"/>
      <c r="X11" s="43"/>
      <c r="Y11" s="43"/>
      <c r="Z11" s="43"/>
      <c r="AA11" s="43"/>
      <c r="AB11" s="43"/>
      <c r="AC11" s="43"/>
    </row>
    <row r="12" spans="1:29" x14ac:dyDescent="0.4">
      <c r="T12" s="43"/>
      <c r="U12" s="43"/>
      <c r="V12" s="43"/>
      <c r="W12" s="43"/>
      <c r="X12" s="43"/>
      <c r="Y12" s="43"/>
      <c r="Z12" s="43"/>
      <c r="AA12" s="43"/>
      <c r="AB12" s="43"/>
      <c r="AC12" s="43"/>
    </row>
    <row r="13" spans="1:29" x14ac:dyDescent="0.4">
      <c r="T13" s="43"/>
      <c r="U13" s="43"/>
      <c r="V13" s="43"/>
      <c r="W13" s="43"/>
      <c r="X13" s="43"/>
      <c r="Y13" s="43"/>
      <c r="Z13" s="43"/>
      <c r="AA13" s="43"/>
      <c r="AB13" s="43"/>
      <c r="AC13" s="43"/>
    </row>
    <row r="14" spans="1:29" x14ac:dyDescent="0.4">
      <c r="T14" s="43"/>
      <c r="U14" s="43"/>
      <c r="V14" s="43"/>
      <c r="W14" s="43"/>
      <c r="X14" s="43"/>
      <c r="Y14" s="43"/>
      <c r="Z14" s="43"/>
      <c r="AA14" s="43"/>
      <c r="AB14" s="43"/>
      <c r="AC14" s="43"/>
    </row>
    <row r="15" spans="1:29" ht="18" x14ac:dyDescent="0.4">
      <c r="A15" s="8" t="s">
        <v>70</v>
      </c>
      <c r="T15" s="43"/>
      <c r="U15" s="43"/>
      <c r="V15" s="43"/>
      <c r="W15" s="43"/>
      <c r="X15" s="43"/>
      <c r="Y15" s="43"/>
      <c r="Z15" s="43"/>
      <c r="AA15" s="43"/>
      <c r="AB15" s="43"/>
      <c r="AC15" s="43"/>
    </row>
    <row r="16" spans="1:29" ht="18" x14ac:dyDescent="0.4">
      <c r="A16" s="8"/>
    </row>
    <row r="18" spans="1:26" x14ac:dyDescent="0.4">
      <c r="A18" s="53" t="s">
        <v>137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spans="1:26" x14ac:dyDescent="0.4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</row>
    <row r="20" spans="1:26" x14ac:dyDescent="0.4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</row>
    <row r="21" spans="1:26" ht="15" thickBot="1" x14ac:dyDescent="0.4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6" ht="28.5" customHeight="1" x14ac:dyDescent="0.4">
      <c r="G22" s="81" t="s">
        <v>2</v>
      </c>
      <c r="H22" s="71"/>
      <c r="I22" s="71"/>
      <c r="J22" s="71"/>
      <c r="K22" s="71" t="s">
        <v>3</v>
      </c>
      <c r="L22" s="71"/>
      <c r="M22" s="74" t="str">
        <f>CONCATENATE("decyzje ",Arkusz18!A2," - ",Arkusz18!B2," r.")</f>
        <v>decyzje 01.01.2026 - 31.01.2026 r.</v>
      </c>
      <c r="N22" s="74"/>
      <c r="O22" s="74"/>
      <c r="P22" s="74"/>
      <c r="Q22" s="74"/>
      <c r="R22" s="75"/>
    </row>
    <row r="23" spans="1:26" ht="60" customHeight="1" x14ac:dyDescent="0.4">
      <c r="G23" s="82"/>
      <c r="H23" s="72"/>
      <c r="I23" s="72"/>
      <c r="J23" s="72"/>
      <c r="K23" s="72"/>
      <c r="L23" s="72"/>
      <c r="M23" s="69" t="s">
        <v>25</v>
      </c>
      <c r="N23" s="69"/>
      <c r="O23" s="69" t="s">
        <v>26</v>
      </c>
      <c r="P23" s="69"/>
      <c r="Q23" s="69" t="s">
        <v>27</v>
      </c>
      <c r="R23" s="70"/>
    </row>
    <row r="24" spans="1:26" x14ac:dyDescent="0.4">
      <c r="G24" s="79" t="s">
        <v>34</v>
      </c>
      <c r="H24" s="80"/>
      <c r="I24" s="80"/>
      <c r="J24" s="80"/>
      <c r="K24" s="54">
        <v>35411</v>
      </c>
      <c r="L24" s="54"/>
      <c r="M24" s="50">
        <f>Arkusz9!B3</f>
        <v>21102</v>
      </c>
      <c r="N24" s="50"/>
      <c r="O24" s="50">
        <f>Arkusz9!B2</f>
        <v>2122</v>
      </c>
      <c r="P24" s="50"/>
      <c r="Q24" s="50">
        <f>Arkusz9!B4</f>
        <v>1118</v>
      </c>
      <c r="R24" s="83"/>
      <c r="S24" s="45"/>
    </row>
    <row r="25" spans="1:26" x14ac:dyDescent="0.4">
      <c r="G25" s="77" t="s">
        <v>35</v>
      </c>
      <c r="H25" s="78"/>
      <c r="I25" s="78"/>
      <c r="J25" s="78"/>
      <c r="K25" s="76">
        <v>1484</v>
      </c>
      <c r="L25" s="76"/>
      <c r="M25" s="73">
        <f>Arkusz9!B11</f>
        <v>1186</v>
      </c>
      <c r="N25" s="73"/>
      <c r="O25" s="73">
        <f>Arkusz9!B10</f>
        <v>123</v>
      </c>
      <c r="P25" s="73"/>
      <c r="Q25" s="73">
        <f>Arkusz9!B12</f>
        <v>127</v>
      </c>
      <c r="R25" s="84"/>
      <c r="S25" s="45"/>
    </row>
    <row r="26" spans="1:26" ht="15" thickBot="1" x14ac:dyDescent="0.45">
      <c r="G26" s="262" t="s">
        <v>24</v>
      </c>
      <c r="H26" s="263"/>
      <c r="I26" s="263"/>
      <c r="J26" s="263"/>
      <c r="K26" s="183">
        <v>2138</v>
      </c>
      <c r="L26" s="183"/>
      <c r="M26" s="181">
        <f>Arkusz9!B7</f>
        <v>1472</v>
      </c>
      <c r="N26" s="181"/>
      <c r="O26" s="181">
        <f>Arkusz9!B6</f>
        <v>180</v>
      </c>
      <c r="P26" s="181"/>
      <c r="Q26" s="181">
        <f>Arkusz9!B8</f>
        <v>154</v>
      </c>
      <c r="R26" s="182"/>
      <c r="S26" s="45"/>
    </row>
    <row r="27" spans="1:26" ht="15" thickBot="1" x14ac:dyDescent="0.45">
      <c r="G27" s="190" t="s">
        <v>72</v>
      </c>
      <c r="H27" s="191"/>
      <c r="I27" s="191"/>
      <c r="J27" s="191"/>
      <c r="K27" s="85">
        <f>SUM(K24:K26)</f>
        <v>39033</v>
      </c>
      <c r="L27" s="85"/>
      <c r="M27" s="85">
        <f>SUM(M24:M26)</f>
        <v>23760</v>
      </c>
      <c r="N27" s="85"/>
      <c r="O27" s="85">
        <f>SUM(O24:O26)</f>
        <v>2425</v>
      </c>
      <c r="P27" s="85"/>
      <c r="Q27" s="85">
        <f>SUM(Q24:Q26)</f>
        <v>1399</v>
      </c>
      <c r="R27" s="86"/>
      <c r="S27" s="44"/>
    </row>
    <row r="31" spans="1:26" x14ac:dyDescent="0.4">
      <c r="V31" s="11"/>
      <c r="W31" s="11"/>
      <c r="Z31" s="11"/>
    </row>
    <row r="37" spans="7:26" x14ac:dyDescent="0.4">
      <c r="V37" s="19"/>
      <c r="W37" s="19"/>
      <c r="X37" s="19"/>
      <c r="Y37" s="21"/>
      <c r="Z37" s="19"/>
    </row>
    <row r="38" spans="7:26" x14ac:dyDescent="0.4">
      <c r="V38" s="19"/>
      <c r="W38" s="19"/>
      <c r="X38" s="19"/>
      <c r="Y38" s="21"/>
      <c r="Z38" s="19"/>
    </row>
    <row r="39" spans="7:26" x14ac:dyDescent="0.4">
      <c r="V39" s="19"/>
      <c r="W39" s="19"/>
      <c r="X39" s="19"/>
      <c r="Y39" s="21"/>
      <c r="Z39" s="19"/>
    </row>
    <row r="40" spans="7:26" x14ac:dyDescent="0.4">
      <c r="V40" s="19"/>
      <c r="W40" s="19"/>
      <c r="X40" s="19"/>
      <c r="Y40" s="21"/>
      <c r="Z40" s="19"/>
    </row>
    <row r="41" spans="7:26" x14ac:dyDescent="0.4">
      <c r="V41" s="19"/>
      <c r="W41" s="19"/>
      <c r="X41" s="19"/>
      <c r="Y41" s="21"/>
      <c r="Z41" s="19"/>
    </row>
    <row r="42" spans="7:26" x14ac:dyDescent="0.4">
      <c r="V42" s="19"/>
      <c r="W42" s="19"/>
      <c r="X42" s="19"/>
      <c r="Y42" s="21"/>
      <c r="Z42" s="19"/>
    </row>
    <row r="43" spans="7:26" x14ac:dyDescent="0.4">
      <c r="V43" s="19"/>
      <c r="W43" s="19"/>
      <c r="X43" s="19"/>
      <c r="Y43" s="21"/>
      <c r="Z43" s="19"/>
    </row>
    <row r="44" spans="7:26" x14ac:dyDescent="0.4">
      <c r="V44" s="19"/>
      <c r="W44" s="19"/>
      <c r="X44" s="19"/>
      <c r="Y44" s="21"/>
      <c r="Z44" s="19"/>
    </row>
    <row r="45" spans="7:26" ht="15" thickBot="1" x14ac:dyDescent="0.45">
      <c r="V45" s="19"/>
      <c r="W45" s="19"/>
      <c r="X45" s="19"/>
      <c r="Y45" s="21"/>
      <c r="Z45" s="19"/>
    </row>
    <row r="46" spans="7:26" ht="63.75" customHeight="1" x14ac:dyDescent="0.4">
      <c r="G46" s="249" t="s">
        <v>2</v>
      </c>
      <c r="H46" s="250"/>
      <c r="I46" s="250"/>
      <c r="J46" s="250"/>
      <c r="K46" s="250"/>
      <c r="L46" s="250"/>
      <c r="M46" s="250"/>
      <c r="N46" s="250"/>
      <c r="O46" s="253" t="s">
        <v>3</v>
      </c>
      <c r="P46" s="253"/>
      <c r="Q46" s="241" t="s">
        <v>77</v>
      </c>
      <c r="R46" s="242"/>
      <c r="U46" s="19"/>
      <c r="V46" s="19"/>
      <c r="W46" s="19"/>
      <c r="X46" s="19"/>
      <c r="Y46" s="21"/>
    </row>
    <row r="47" spans="7:26" x14ac:dyDescent="0.4">
      <c r="G47" s="251"/>
      <c r="H47" s="252"/>
      <c r="I47" s="252"/>
      <c r="J47" s="252"/>
      <c r="K47" s="252"/>
      <c r="L47" s="252"/>
      <c r="M47" s="252"/>
      <c r="N47" s="252"/>
      <c r="O47" s="254"/>
      <c r="P47" s="254"/>
      <c r="Q47" s="243"/>
      <c r="R47" s="244"/>
      <c r="U47" s="19"/>
      <c r="V47" s="19"/>
      <c r="W47" s="19"/>
      <c r="X47" s="19"/>
      <c r="Y47" s="21"/>
    </row>
    <row r="48" spans="7:26" x14ac:dyDescent="0.4">
      <c r="G48" s="226" t="s">
        <v>73</v>
      </c>
      <c r="H48" s="227"/>
      <c r="I48" s="227"/>
      <c r="J48" s="227"/>
      <c r="K48" s="227"/>
      <c r="L48" s="227"/>
      <c r="M48" s="227"/>
      <c r="N48" s="227"/>
      <c r="O48" s="272">
        <f>Arkusz10!A2</f>
        <v>466</v>
      </c>
      <c r="P48" s="272"/>
      <c r="Q48" s="245">
        <f>Arkusz10!A3</f>
        <v>447</v>
      </c>
      <c r="R48" s="246"/>
      <c r="U48" s="19"/>
      <c r="V48" s="19"/>
      <c r="W48" s="19"/>
      <c r="X48" s="19"/>
      <c r="Y48" s="21"/>
    </row>
    <row r="49" spans="1:26" x14ac:dyDescent="0.4">
      <c r="G49" s="268" t="s">
        <v>74</v>
      </c>
      <c r="H49" s="269"/>
      <c r="I49" s="269"/>
      <c r="J49" s="269"/>
      <c r="K49" s="269"/>
      <c r="L49" s="269"/>
      <c r="M49" s="269"/>
      <c r="N49" s="269"/>
      <c r="O49" s="273">
        <f>Arkusz10!A4</f>
        <v>45</v>
      </c>
      <c r="P49" s="273"/>
      <c r="Q49" s="247">
        <f>Arkusz10!A5</f>
        <v>46</v>
      </c>
      <c r="R49" s="248"/>
      <c r="U49" s="19"/>
      <c r="V49" s="19"/>
      <c r="W49" s="19"/>
      <c r="X49" s="19"/>
      <c r="Y49" s="21"/>
    </row>
    <row r="50" spans="1:26" x14ac:dyDescent="0.4">
      <c r="G50" s="226" t="s">
        <v>75</v>
      </c>
      <c r="H50" s="227"/>
      <c r="I50" s="227"/>
      <c r="J50" s="227"/>
      <c r="K50" s="227"/>
      <c r="L50" s="227"/>
      <c r="M50" s="227"/>
      <c r="N50" s="227"/>
      <c r="O50" s="272">
        <f>Arkusz10!A6</f>
        <v>0</v>
      </c>
      <c r="P50" s="272"/>
      <c r="Q50" s="245">
        <f>Arkusz10!A7</f>
        <v>0</v>
      </c>
      <c r="R50" s="246"/>
      <c r="U50" s="19"/>
      <c r="V50" s="19"/>
      <c r="W50" s="19"/>
      <c r="X50" s="19"/>
      <c r="Y50" s="21"/>
    </row>
    <row r="51" spans="1:26" ht="15" thickBot="1" x14ac:dyDescent="0.45">
      <c r="G51" s="266" t="s">
        <v>76</v>
      </c>
      <c r="H51" s="267"/>
      <c r="I51" s="267"/>
      <c r="J51" s="267"/>
      <c r="K51" s="267"/>
      <c r="L51" s="267"/>
      <c r="M51" s="267"/>
      <c r="N51" s="267"/>
      <c r="O51" s="264">
        <f>Arkusz10!A8</f>
        <v>8</v>
      </c>
      <c r="P51" s="264"/>
      <c r="Q51" s="275">
        <f>Arkusz10!A9</f>
        <v>5</v>
      </c>
      <c r="R51" s="276"/>
      <c r="U51" s="19"/>
      <c r="V51" s="19"/>
      <c r="W51" s="19"/>
      <c r="X51" s="19"/>
      <c r="Y51" s="21"/>
    </row>
    <row r="52" spans="1:26" ht="15" thickBot="1" x14ac:dyDescent="0.45">
      <c r="G52" s="270" t="s">
        <v>72</v>
      </c>
      <c r="H52" s="271"/>
      <c r="I52" s="271"/>
      <c r="J52" s="271"/>
      <c r="K52" s="271"/>
      <c r="L52" s="271"/>
      <c r="M52" s="271"/>
      <c r="N52" s="271"/>
      <c r="O52" s="265">
        <f>SUM(O48:O51)</f>
        <v>519</v>
      </c>
      <c r="P52" s="265"/>
      <c r="Q52" s="277">
        <f>SUM(Q48:Q51)</f>
        <v>498</v>
      </c>
      <c r="R52" s="278"/>
      <c r="U52" s="19"/>
      <c r="V52" s="19"/>
      <c r="W52" s="19"/>
      <c r="X52" s="19"/>
      <c r="Y52" s="21"/>
    </row>
    <row r="53" spans="1:26" x14ac:dyDescent="0.4">
      <c r="V53" s="19"/>
      <c r="W53" s="19"/>
      <c r="X53" s="19"/>
      <c r="Y53" s="21"/>
      <c r="Z53" s="19"/>
    </row>
    <row r="54" spans="1:26" x14ac:dyDescent="0.4">
      <c r="V54" s="19"/>
      <c r="W54" s="19"/>
      <c r="X54" s="19"/>
      <c r="Y54" s="21"/>
      <c r="Z54" s="19"/>
    </row>
    <row r="55" spans="1:26" x14ac:dyDescent="0.4">
      <c r="V55" s="19"/>
      <c r="W55" s="19"/>
      <c r="X55" s="19"/>
      <c r="Y55" s="21"/>
      <c r="Z55" s="19"/>
    </row>
    <row r="58" spans="1:26" x14ac:dyDescent="0.4">
      <c r="A58" s="46" t="s">
        <v>165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6" x14ac:dyDescent="0.4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6" x14ac:dyDescent="0.4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6" x14ac:dyDescent="0.4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1:26" x14ac:dyDescent="0.4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1:26" x14ac:dyDescent="0.4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</row>
    <row r="64" spans="1:26" x14ac:dyDescent="0.4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</row>
    <row r="65" spans="1:26" x14ac:dyDescent="0.4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</row>
    <row r="66" spans="1:26" ht="53.7" customHeight="1" x14ac:dyDescent="0.4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71" spans="1:26" ht="36" customHeight="1" x14ac:dyDescent="0.4">
      <c r="A71" s="53" t="s">
        <v>138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6" x14ac:dyDescent="0.4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</row>
    <row r="73" spans="1:26" ht="15" thickBot="1" x14ac:dyDescent="0.4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279" t="str">
        <f>CONCATENATE(Arkusz18!C2," - ",Arkusz18!B2," r.")</f>
        <v>01.01.2026 - 31.01.2026 r.</v>
      </c>
      <c r="M73" s="279"/>
      <c r="N73" s="279"/>
      <c r="O73" s="279"/>
      <c r="P73" s="279"/>
      <c r="Q73" s="279"/>
      <c r="R73" s="279"/>
      <c r="S73" s="279"/>
      <c r="T73" s="279"/>
      <c r="U73" s="279"/>
      <c r="V73" s="279"/>
    </row>
    <row r="74" spans="1:26" ht="163.30000000000001" x14ac:dyDescent="0.4">
      <c r="C74" s="184" t="s">
        <v>2</v>
      </c>
      <c r="D74" s="185"/>
      <c r="E74" s="185"/>
      <c r="F74" s="185"/>
      <c r="G74" s="185"/>
      <c r="H74" s="185"/>
      <c r="I74" s="185"/>
      <c r="J74" s="185"/>
      <c r="K74" s="185"/>
      <c r="L74" s="51" t="s">
        <v>79</v>
      </c>
      <c r="M74" s="51"/>
      <c r="N74" s="22" t="s">
        <v>12</v>
      </c>
      <c r="O74" s="22" t="s">
        <v>94</v>
      </c>
      <c r="P74" s="22" t="s">
        <v>84</v>
      </c>
      <c r="Q74" s="22" t="s">
        <v>53</v>
      </c>
      <c r="R74" s="22" t="s">
        <v>39</v>
      </c>
      <c r="S74" s="22" t="s">
        <v>4</v>
      </c>
      <c r="T74" s="22" t="s">
        <v>42</v>
      </c>
      <c r="U74" s="22" t="s">
        <v>83</v>
      </c>
      <c r="V74" s="51" t="s">
        <v>78</v>
      </c>
      <c r="W74" s="52"/>
      <c r="Y74" s="3"/>
      <c r="Z74" s="6"/>
    </row>
    <row r="75" spans="1:26" x14ac:dyDescent="0.4">
      <c r="C75" s="56" t="s">
        <v>34</v>
      </c>
      <c r="D75" s="57"/>
      <c r="E75" s="57"/>
      <c r="F75" s="57"/>
      <c r="G75" s="57"/>
      <c r="H75" s="57"/>
      <c r="I75" s="57"/>
      <c r="J75" s="57"/>
      <c r="K75" s="57"/>
      <c r="L75" s="50">
        <v>1306</v>
      </c>
      <c r="M75" s="50"/>
      <c r="N75" s="23">
        <v>291</v>
      </c>
      <c r="O75" s="23">
        <v>552</v>
      </c>
      <c r="P75" s="23">
        <v>227</v>
      </c>
      <c r="Q75" s="23">
        <f>Arkusz13!C66</f>
        <v>25</v>
      </c>
      <c r="R75" s="23">
        <f>Arkusz13!C82</f>
        <v>0</v>
      </c>
      <c r="S75" s="23">
        <f>Arkusz13!C98</f>
        <v>0</v>
      </c>
      <c r="T75" s="23">
        <f>Arkusz13!C114</f>
        <v>0</v>
      </c>
      <c r="U75" s="23">
        <v>183</v>
      </c>
      <c r="V75" s="54">
        <f t="shared" ref="V75:V89" si="0">SUM(N75:U75)</f>
        <v>1278</v>
      </c>
      <c r="W75" s="55"/>
      <c r="Y75" s="3"/>
      <c r="Z75" s="6"/>
    </row>
    <row r="76" spans="1:26" x14ac:dyDescent="0.4">
      <c r="C76" s="61" t="s">
        <v>35</v>
      </c>
      <c r="D76" s="62"/>
      <c r="E76" s="62"/>
      <c r="F76" s="62"/>
      <c r="G76" s="62"/>
      <c r="H76" s="62"/>
      <c r="I76" s="62"/>
      <c r="J76" s="62"/>
      <c r="K76" s="62"/>
      <c r="L76" s="50">
        <v>122</v>
      </c>
      <c r="M76" s="50"/>
      <c r="N76" s="23">
        <v>63</v>
      </c>
      <c r="O76" s="23">
        <f>Arkusz13!C35</f>
        <v>13</v>
      </c>
      <c r="P76" s="23">
        <f>Arkusz13!C51</f>
        <v>13</v>
      </c>
      <c r="Q76" s="23">
        <f>Arkusz13!C67</f>
        <v>1</v>
      </c>
      <c r="R76" s="23">
        <f>Arkusz13!C83</f>
        <v>0</v>
      </c>
      <c r="S76" s="23">
        <f>Arkusz13!C99</f>
        <v>0</v>
      </c>
      <c r="T76" s="23">
        <f>Arkusz13!C115</f>
        <v>0</v>
      </c>
      <c r="U76" s="23">
        <v>13</v>
      </c>
      <c r="V76" s="54">
        <f t="shared" si="0"/>
        <v>103</v>
      </c>
      <c r="W76" s="55"/>
      <c r="Y76" s="3"/>
      <c r="Z76" s="6"/>
    </row>
    <row r="77" spans="1:26" x14ac:dyDescent="0.4">
      <c r="C77" s="56" t="s">
        <v>36</v>
      </c>
      <c r="D77" s="57"/>
      <c r="E77" s="57"/>
      <c r="F77" s="57"/>
      <c r="G77" s="57"/>
      <c r="H77" s="57"/>
      <c r="I77" s="57"/>
      <c r="J77" s="57"/>
      <c r="K77" s="57"/>
      <c r="L77" s="50">
        <f>Arkusz13!C4</f>
        <v>163</v>
      </c>
      <c r="M77" s="50"/>
      <c r="N77" s="23">
        <v>55</v>
      </c>
      <c r="O77" s="23">
        <f>Arkusz13!C36</f>
        <v>20</v>
      </c>
      <c r="P77" s="23">
        <f>Arkusz13!C52</f>
        <v>24</v>
      </c>
      <c r="Q77" s="23">
        <f>Arkusz13!C68</f>
        <v>2</v>
      </c>
      <c r="R77" s="23">
        <f>Arkusz13!C84</f>
        <v>0</v>
      </c>
      <c r="S77" s="23">
        <f>Arkusz13!C100</f>
        <v>0</v>
      </c>
      <c r="T77" s="23">
        <f>Arkusz13!C116</f>
        <v>0</v>
      </c>
      <c r="U77" s="23">
        <v>7</v>
      </c>
      <c r="V77" s="54">
        <f t="shared" si="0"/>
        <v>108</v>
      </c>
      <c r="W77" s="55"/>
      <c r="Y77" s="3"/>
      <c r="Z77" s="6"/>
    </row>
    <row r="78" spans="1:26" x14ac:dyDescent="0.4">
      <c r="C78" s="61" t="s">
        <v>37</v>
      </c>
      <c r="D78" s="62"/>
      <c r="E78" s="62"/>
      <c r="F78" s="62"/>
      <c r="G78" s="62"/>
      <c r="H78" s="62"/>
      <c r="I78" s="62"/>
      <c r="J78" s="62"/>
      <c r="K78" s="62"/>
      <c r="L78" s="50">
        <f>Arkusz13!C5</f>
        <v>1</v>
      </c>
      <c r="M78" s="50"/>
      <c r="N78" s="23">
        <f>Arkusz13!C21</f>
        <v>2</v>
      </c>
      <c r="O78" s="23">
        <f>Arkusz13!C37</f>
        <v>0</v>
      </c>
      <c r="P78" s="23">
        <f>Arkusz13!C53</f>
        <v>0</v>
      </c>
      <c r="Q78" s="23">
        <f>Arkusz13!C69</f>
        <v>0</v>
      </c>
      <c r="R78" s="23">
        <f>Arkusz13!C85</f>
        <v>0</v>
      </c>
      <c r="S78" s="23">
        <f>Arkusz13!C101</f>
        <v>0</v>
      </c>
      <c r="T78" s="23">
        <f>Arkusz13!C117</f>
        <v>0</v>
      </c>
      <c r="U78" s="23">
        <f>Arkusz13!C133-SUM(N78:T78)</f>
        <v>0</v>
      </c>
      <c r="V78" s="54">
        <f t="shared" si="0"/>
        <v>2</v>
      </c>
      <c r="W78" s="55"/>
      <c r="Y78" s="3"/>
      <c r="Z78" s="6"/>
    </row>
    <row r="79" spans="1:26" x14ac:dyDescent="0.4">
      <c r="C79" s="56" t="s">
        <v>38</v>
      </c>
      <c r="D79" s="57"/>
      <c r="E79" s="57"/>
      <c r="F79" s="57"/>
      <c r="G79" s="57"/>
      <c r="H79" s="57"/>
      <c r="I79" s="57"/>
      <c r="J79" s="57"/>
      <c r="K79" s="57"/>
      <c r="L79" s="50">
        <f>Arkusz13!C6</f>
        <v>0</v>
      </c>
      <c r="M79" s="50"/>
      <c r="N79" s="23">
        <f>Arkusz13!C22</f>
        <v>0</v>
      </c>
      <c r="O79" s="23">
        <f>Arkusz13!C38</f>
        <v>0</v>
      </c>
      <c r="P79" s="23">
        <f>Arkusz13!C54</f>
        <v>2</v>
      </c>
      <c r="Q79" s="23">
        <f>Arkusz13!C70</f>
        <v>0</v>
      </c>
      <c r="R79" s="23">
        <f>Arkusz13!C86</f>
        <v>0</v>
      </c>
      <c r="S79" s="23">
        <f>Arkusz13!C102</f>
        <v>0</v>
      </c>
      <c r="T79" s="23">
        <f>Arkusz13!C118</f>
        <v>0</v>
      </c>
      <c r="U79" s="23">
        <f>Arkusz13!C134-SUM(N79:T79)</f>
        <v>0</v>
      </c>
      <c r="V79" s="54">
        <f t="shared" si="0"/>
        <v>2</v>
      </c>
      <c r="W79" s="55"/>
      <c r="Y79" s="3"/>
      <c r="Z79" s="6"/>
    </row>
    <row r="80" spans="1:26" x14ac:dyDescent="0.4">
      <c r="C80" s="61" t="s">
        <v>46</v>
      </c>
      <c r="D80" s="62"/>
      <c r="E80" s="62"/>
      <c r="F80" s="62"/>
      <c r="G80" s="62"/>
      <c r="H80" s="62"/>
      <c r="I80" s="62"/>
      <c r="J80" s="62"/>
      <c r="K80" s="62"/>
      <c r="L80" s="50">
        <f>Arkusz13!C7</f>
        <v>2</v>
      </c>
      <c r="M80" s="50"/>
      <c r="N80" s="23">
        <f>Arkusz13!C23</f>
        <v>2</v>
      </c>
      <c r="O80" s="23">
        <f>Arkusz13!C39</f>
        <v>0</v>
      </c>
      <c r="P80" s="23">
        <f>Arkusz13!C55</f>
        <v>1</v>
      </c>
      <c r="Q80" s="23">
        <f>Arkusz13!C71</f>
        <v>0</v>
      </c>
      <c r="R80" s="23">
        <f>Arkusz13!C87</f>
        <v>0</v>
      </c>
      <c r="S80" s="23">
        <f>Arkusz13!C103</f>
        <v>0</v>
      </c>
      <c r="T80" s="23">
        <f>Arkusz13!C119</f>
        <v>0</v>
      </c>
      <c r="U80" s="23">
        <f>Arkusz13!C135-SUM(N80:T80)</f>
        <v>0</v>
      </c>
      <c r="V80" s="54">
        <f t="shared" si="0"/>
        <v>3</v>
      </c>
      <c r="W80" s="55"/>
      <c r="Y80" s="3"/>
      <c r="Z80" s="6"/>
    </row>
    <row r="81" spans="1:26" x14ac:dyDescent="0.4">
      <c r="C81" s="56" t="s">
        <v>47</v>
      </c>
      <c r="D81" s="57"/>
      <c r="E81" s="57"/>
      <c r="F81" s="57"/>
      <c r="G81" s="57"/>
      <c r="H81" s="57"/>
      <c r="I81" s="57"/>
      <c r="J81" s="57"/>
      <c r="K81" s="57"/>
      <c r="L81" s="50">
        <f>Arkusz13!C8</f>
        <v>0</v>
      </c>
      <c r="M81" s="50"/>
      <c r="N81" s="23">
        <f>Arkusz13!C24</f>
        <v>0</v>
      </c>
      <c r="O81" s="23">
        <f>Arkusz13!C40</f>
        <v>0</v>
      </c>
      <c r="P81" s="23">
        <f>Arkusz13!C56</f>
        <v>0</v>
      </c>
      <c r="Q81" s="23">
        <f>Arkusz13!C72</f>
        <v>0</v>
      </c>
      <c r="R81" s="23">
        <f>Arkusz13!C88</f>
        <v>0</v>
      </c>
      <c r="S81" s="23">
        <f>Arkusz13!C104</f>
        <v>0</v>
      </c>
      <c r="T81" s="23">
        <f>Arkusz13!C120</f>
        <v>0</v>
      </c>
      <c r="U81" s="23">
        <f>Arkusz13!C136-SUM(N81:T81)</f>
        <v>0</v>
      </c>
      <c r="V81" s="54">
        <f t="shared" si="0"/>
        <v>0</v>
      </c>
      <c r="W81" s="55"/>
      <c r="Y81" s="3"/>
      <c r="Z81" s="6"/>
    </row>
    <row r="82" spans="1:26" x14ac:dyDescent="0.4">
      <c r="C82" s="61" t="s">
        <v>4</v>
      </c>
      <c r="D82" s="62"/>
      <c r="E82" s="62"/>
      <c r="F82" s="62"/>
      <c r="G82" s="62"/>
      <c r="H82" s="62"/>
      <c r="I82" s="62"/>
      <c r="J82" s="62"/>
      <c r="K82" s="62"/>
      <c r="L82" s="50">
        <f>Arkusz13!C9</f>
        <v>0</v>
      </c>
      <c r="M82" s="50"/>
      <c r="N82" s="23">
        <f>Arkusz13!C25</f>
        <v>0</v>
      </c>
      <c r="O82" s="23">
        <f>Arkusz13!C41</f>
        <v>0</v>
      </c>
      <c r="P82" s="23">
        <f>Arkusz13!C57</f>
        <v>0</v>
      </c>
      <c r="Q82" s="23">
        <f>Arkusz13!C73</f>
        <v>0</v>
      </c>
      <c r="R82" s="23">
        <f>Arkusz13!C89</f>
        <v>0</v>
      </c>
      <c r="S82" s="23">
        <f>Arkusz13!C105</f>
        <v>0</v>
      </c>
      <c r="T82" s="23">
        <f>Arkusz13!C121</f>
        <v>0</v>
      </c>
      <c r="U82" s="23">
        <f>Arkusz13!C137-SUM(N82:T82)</f>
        <v>0</v>
      </c>
      <c r="V82" s="54">
        <f t="shared" si="0"/>
        <v>0</v>
      </c>
      <c r="W82" s="55"/>
      <c r="Y82" s="3"/>
      <c r="Z82" s="6"/>
    </row>
    <row r="83" spans="1:26" x14ac:dyDescent="0.4">
      <c r="C83" s="56" t="s">
        <v>39</v>
      </c>
      <c r="D83" s="57"/>
      <c r="E83" s="57"/>
      <c r="F83" s="57"/>
      <c r="G83" s="57"/>
      <c r="H83" s="57"/>
      <c r="I83" s="57"/>
      <c r="J83" s="57"/>
      <c r="K83" s="57"/>
      <c r="L83" s="50">
        <v>0</v>
      </c>
      <c r="M83" s="50"/>
      <c r="N83" s="23">
        <f>Arkusz13!C26</f>
        <v>0</v>
      </c>
      <c r="O83" s="23">
        <f>Arkusz13!C42</f>
        <v>0</v>
      </c>
      <c r="P83" s="23">
        <f>Arkusz13!C58</f>
        <v>0</v>
      </c>
      <c r="Q83" s="23">
        <f>Arkusz13!C74</f>
        <v>0</v>
      </c>
      <c r="R83" s="23">
        <f>Arkusz13!C90</f>
        <v>0</v>
      </c>
      <c r="S83" s="23">
        <f>Arkusz13!C106</f>
        <v>0</v>
      </c>
      <c r="T83" s="23">
        <f>Arkusz13!C122</f>
        <v>0</v>
      </c>
      <c r="U83" s="23">
        <f>Arkusz13!C138-SUM(N83:T83)</f>
        <v>0</v>
      </c>
      <c r="V83" s="54">
        <f t="shared" si="0"/>
        <v>0</v>
      </c>
      <c r="W83" s="55"/>
      <c r="Y83" s="3"/>
      <c r="Z83" s="6"/>
    </row>
    <row r="84" spans="1:26" x14ac:dyDescent="0.4">
      <c r="C84" s="61" t="s">
        <v>40</v>
      </c>
      <c r="D84" s="62"/>
      <c r="E84" s="62"/>
      <c r="F84" s="62"/>
      <c r="G84" s="62"/>
      <c r="H84" s="62"/>
      <c r="I84" s="62"/>
      <c r="J84" s="62"/>
      <c r="K84" s="62"/>
      <c r="L84" s="50">
        <f>Arkusz13!C11</f>
        <v>0</v>
      </c>
      <c r="M84" s="50"/>
      <c r="N84" s="23">
        <f>Arkusz13!C27</f>
        <v>0</v>
      </c>
      <c r="O84" s="23">
        <f>Arkusz13!C43</f>
        <v>0</v>
      </c>
      <c r="P84" s="23">
        <f>Arkusz13!C59</f>
        <v>0</v>
      </c>
      <c r="Q84" s="23">
        <f>Arkusz13!C75</f>
        <v>0</v>
      </c>
      <c r="R84" s="23">
        <f>Arkusz13!C91</f>
        <v>0</v>
      </c>
      <c r="S84" s="23">
        <f>Arkusz13!C107</f>
        <v>0</v>
      </c>
      <c r="T84" s="23">
        <f>Arkusz13!C123</f>
        <v>0</v>
      </c>
      <c r="U84" s="23">
        <f>Arkusz13!C139-SUM(N84:T84)</f>
        <v>0</v>
      </c>
      <c r="V84" s="54">
        <f t="shared" si="0"/>
        <v>0</v>
      </c>
      <c r="W84" s="55"/>
      <c r="Y84" s="3"/>
      <c r="Z84" s="6"/>
    </row>
    <row r="85" spans="1:26" x14ac:dyDescent="0.4">
      <c r="C85" s="56" t="s">
        <v>41</v>
      </c>
      <c r="D85" s="57"/>
      <c r="E85" s="57"/>
      <c r="F85" s="57"/>
      <c r="G85" s="57"/>
      <c r="H85" s="57"/>
      <c r="I85" s="57"/>
      <c r="J85" s="57"/>
      <c r="K85" s="57"/>
      <c r="L85" s="50">
        <v>0</v>
      </c>
      <c r="M85" s="50"/>
      <c r="N85" s="23">
        <f>Arkusz13!C28</f>
        <v>2</v>
      </c>
      <c r="O85" s="23">
        <f>Arkusz13!C44</f>
        <v>0</v>
      </c>
      <c r="P85" s="23">
        <f>Arkusz13!C60</f>
        <v>0</v>
      </c>
      <c r="Q85" s="23">
        <f>Arkusz13!C76</f>
        <v>1</v>
      </c>
      <c r="R85" s="23">
        <f>Arkusz13!C92</f>
        <v>2</v>
      </c>
      <c r="S85" s="23">
        <f>Arkusz13!C108</f>
        <v>0</v>
      </c>
      <c r="T85" s="23">
        <f>Arkusz13!C124</f>
        <v>0</v>
      </c>
      <c r="U85" s="23">
        <f>Arkusz13!C140-SUM(N85:T85)</f>
        <v>0</v>
      </c>
      <c r="V85" s="54">
        <f t="shared" si="0"/>
        <v>5</v>
      </c>
      <c r="W85" s="55"/>
      <c r="Y85" s="3"/>
      <c r="Z85" s="6"/>
    </row>
    <row r="86" spans="1:26" x14ac:dyDescent="0.4">
      <c r="C86" s="56" t="s">
        <v>11</v>
      </c>
      <c r="D86" s="57"/>
      <c r="E86" s="57"/>
      <c r="F86" s="57"/>
      <c r="G86" s="57"/>
      <c r="H86" s="57"/>
      <c r="I86" s="57"/>
      <c r="J86" s="57"/>
      <c r="K86" s="57"/>
      <c r="L86" s="50">
        <f>Arkusz13!C14</f>
        <v>4</v>
      </c>
      <c r="M86" s="50"/>
      <c r="N86" s="23">
        <f>Arkusz13!C30</f>
        <v>6</v>
      </c>
      <c r="O86" s="23">
        <f>Arkusz13!C46</f>
        <v>0</v>
      </c>
      <c r="P86" s="23">
        <f>Arkusz13!C62</f>
        <v>0</v>
      </c>
      <c r="Q86" s="23">
        <f>Arkusz13!C78</f>
        <v>0</v>
      </c>
      <c r="R86" s="23">
        <f>Arkusz13!C94</f>
        <v>0</v>
      </c>
      <c r="S86" s="23">
        <f>Arkusz13!C110</f>
        <v>0</v>
      </c>
      <c r="T86" s="23">
        <f>Arkusz13!C126</f>
        <v>0</v>
      </c>
      <c r="U86" s="23">
        <f>Arkusz13!C142-SUM(N86:T86)</f>
        <v>1</v>
      </c>
      <c r="V86" s="54">
        <f t="shared" si="0"/>
        <v>7</v>
      </c>
      <c r="W86" s="55"/>
      <c r="Y86" s="3"/>
      <c r="Z86" s="6"/>
    </row>
    <row r="87" spans="1:26" x14ac:dyDescent="0.4">
      <c r="C87" s="61" t="s">
        <v>43</v>
      </c>
      <c r="D87" s="62"/>
      <c r="E87" s="62"/>
      <c r="F87" s="62"/>
      <c r="G87" s="62"/>
      <c r="H87" s="62"/>
      <c r="I87" s="62"/>
      <c r="J87" s="62"/>
      <c r="K87" s="62"/>
      <c r="L87" s="50">
        <f>Arkusz13!C15</f>
        <v>17</v>
      </c>
      <c r="M87" s="50"/>
      <c r="N87" s="23">
        <f>Arkusz13!C31</f>
        <v>9</v>
      </c>
      <c r="O87" s="23">
        <f>Arkusz13!C47</f>
        <v>0</v>
      </c>
      <c r="P87" s="23">
        <f>Arkusz13!C63</f>
        <v>0</v>
      </c>
      <c r="Q87" s="23">
        <f>Arkusz13!C79</f>
        <v>0</v>
      </c>
      <c r="R87" s="23">
        <f>Arkusz13!C95</f>
        <v>0</v>
      </c>
      <c r="S87" s="23">
        <f>Arkusz13!C111</f>
        <v>0</v>
      </c>
      <c r="T87" s="23">
        <f>Arkusz13!C127</f>
        <v>0</v>
      </c>
      <c r="U87" s="23">
        <f>Arkusz13!C143-SUM(N87:T87)</f>
        <v>0</v>
      </c>
      <c r="V87" s="54">
        <f t="shared" si="0"/>
        <v>9</v>
      </c>
      <c r="W87" s="55"/>
      <c r="Y87" s="3"/>
      <c r="Z87" s="6"/>
    </row>
    <row r="88" spans="1:26" x14ac:dyDescent="0.4">
      <c r="C88" s="56" t="s">
        <v>44</v>
      </c>
      <c r="D88" s="57"/>
      <c r="E88" s="57"/>
      <c r="F88" s="57"/>
      <c r="G88" s="57"/>
      <c r="H88" s="57"/>
      <c r="I88" s="57"/>
      <c r="J88" s="57"/>
      <c r="K88" s="57"/>
      <c r="L88" s="50">
        <f>Arkusz13!C16</f>
        <v>0</v>
      </c>
      <c r="M88" s="50"/>
      <c r="N88" s="23">
        <f>Arkusz13!C32</f>
        <v>0</v>
      </c>
      <c r="O88" s="23">
        <f>Arkusz13!C48</f>
        <v>0</v>
      </c>
      <c r="P88" s="23">
        <f>Arkusz13!C64</f>
        <v>0</v>
      </c>
      <c r="Q88" s="23">
        <f>Arkusz13!C80</f>
        <v>0</v>
      </c>
      <c r="R88" s="23">
        <f>Arkusz13!C96</f>
        <v>0</v>
      </c>
      <c r="S88" s="23">
        <f>Arkusz13!C112</f>
        <v>0</v>
      </c>
      <c r="T88" s="23">
        <f>Arkusz13!C128</f>
        <v>0</v>
      </c>
      <c r="U88" s="23">
        <f>Arkusz13!C144-SUM(N88:T88)</f>
        <v>0</v>
      </c>
      <c r="V88" s="54">
        <f t="shared" si="0"/>
        <v>0</v>
      </c>
      <c r="W88" s="55"/>
      <c r="Y88" s="3"/>
      <c r="Z88" s="6"/>
    </row>
    <row r="89" spans="1:26" ht="15" thickBot="1" x14ac:dyDescent="0.45">
      <c r="C89" s="48" t="s">
        <v>45</v>
      </c>
      <c r="D89" s="49"/>
      <c r="E89" s="49"/>
      <c r="F89" s="49"/>
      <c r="G89" s="49"/>
      <c r="H89" s="49"/>
      <c r="I89" s="49"/>
      <c r="J89" s="49"/>
      <c r="K89" s="49"/>
      <c r="L89" s="50">
        <f>Arkusz13!C17</f>
        <v>1</v>
      </c>
      <c r="M89" s="50"/>
      <c r="N89" s="23">
        <f>Arkusz13!C33</f>
        <v>0</v>
      </c>
      <c r="O89" s="23">
        <f>Arkusz13!C49</f>
        <v>0</v>
      </c>
      <c r="P89" s="23">
        <f>Arkusz13!C65</f>
        <v>0</v>
      </c>
      <c r="Q89" s="23">
        <f>Arkusz13!C81</f>
        <v>0</v>
      </c>
      <c r="R89" s="23">
        <f>Arkusz13!C97</f>
        <v>0</v>
      </c>
      <c r="S89" s="23">
        <f>Arkusz13!C113</f>
        <v>0</v>
      </c>
      <c r="T89" s="23">
        <f>Arkusz13!C129</f>
        <v>0</v>
      </c>
      <c r="U89" s="23">
        <f>Arkusz13!C145-SUM(N89:T89)</f>
        <v>0</v>
      </c>
      <c r="V89" s="54">
        <f t="shared" si="0"/>
        <v>0</v>
      </c>
      <c r="W89" s="55"/>
      <c r="Y89" s="3"/>
      <c r="Z89" s="6"/>
    </row>
    <row r="90" spans="1:26" ht="15" thickBot="1" x14ac:dyDescent="0.45">
      <c r="C90" s="98" t="s">
        <v>1</v>
      </c>
      <c r="D90" s="99"/>
      <c r="E90" s="99"/>
      <c r="F90" s="99"/>
      <c r="G90" s="99"/>
      <c r="H90" s="99"/>
      <c r="I90" s="99"/>
      <c r="J90" s="99"/>
      <c r="K90" s="99"/>
      <c r="L90" s="63">
        <f>SUM(L75:L89)</f>
        <v>1616</v>
      </c>
      <c r="M90" s="63"/>
      <c r="N90" s="24">
        <f t="shared" ref="N90:V90" si="1">SUM(N75:N89)</f>
        <v>430</v>
      </c>
      <c r="O90" s="24">
        <f t="shared" si="1"/>
        <v>585</v>
      </c>
      <c r="P90" s="24">
        <f t="shared" si="1"/>
        <v>267</v>
      </c>
      <c r="Q90" s="24">
        <f t="shared" si="1"/>
        <v>29</v>
      </c>
      <c r="R90" s="24">
        <f t="shared" si="1"/>
        <v>2</v>
      </c>
      <c r="S90" s="24">
        <f t="shared" si="1"/>
        <v>0</v>
      </c>
      <c r="T90" s="24">
        <f t="shared" si="1"/>
        <v>0</v>
      </c>
      <c r="U90" s="24">
        <f t="shared" si="1"/>
        <v>204</v>
      </c>
      <c r="V90" s="63">
        <f t="shared" si="1"/>
        <v>1517</v>
      </c>
      <c r="W90" s="64"/>
      <c r="Y90" s="3"/>
      <c r="Z90" s="6"/>
    </row>
    <row r="91" spans="1:26" x14ac:dyDescent="0.4">
      <c r="A91" s="25"/>
      <c r="B91" s="25"/>
      <c r="C91" s="25"/>
      <c r="D91" s="25"/>
      <c r="E91" s="25"/>
      <c r="F91" s="25"/>
      <c r="G91" s="25"/>
      <c r="H91" s="25"/>
      <c r="I91" s="25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115" spans="1:25" ht="15" thickBot="1" x14ac:dyDescent="0.45"/>
    <row r="116" spans="1:25" ht="31.5" customHeight="1" x14ac:dyDescent="0.4">
      <c r="D116" s="93" t="s">
        <v>2</v>
      </c>
      <c r="E116" s="94"/>
      <c r="F116" s="94"/>
      <c r="G116" s="94"/>
      <c r="H116" s="94"/>
      <c r="I116" s="94"/>
      <c r="J116" s="94"/>
      <c r="K116" s="94"/>
      <c r="L116" s="94" t="s">
        <v>3</v>
      </c>
      <c r="M116" s="94"/>
      <c r="N116" s="186" t="s">
        <v>86</v>
      </c>
      <c r="O116" s="186"/>
      <c r="P116" s="186"/>
      <c r="Q116" s="58" t="s">
        <v>87</v>
      </c>
      <c r="R116" s="59"/>
      <c r="S116" s="60"/>
    </row>
    <row r="117" spans="1:25" ht="15" thickBot="1" x14ac:dyDescent="0.45">
      <c r="D117" s="188" t="s">
        <v>85</v>
      </c>
      <c r="E117" s="189"/>
      <c r="F117" s="189"/>
      <c r="G117" s="189"/>
      <c r="H117" s="189"/>
      <c r="I117" s="189"/>
      <c r="J117" s="189"/>
      <c r="K117" s="189"/>
      <c r="L117" s="187">
        <f>Arkusz14!B2</f>
        <v>0</v>
      </c>
      <c r="M117" s="187"/>
      <c r="N117" s="187">
        <f>Arkusz14!B3</f>
        <v>0</v>
      </c>
      <c r="O117" s="187"/>
      <c r="P117" s="187"/>
      <c r="Q117" s="135">
        <f>Arkusz14!B4</f>
        <v>0</v>
      </c>
      <c r="R117" s="136"/>
      <c r="S117" s="137"/>
    </row>
    <row r="118" spans="1:25" x14ac:dyDescent="0.4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1:25" x14ac:dyDescent="0.4">
      <c r="A119" s="46" t="s">
        <v>166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</row>
    <row r="120" spans="1:25" x14ac:dyDescent="0.4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</row>
    <row r="121" spans="1:25" x14ac:dyDescent="0.4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</row>
    <row r="122" spans="1:25" x14ac:dyDescent="0.4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</row>
    <row r="123" spans="1:25" x14ac:dyDescent="0.4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</row>
    <row r="124" spans="1:25" x14ac:dyDescent="0.4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</row>
    <row r="126" spans="1:25" x14ac:dyDescent="0.4">
      <c r="A126" s="53" t="s">
        <v>139</v>
      </c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</row>
    <row r="127" spans="1:25" ht="15" thickBot="1" x14ac:dyDescent="0.45"/>
    <row r="128" spans="1:25" x14ac:dyDescent="0.4">
      <c r="G128" s="184" t="s">
        <v>23</v>
      </c>
      <c r="H128" s="185"/>
      <c r="I128" s="185"/>
      <c r="J128" s="185"/>
      <c r="K128" s="71" t="s">
        <v>8</v>
      </c>
      <c r="L128" s="97"/>
    </row>
    <row r="129" spans="1:25" x14ac:dyDescent="0.4">
      <c r="G129" s="95" t="s">
        <v>13</v>
      </c>
      <c r="H129" s="96"/>
      <c r="I129" s="96"/>
      <c r="J129" s="96"/>
      <c r="K129" s="54">
        <v>863</v>
      </c>
      <c r="L129" s="55"/>
    </row>
    <row r="130" spans="1:25" x14ac:dyDescent="0.4">
      <c r="G130" s="138" t="s">
        <v>14</v>
      </c>
      <c r="H130" s="139"/>
      <c r="I130" s="139"/>
      <c r="J130" s="139"/>
      <c r="K130" s="54">
        <v>782</v>
      </c>
      <c r="L130" s="55"/>
    </row>
    <row r="131" spans="1:25" x14ac:dyDescent="0.4">
      <c r="G131" s="95" t="s">
        <v>15</v>
      </c>
      <c r="H131" s="96"/>
      <c r="I131" s="96"/>
      <c r="J131" s="96"/>
      <c r="K131" s="54">
        <v>74</v>
      </c>
      <c r="L131" s="55"/>
    </row>
    <row r="132" spans="1:25" x14ac:dyDescent="0.4">
      <c r="G132" s="138" t="s">
        <v>80</v>
      </c>
      <c r="H132" s="139"/>
      <c r="I132" s="139"/>
      <c r="J132" s="139"/>
      <c r="K132" s="54">
        <v>422</v>
      </c>
      <c r="L132" s="55"/>
    </row>
    <row r="133" spans="1:25" x14ac:dyDescent="0.4">
      <c r="G133" s="95" t="s">
        <v>81</v>
      </c>
      <c r="H133" s="96"/>
      <c r="I133" s="96"/>
      <c r="J133" s="96"/>
      <c r="K133" s="54">
        <v>0</v>
      </c>
      <c r="L133" s="55"/>
    </row>
    <row r="134" spans="1:25" x14ac:dyDescent="0.4">
      <c r="G134" s="91" t="s">
        <v>91</v>
      </c>
      <c r="H134" s="92"/>
      <c r="I134" s="92"/>
      <c r="J134" s="92"/>
      <c r="K134" s="54">
        <v>51</v>
      </c>
      <c r="L134" s="55"/>
    </row>
    <row r="135" spans="1:25" x14ac:dyDescent="0.4">
      <c r="G135" s="89" t="s">
        <v>16</v>
      </c>
      <c r="H135" s="90"/>
      <c r="I135" s="90"/>
      <c r="J135" s="90"/>
      <c r="K135" s="54">
        <v>25</v>
      </c>
      <c r="L135" s="55"/>
    </row>
    <row r="136" spans="1:25" x14ac:dyDescent="0.4">
      <c r="G136" s="91" t="s">
        <v>17</v>
      </c>
      <c r="H136" s="92"/>
      <c r="I136" s="92"/>
      <c r="J136" s="92"/>
      <c r="K136" s="54">
        <v>144</v>
      </c>
      <c r="L136" s="55"/>
    </row>
    <row r="137" spans="1:25" x14ac:dyDescent="0.4">
      <c r="G137" s="89" t="s">
        <v>18</v>
      </c>
      <c r="H137" s="90"/>
      <c r="I137" s="90"/>
      <c r="J137" s="90"/>
      <c r="K137" s="54">
        <v>74</v>
      </c>
      <c r="L137" s="55"/>
    </row>
    <row r="138" spans="1:25" x14ac:dyDescent="0.4">
      <c r="G138" s="91" t="s">
        <v>19</v>
      </c>
      <c r="H138" s="92"/>
      <c r="I138" s="92"/>
      <c r="J138" s="92"/>
      <c r="K138" s="54">
        <v>39</v>
      </c>
      <c r="L138" s="55"/>
    </row>
    <row r="139" spans="1:25" ht="15" thickBot="1" x14ac:dyDescent="0.45">
      <c r="G139" s="143" t="s">
        <v>82</v>
      </c>
      <c r="H139" s="144"/>
      <c r="I139" s="144"/>
      <c r="J139" s="144"/>
      <c r="K139" s="54">
        <v>1159</v>
      </c>
      <c r="L139" s="55"/>
    </row>
    <row r="140" spans="1:25" ht="15" thickBot="1" x14ac:dyDescent="0.45">
      <c r="G140" s="65" t="s">
        <v>1</v>
      </c>
      <c r="H140" s="66"/>
      <c r="I140" s="66"/>
      <c r="J140" s="66"/>
      <c r="K140" s="87">
        <v>3633</v>
      </c>
      <c r="L140" s="88"/>
    </row>
    <row r="142" spans="1:25" x14ac:dyDescent="0.4">
      <c r="A142" s="46" t="s">
        <v>167</v>
      </c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</row>
    <row r="143" spans="1:25" x14ac:dyDescent="0.4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</row>
    <row r="144" spans="1:25" x14ac:dyDescent="0.4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</row>
    <row r="145" spans="1:25" x14ac:dyDescent="0.4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</row>
    <row r="148" spans="1:25" x14ac:dyDescent="0.4">
      <c r="A148" s="10" t="s">
        <v>140</v>
      </c>
      <c r="B148" s="10"/>
      <c r="C148" s="10"/>
      <c r="D148" s="10"/>
      <c r="E148" s="10"/>
      <c r="F148" s="10"/>
    </row>
    <row r="149" spans="1:25" ht="15" thickBot="1" x14ac:dyDescent="0.45"/>
    <row r="150" spans="1:25" x14ac:dyDescent="0.4">
      <c r="D150" s="81" t="s">
        <v>28</v>
      </c>
      <c r="E150" s="71"/>
      <c r="F150" s="71"/>
      <c r="G150" s="71"/>
      <c r="H150" s="71" t="s">
        <v>3</v>
      </c>
      <c r="I150" s="71"/>
      <c r="J150" s="71"/>
      <c r="K150" s="71" t="s">
        <v>22</v>
      </c>
      <c r="L150" s="71"/>
      <c r="M150" s="97"/>
    </row>
    <row r="151" spans="1:25" x14ac:dyDescent="0.4">
      <c r="D151" s="230" t="s">
        <v>20</v>
      </c>
      <c r="E151" s="231"/>
      <c r="F151" s="231"/>
      <c r="G151" s="231"/>
      <c r="H151" s="54">
        <v>51955</v>
      </c>
      <c r="I151" s="54"/>
      <c r="J151" s="54"/>
      <c r="K151" s="54">
        <v>47233</v>
      </c>
      <c r="L151" s="54"/>
      <c r="M151" s="55"/>
    </row>
    <row r="152" spans="1:25" x14ac:dyDescent="0.4">
      <c r="D152" s="232" t="s">
        <v>136</v>
      </c>
      <c r="E152" s="233"/>
      <c r="F152" s="233"/>
      <c r="G152" s="233"/>
      <c r="H152" s="54">
        <v>3388</v>
      </c>
      <c r="I152" s="54"/>
      <c r="J152" s="54"/>
      <c r="K152" s="54">
        <v>2915</v>
      </c>
      <c r="L152" s="54"/>
      <c r="M152" s="55"/>
    </row>
    <row r="153" spans="1:25" ht="15" thickBot="1" x14ac:dyDescent="0.45">
      <c r="D153" s="155" t="s">
        <v>21</v>
      </c>
      <c r="E153" s="156"/>
      <c r="F153" s="156"/>
      <c r="G153" s="156"/>
      <c r="H153" s="54">
        <v>5125</v>
      </c>
      <c r="I153" s="54"/>
      <c r="J153" s="54"/>
      <c r="K153" s="54">
        <v>4084</v>
      </c>
      <c r="L153" s="54"/>
      <c r="M153" s="55"/>
    </row>
    <row r="154" spans="1:25" ht="15" thickBot="1" x14ac:dyDescent="0.45">
      <c r="D154" s="145" t="s">
        <v>1</v>
      </c>
      <c r="E154" s="146"/>
      <c r="F154" s="146"/>
      <c r="G154" s="146"/>
      <c r="H154" s="87">
        <v>60468</v>
      </c>
      <c r="I154" s="87"/>
      <c r="J154" s="87"/>
      <c r="K154" s="87">
        <v>54232</v>
      </c>
      <c r="L154" s="87"/>
      <c r="M154" s="88"/>
    </row>
    <row r="155" spans="1:25" x14ac:dyDescent="0.4">
      <c r="D155" s="27"/>
      <c r="E155" s="27"/>
      <c r="F155" s="27"/>
      <c r="G155" s="27"/>
      <c r="H155" s="28"/>
      <c r="I155" s="28"/>
      <c r="J155" s="28"/>
      <c r="K155" s="28"/>
      <c r="L155" s="28"/>
      <c r="M155" s="28"/>
    </row>
    <row r="156" spans="1:25" x14ac:dyDescent="0.4">
      <c r="D156" s="27"/>
      <c r="E156" s="27"/>
      <c r="F156" s="27"/>
      <c r="G156" s="27"/>
      <c r="H156" s="28"/>
      <c r="I156" s="28"/>
      <c r="J156" s="28"/>
      <c r="K156" s="28"/>
      <c r="L156" s="28"/>
      <c r="M156" s="28"/>
    </row>
    <row r="157" spans="1:25" x14ac:dyDescent="0.4">
      <c r="D157" s="27"/>
      <c r="E157" s="27"/>
      <c r="F157" s="27"/>
      <c r="G157" s="27"/>
      <c r="H157" s="28"/>
      <c r="I157" s="28"/>
      <c r="J157" s="28"/>
      <c r="K157" s="28"/>
      <c r="L157" s="28"/>
      <c r="M157" s="28"/>
    </row>
    <row r="158" spans="1:25" x14ac:dyDescent="0.4">
      <c r="D158" s="29"/>
      <c r="E158" s="29"/>
      <c r="F158" s="29"/>
      <c r="G158" s="29"/>
      <c r="H158" s="29"/>
      <c r="I158" s="29"/>
      <c r="J158" s="29"/>
      <c r="K158" s="29"/>
      <c r="L158" s="29"/>
      <c r="M158" s="29"/>
    </row>
    <row r="159" spans="1:25" x14ac:dyDescent="0.4">
      <c r="D159" s="29"/>
      <c r="E159" s="29"/>
      <c r="F159" s="29"/>
      <c r="G159" s="29"/>
      <c r="H159" s="29"/>
      <c r="I159" s="29"/>
      <c r="J159" s="29"/>
      <c r="K159" s="29"/>
      <c r="L159" s="29"/>
      <c r="M159" s="29"/>
    </row>
    <row r="160" spans="1:25" x14ac:dyDescent="0.4">
      <c r="D160" s="29"/>
      <c r="E160" s="29"/>
      <c r="F160" s="29"/>
      <c r="G160" s="29"/>
      <c r="H160" s="29"/>
      <c r="I160" s="29"/>
      <c r="J160" s="29"/>
      <c r="K160" s="29"/>
      <c r="L160" s="29"/>
      <c r="M160" s="29"/>
    </row>
    <row r="161" spans="1:29" x14ac:dyDescent="0.4">
      <c r="D161" s="29"/>
      <c r="E161" s="29"/>
      <c r="F161" s="29"/>
      <c r="G161" s="29"/>
      <c r="H161" s="29"/>
      <c r="I161" s="29"/>
      <c r="J161" s="29"/>
      <c r="K161" s="29"/>
      <c r="L161" s="29"/>
      <c r="M161" s="29"/>
    </row>
    <row r="162" spans="1:29" x14ac:dyDescent="0.4">
      <c r="D162" s="29"/>
      <c r="E162" s="29"/>
      <c r="F162" s="29"/>
      <c r="G162" s="29"/>
      <c r="H162" s="29"/>
      <c r="I162" s="29"/>
      <c r="J162" s="29"/>
      <c r="K162" s="29"/>
      <c r="L162" s="29"/>
      <c r="M162" s="29"/>
    </row>
    <row r="163" spans="1:29" x14ac:dyDescent="0.4">
      <c r="D163" s="29"/>
      <c r="E163" s="29"/>
      <c r="F163" s="29"/>
      <c r="G163" s="29"/>
      <c r="H163" s="29"/>
      <c r="I163" s="29"/>
      <c r="J163" s="29"/>
      <c r="K163" s="29"/>
      <c r="L163" s="29"/>
      <c r="M163" s="29"/>
    </row>
    <row r="164" spans="1:29" x14ac:dyDescent="0.4">
      <c r="D164" s="29"/>
      <c r="E164" s="29"/>
      <c r="F164" s="29"/>
      <c r="G164" s="29"/>
      <c r="H164" s="29"/>
      <c r="I164" s="29"/>
      <c r="J164" s="29"/>
      <c r="K164" s="29"/>
      <c r="L164" s="29"/>
      <c r="M164" s="29"/>
    </row>
    <row r="165" spans="1:29" x14ac:dyDescent="0.4">
      <c r="D165" s="29"/>
      <c r="E165" s="29"/>
      <c r="F165" s="29"/>
      <c r="G165" s="29"/>
      <c r="H165" s="29"/>
      <c r="I165" s="29"/>
      <c r="J165" s="29"/>
      <c r="K165" s="29"/>
      <c r="L165" s="29"/>
      <c r="M165" s="29"/>
    </row>
    <row r="166" spans="1:29" x14ac:dyDescent="0.4"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29" x14ac:dyDescent="0.4"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AC167" s="20"/>
    </row>
    <row r="168" spans="1:29" x14ac:dyDescent="0.4"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29" x14ac:dyDescent="0.4"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29" x14ac:dyDescent="0.4"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3" spans="1:29" x14ac:dyDescent="0.4">
      <c r="A173" s="46" t="s">
        <v>168</v>
      </c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</row>
    <row r="174" spans="1:29" x14ac:dyDescent="0.4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</row>
    <row r="175" spans="1:29" x14ac:dyDescent="0.4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</row>
    <row r="176" spans="1:29" x14ac:dyDescent="0.4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</row>
    <row r="177" spans="1:25" x14ac:dyDescent="0.4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</row>
    <row r="180" spans="1:25" x14ac:dyDescent="0.4">
      <c r="A180" s="10" t="s">
        <v>141</v>
      </c>
      <c r="B180" s="10"/>
      <c r="C180" s="10"/>
      <c r="D180" s="10"/>
      <c r="E180" s="10"/>
      <c r="F180" s="10"/>
      <c r="G180" s="10"/>
      <c r="H180" s="10"/>
      <c r="I180" s="10"/>
      <c r="J180" s="10"/>
    </row>
    <row r="181" spans="1:25" x14ac:dyDescent="0.4">
      <c r="A181" s="10"/>
      <c r="B181" s="10"/>
      <c r="C181" s="10"/>
      <c r="D181" s="10"/>
      <c r="E181" s="10"/>
      <c r="F181" s="10"/>
      <c r="G181" s="10"/>
      <c r="H181" s="10"/>
      <c r="I181" s="10"/>
      <c r="J181" s="10"/>
    </row>
    <row r="182" spans="1:25" ht="15" thickBot="1" x14ac:dyDescent="0.45">
      <c r="A182" s="10"/>
      <c r="B182" s="10"/>
      <c r="C182" s="10"/>
      <c r="D182" s="10"/>
      <c r="E182" s="10"/>
      <c r="F182" s="10"/>
      <c r="G182" s="10"/>
      <c r="H182" s="10"/>
      <c r="I182" s="10"/>
      <c r="J182" s="10"/>
    </row>
    <row r="183" spans="1:25" x14ac:dyDescent="0.4">
      <c r="D183" s="147" t="s">
        <v>49</v>
      </c>
      <c r="E183" s="148"/>
      <c r="F183" s="148"/>
      <c r="G183" s="151" t="str">
        <f>CONCATENATE(Arkusz18!A2," - ",Arkusz18!B2," r.")</f>
        <v>01.01.2026 - 31.01.2026 r.</v>
      </c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2"/>
    </row>
    <row r="184" spans="1:25" ht="31.5" customHeight="1" x14ac:dyDescent="0.4">
      <c r="D184" s="149"/>
      <c r="E184" s="150"/>
      <c r="F184" s="150"/>
      <c r="G184" s="153" t="s">
        <v>65</v>
      </c>
      <c r="H184" s="153"/>
      <c r="I184" s="153"/>
      <c r="J184" s="153" t="s">
        <v>90</v>
      </c>
      <c r="K184" s="153"/>
      <c r="L184" s="153"/>
      <c r="M184" s="153" t="s">
        <v>64</v>
      </c>
      <c r="N184" s="153"/>
      <c r="O184" s="153"/>
      <c r="P184" s="153" t="s">
        <v>89</v>
      </c>
      <c r="Q184" s="153"/>
      <c r="R184" s="154"/>
    </row>
    <row r="185" spans="1:25" x14ac:dyDescent="0.4">
      <c r="D185" s="234" t="s">
        <v>88</v>
      </c>
      <c r="E185" s="235"/>
      <c r="F185" s="235"/>
      <c r="G185" s="261">
        <f>Arkusz16!A2</f>
        <v>0</v>
      </c>
      <c r="H185" s="261"/>
      <c r="I185" s="261"/>
      <c r="J185" s="261">
        <f>Arkusz16!A3</f>
        <v>0</v>
      </c>
      <c r="K185" s="261"/>
      <c r="L185" s="261"/>
      <c r="M185" s="261">
        <f>Arkusz16!A4</f>
        <v>0</v>
      </c>
      <c r="N185" s="261"/>
      <c r="O185" s="261"/>
      <c r="P185" s="261">
        <f>Arkusz16!A5</f>
        <v>0</v>
      </c>
      <c r="Q185" s="261"/>
      <c r="R185" s="261"/>
    </row>
    <row r="186" spans="1:25" x14ac:dyDescent="0.4">
      <c r="D186" s="255" t="s">
        <v>51</v>
      </c>
      <c r="E186" s="256"/>
      <c r="F186" s="256"/>
      <c r="G186" s="257">
        <f>Arkusz16!A6</f>
        <v>138</v>
      </c>
      <c r="H186" s="257"/>
      <c r="I186" s="257"/>
      <c r="J186" s="258">
        <f>Arkusz16!A7</f>
        <v>0</v>
      </c>
      <c r="K186" s="259"/>
      <c r="L186" s="260"/>
      <c r="M186" s="258">
        <f>Arkusz16!A8</f>
        <v>0</v>
      </c>
      <c r="N186" s="259"/>
      <c r="O186" s="260"/>
      <c r="P186" s="258">
        <f>Arkusz16!A9</f>
        <v>0</v>
      </c>
      <c r="Q186" s="259"/>
      <c r="R186" s="260"/>
    </row>
    <row r="187" spans="1:25" ht="15" thickBot="1" x14ac:dyDescent="0.45">
      <c r="D187" s="101" t="s">
        <v>52</v>
      </c>
      <c r="E187" s="102"/>
      <c r="F187" s="102"/>
      <c r="G187" s="103">
        <f>Arkusz16!A10</f>
        <v>56</v>
      </c>
      <c r="H187" s="103"/>
      <c r="I187" s="103"/>
      <c r="J187" s="103">
        <f>Arkusz16!A11</f>
        <v>0</v>
      </c>
      <c r="K187" s="103"/>
      <c r="L187" s="103"/>
      <c r="M187" s="103">
        <f>Arkusz16!A12</f>
        <v>0</v>
      </c>
      <c r="N187" s="103"/>
      <c r="O187" s="103"/>
      <c r="P187" s="103">
        <f>Arkusz16!A13</f>
        <v>0</v>
      </c>
      <c r="Q187" s="103"/>
      <c r="R187" s="103"/>
    </row>
    <row r="188" spans="1:25" ht="15" thickBot="1" x14ac:dyDescent="0.45">
      <c r="D188" s="280" t="s">
        <v>50</v>
      </c>
      <c r="E188" s="281"/>
      <c r="F188" s="281"/>
      <c r="G188" s="141">
        <f>SUM(G185:I187)</f>
        <v>194</v>
      </c>
      <c r="H188" s="141"/>
      <c r="I188" s="141"/>
      <c r="J188" s="141">
        <f t="shared" ref="J188" si="2">SUM(J185:L187)</f>
        <v>0</v>
      </c>
      <c r="K188" s="141"/>
      <c r="L188" s="141"/>
      <c r="M188" s="141">
        <f t="shared" ref="M188" si="3">SUM(M185:O187)</f>
        <v>0</v>
      </c>
      <c r="N188" s="141"/>
      <c r="O188" s="141"/>
      <c r="P188" s="141">
        <f t="shared" ref="P188" si="4">SUM(P185:R187)</f>
        <v>0</v>
      </c>
      <c r="Q188" s="141"/>
      <c r="R188" s="142"/>
    </row>
    <row r="189" spans="1:25" x14ac:dyDescent="0.4">
      <c r="A189" s="30"/>
      <c r="B189" s="30"/>
      <c r="C189" s="3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</row>
    <row r="194" spans="1:25" x14ac:dyDescent="0.4">
      <c r="A194" s="46" t="s">
        <v>169</v>
      </c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</row>
    <row r="195" spans="1:25" x14ac:dyDescent="0.4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</row>
    <row r="196" spans="1:25" x14ac:dyDescent="0.4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</row>
    <row r="197" spans="1:25" x14ac:dyDescent="0.4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</row>
    <row r="200" spans="1:25" ht="18" x14ac:dyDescent="0.4">
      <c r="A200" s="8" t="s">
        <v>67</v>
      </c>
      <c r="F200" s="9"/>
    </row>
    <row r="201" spans="1:25" x14ac:dyDescent="0.4">
      <c r="F201" s="9"/>
    </row>
    <row r="202" spans="1:25" x14ac:dyDescent="0.4">
      <c r="A202" s="140" t="s">
        <v>142</v>
      </c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</row>
    <row r="203" spans="1:25" x14ac:dyDescent="0.4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</row>
    <row r="204" spans="1:25" ht="15" thickBot="1" x14ac:dyDescent="0.4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</row>
    <row r="205" spans="1:25" x14ac:dyDescent="0.4">
      <c r="C205" s="216" t="s">
        <v>0</v>
      </c>
      <c r="D205" s="217"/>
      <c r="E205" s="217"/>
      <c r="F205" s="217"/>
      <c r="G205" s="282" t="str">
        <f>CONCATENATE(Arkusz18!A2," - ",Arkusz18!B2," r.")</f>
        <v>01.01.2026 - 31.01.2026 r.</v>
      </c>
      <c r="H205" s="283"/>
      <c r="I205" s="283"/>
      <c r="J205" s="283"/>
      <c r="K205" s="283"/>
      <c r="L205" s="283"/>
      <c r="M205" s="283"/>
      <c r="N205" s="283"/>
      <c r="O205" s="283"/>
      <c r="P205" s="283"/>
      <c r="Q205" s="283"/>
      <c r="R205" s="283"/>
      <c r="S205" s="283"/>
      <c r="T205" s="283"/>
      <c r="U205" s="283"/>
      <c r="V205" s="284"/>
    </row>
    <row r="206" spans="1:25" x14ac:dyDescent="0.4">
      <c r="C206" s="218"/>
      <c r="D206" s="219"/>
      <c r="E206" s="219"/>
      <c r="F206" s="219"/>
      <c r="G206" s="236" t="s">
        <v>31</v>
      </c>
      <c r="H206" s="237"/>
      <c r="I206" s="237"/>
      <c r="J206" s="238"/>
      <c r="K206" s="236" t="s">
        <v>32</v>
      </c>
      <c r="L206" s="237"/>
      <c r="M206" s="237"/>
      <c r="N206" s="238"/>
      <c r="O206" s="236" t="s">
        <v>103</v>
      </c>
      <c r="P206" s="237"/>
      <c r="Q206" s="237"/>
      <c r="R206" s="238"/>
      <c r="S206" s="236" t="s">
        <v>55</v>
      </c>
      <c r="T206" s="237"/>
      <c r="U206" s="237"/>
      <c r="V206" s="285"/>
    </row>
    <row r="207" spans="1:25" x14ac:dyDescent="0.4">
      <c r="C207" s="218"/>
      <c r="D207" s="219"/>
      <c r="E207" s="219"/>
      <c r="F207" s="219"/>
      <c r="G207" s="239" t="s">
        <v>30</v>
      </c>
      <c r="H207" s="240"/>
      <c r="I207" s="236" t="s">
        <v>10</v>
      </c>
      <c r="J207" s="238"/>
      <c r="K207" s="239" t="s">
        <v>33</v>
      </c>
      <c r="L207" s="240"/>
      <c r="M207" s="236" t="s">
        <v>10</v>
      </c>
      <c r="N207" s="238"/>
      <c r="O207" s="239" t="s">
        <v>30</v>
      </c>
      <c r="P207" s="240"/>
      <c r="Q207" s="236" t="s">
        <v>10</v>
      </c>
      <c r="R207" s="238"/>
      <c r="S207" s="239" t="s">
        <v>30</v>
      </c>
      <c r="T207" s="240"/>
      <c r="U207" s="236" t="s">
        <v>10</v>
      </c>
      <c r="V207" s="285"/>
    </row>
    <row r="208" spans="1:25" x14ac:dyDescent="0.4">
      <c r="C208" s="117" t="str">
        <f>Arkusz2!B2</f>
        <v>UKRAINA</v>
      </c>
      <c r="D208" s="118"/>
      <c r="E208" s="118"/>
      <c r="F208" s="118"/>
      <c r="G208" s="161">
        <f>Arkusz2!F2</f>
        <v>135</v>
      </c>
      <c r="H208" s="162"/>
      <c r="I208" s="161">
        <f>Arkusz2!F8</f>
        <v>163</v>
      </c>
      <c r="J208" s="162"/>
      <c r="K208" s="161">
        <f>SUM(Arkusz2!F14,-G208)</f>
        <v>8</v>
      </c>
      <c r="L208" s="162"/>
      <c r="M208" s="161">
        <f>SUM(Arkusz2!F20,-I208)</f>
        <v>15</v>
      </c>
      <c r="N208" s="162"/>
      <c r="O208" s="161">
        <f>Arkusz2!F26</f>
        <v>7</v>
      </c>
      <c r="P208" s="162"/>
      <c r="Q208" s="161">
        <f>Arkusz2!F32</f>
        <v>10</v>
      </c>
      <c r="R208" s="162"/>
      <c r="S208" s="161">
        <f>SUM(Arkusz2!F14,O208)</f>
        <v>150</v>
      </c>
      <c r="T208" s="162"/>
      <c r="U208" s="161">
        <f>SUM(Arkusz2!F20,Q208)</f>
        <v>188</v>
      </c>
      <c r="V208" s="166"/>
    </row>
    <row r="209" spans="3:22" x14ac:dyDescent="0.4">
      <c r="C209" s="226" t="str">
        <f>Arkusz2!B3</f>
        <v>BIAŁORUŚ</v>
      </c>
      <c r="D209" s="227"/>
      <c r="E209" s="227"/>
      <c r="F209" s="227"/>
      <c r="G209" s="163">
        <f>Arkusz2!F3</f>
        <v>140</v>
      </c>
      <c r="H209" s="164"/>
      <c r="I209" s="163">
        <f>Arkusz2!F9</f>
        <v>182</v>
      </c>
      <c r="J209" s="164"/>
      <c r="K209" s="163">
        <f>SUM(Arkusz2!F15,-G209)</f>
        <v>2</v>
      </c>
      <c r="L209" s="164"/>
      <c r="M209" s="163">
        <f>SUM(Arkusz2!F21,-I209)</f>
        <v>4</v>
      </c>
      <c r="N209" s="164"/>
      <c r="O209" s="163">
        <f>Arkusz2!F27</f>
        <v>2</v>
      </c>
      <c r="P209" s="164"/>
      <c r="Q209" s="163">
        <f>Arkusz2!F33</f>
        <v>2</v>
      </c>
      <c r="R209" s="164"/>
      <c r="S209" s="163">
        <f>SUM(Arkusz2!F15,O209)</f>
        <v>144</v>
      </c>
      <c r="T209" s="164"/>
      <c r="U209" s="163">
        <f>SUM(Arkusz2!F21,Q209)</f>
        <v>188</v>
      </c>
      <c r="V209" s="165"/>
    </row>
    <row r="210" spans="3:22" x14ac:dyDescent="0.4">
      <c r="C210" s="117" t="str">
        <f>Arkusz2!B4</f>
        <v>ROSJA</v>
      </c>
      <c r="D210" s="118"/>
      <c r="E210" s="118"/>
      <c r="F210" s="118"/>
      <c r="G210" s="161">
        <f>Arkusz2!F4</f>
        <v>9</v>
      </c>
      <c r="H210" s="162"/>
      <c r="I210" s="161">
        <f>Arkusz2!F10</f>
        <v>10</v>
      </c>
      <c r="J210" s="162"/>
      <c r="K210" s="161">
        <f>SUM(Arkusz2!F16,-G210)</f>
        <v>19</v>
      </c>
      <c r="L210" s="162"/>
      <c r="M210" s="161">
        <f>SUM(Arkusz2!F22,-I210)</f>
        <v>30</v>
      </c>
      <c r="N210" s="162"/>
      <c r="O210" s="161">
        <f>Arkusz2!F28</f>
        <v>1</v>
      </c>
      <c r="P210" s="162"/>
      <c r="Q210" s="161">
        <f>Arkusz2!F34</f>
        <v>1</v>
      </c>
      <c r="R210" s="162"/>
      <c r="S210" s="161">
        <f>SUM(Arkusz2!F16,O210)</f>
        <v>29</v>
      </c>
      <c r="T210" s="162"/>
      <c r="U210" s="161">
        <f>SUM(Arkusz2!F22,Q210)</f>
        <v>41</v>
      </c>
      <c r="V210" s="166"/>
    </row>
    <row r="211" spans="3:22" x14ac:dyDescent="0.4">
      <c r="C211" s="226" t="str">
        <f>Arkusz2!B5</f>
        <v>TADŻYKISTAN</v>
      </c>
      <c r="D211" s="227"/>
      <c r="E211" s="227"/>
      <c r="F211" s="227"/>
      <c r="G211" s="163">
        <f>Arkusz2!F5</f>
        <v>5</v>
      </c>
      <c r="H211" s="164"/>
      <c r="I211" s="163">
        <v>11</v>
      </c>
      <c r="J211" s="164"/>
      <c r="K211" s="163">
        <f>SUM(Arkusz2!F17,-G211)</f>
        <v>3</v>
      </c>
      <c r="L211" s="164"/>
      <c r="M211" s="163">
        <f>SUM(Arkusz2!F23,-I211)</f>
        <v>10</v>
      </c>
      <c r="N211" s="164"/>
      <c r="O211" s="163">
        <f>Arkusz2!F29</f>
        <v>0</v>
      </c>
      <c r="P211" s="164"/>
      <c r="Q211" s="163">
        <f>Arkusz2!F35</f>
        <v>0</v>
      </c>
      <c r="R211" s="164"/>
      <c r="S211" s="163">
        <f>SUM(Arkusz2!F17,O211)</f>
        <v>8</v>
      </c>
      <c r="T211" s="164"/>
      <c r="U211" s="163">
        <v>20</v>
      </c>
      <c r="V211" s="165"/>
    </row>
    <row r="212" spans="3:22" x14ac:dyDescent="0.4">
      <c r="C212" s="117" t="str">
        <f>Arkusz2!B6</f>
        <v>PAKISTAN</v>
      </c>
      <c r="D212" s="118"/>
      <c r="E212" s="118"/>
      <c r="F212" s="118"/>
      <c r="G212" s="161">
        <f>Arkusz2!F6</f>
        <v>4</v>
      </c>
      <c r="H212" s="162"/>
      <c r="I212" s="161">
        <f>Arkusz2!F12</f>
        <v>6</v>
      </c>
      <c r="J212" s="162"/>
      <c r="K212" s="161">
        <f>SUM(Arkusz2!F18,-G212)</f>
        <v>0</v>
      </c>
      <c r="L212" s="162"/>
      <c r="M212" s="161">
        <f>SUM(Arkusz2!F24,-I212)</f>
        <v>3</v>
      </c>
      <c r="N212" s="162"/>
      <c r="O212" s="161">
        <f>Arkusz2!F30</f>
        <v>0</v>
      </c>
      <c r="P212" s="162"/>
      <c r="Q212" s="161">
        <f>Arkusz2!F36</f>
        <v>0</v>
      </c>
      <c r="R212" s="162"/>
      <c r="S212" s="161">
        <f>SUM(Arkusz2!F18,O212)</f>
        <v>4</v>
      </c>
      <c r="T212" s="162"/>
      <c r="U212" s="161">
        <f>SUM(Arkusz2!F24,Q212)</f>
        <v>9</v>
      </c>
      <c r="V212" s="166"/>
    </row>
    <row r="213" spans="3:22" ht="15" thickBot="1" x14ac:dyDescent="0.45">
      <c r="C213" s="228" t="str">
        <f>Arkusz2!B7</f>
        <v>Pozostałe</v>
      </c>
      <c r="D213" s="229"/>
      <c r="E213" s="229"/>
      <c r="F213" s="229"/>
      <c r="G213" s="115">
        <f>Arkusz2!F7</f>
        <v>76</v>
      </c>
      <c r="H213" s="116"/>
      <c r="I213" s="115">
        <v>82</v>
      </c>
      <c r="J213" s="116"/>
      <c r="K213" s="115">
        <f>SUM(Arkusz2!F19,-G213)</f>
        <v>14</v>
      </c>
      <c r="L213" s="116"/>
      <c r="M213" s="115">
        <f>SUM(Arkusz2!F25,-I213)</f>
        <v>17</v>
      </c>
      <c r="N213" s="116"/>
      <c r="O213" s="115">
        <f>Arkusz2!F31</f>
        <v>6</v>
      </c>
      <c r="P213" s="116"/>
      <c r="Q213" s="115">
        <f>Arkusz2!F37</f>
        <v>6</v>
      </c>
      <c r="R213" s="116"/>
      <c r="S213" s="115">
        <f>SUM(Arkusz2!F19,O213)</f>
        <v>96</v>
      </c>
      <c r="T213" s="116"/>
      <c r="U213" s="115">
        <f>U214-SUM(U208:V212)</f>
        <v>103</v>
      </c>
      <c r="V213" s="160"/>
    </row>
    <row r="214" spans="3:22" ht="15" thickBot="1" x14ac:dyDescent="0.45">
      <c r="C214" s="224" t="s">
        <v>1</v>
      </c>
      <c r="D214" s="225"/>
      <c r="E214" s="225"/>
      <c r="F214" s="225"/>
      <c r="G214" s="113">
        <f>SUM(G208:G213)</f>
        <v>369</v>
      </c>
      <c r="H214" s="114"/>
      <c r="I214" s="113">
        <v>454</v>
      </c>
      <c r="J214" s="114"/>
      <c r="K214" s="113">
        <f>SUM(K208:K213)</f>
        <v>46</v>
      </c>
      <c r="L214" s="114"/>
      <c r="M214" s="113">
        <f>SUM(M208:M213)</f>
        <v>79</v>
      </c>
      <c r="N214" s="114"/>
      <c r="O214" s="113">
        <f>SUM(O208:O213)</f>
        <v>16</v>
      </c>
      <c r="P214" s="114"/>
      <c r="Q214" s="113">
        <f>SUM(Q208:Q213)</f>
        <v>19</v>
      </c>
      <c r="R214" s="114"/>
      <c r="S214" s="113">
        <f>SUM(S208:S213)</f>
        <v>431</v>
      </c>
      <c r="T214" s="114"/>
      <c r="U214" s="113">
        <v>549</v>
      </c>
      <c r="V214" s="134"/>
    </row>
    <row r="218" spans="3:22" x14ac:dyDescent="0.4">
      <c r="M218" s="11"/>
      <c r="N218" s="11"/>
      <c r="O218" s="11"/>
      <c r="P218" s="11"/>
      <c r="Q218" s="11"/>
      <c r="R218" s="11"/>
      <c r="S218" s="11"/>
    </row>
    <row r="219" spans="3:22" x14ac:dyDescent="0.4">
      <c r="M219" s="11"/>
      <c r="N219" s="11"/>
      <c r="O219" s="11"/>
      <c r="P219" s="11"/>
      <c r="Q219" s="11"/>
      <c r="R219" s="11"/>
      <c r="S219" s="11"/>
    </row>
    <row r="220" spans="3:22" x14ac:dyDescent="0.4">
      <c r="M220" s="11"/>
      <c r="N220" s="11"/>
      <c r="O220" s="11"/>
      <c r="P220" s="11"/>
      <c r="Q220" s="11"/>
      <c r="R220" s="11"/>
      <c r="S220" s="11"/>
    </row>
    <row r="221" spans="3:22" x14ac:dyDescent="0.4">
      <c r="M221" s="11"/>
      <c r="N221" s="11"/>
      <c r="O221" s="11"/>
      <c r="P221" s="11"/>
      <c r="Q221" s="11"/>
      <c r="R221" s="11"/>
      <c r="S221" s="11"/>
    </row>
    <row r="222" spans="3:22" x14ac:dyDescent="0.4">
      <c r="M222" s="11"/>
      <c r="N222" s="11"/>
      <c r="O222" s="11"/>
      <c r="P222" s="11"/>
      <c r="Q222" s="11"/>
      <c r="R222" s="11"/>
      <c r="S222" s="11"/>
    </row>
    <row r="223" spans="3:22" x14ac:dyDescent="0.4">
      <c r="M223" s="11"/>
      <c r="N223" s="11"/>
      <c r="O223" s="11"/>
      <c r="P223" s="11"/>
      <c r="Q223" s="11"/>
      <c r="R223" s="11"/>
      <c r="S223" s="11"/>
    </row>
    <row r="224" spans="3:22" x14ac:dyDescent="0.4">
      <c r="M224" s="11"/>
      <c r="N224" s="11"/>
      <c r="O224" s="11"/>
      <c r="P224" s="11"/>
      <c r="Q224" s="11"/>
      <c r="R224" s="11"/>
      <c r="S224" s="11"/>
    </row>
    <row r="225" spans="1:26" x14ac:dyDescent="0.4">
      <c r="M225" s="11"/>
      <c r="N225" s="11"/>
      <c r="O225" s="11"/>
      <c r="P225" s="11"/>
      <c r="Q225" s="11"/>
      <c r="R225" s="11"/>
      <c r="S225" s="11"/>
    </row>
    <row r="226" spans="1:26" x14ac:dyDescent="0.4">
      <c r="D226" s="159"/>
      <c r="E226" s="159"/>
    </row>
    <row r="230" spans="1:26" x14ac:dyDescent="0.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</row>
    <row r="237" spans="1:26" x14ac:dyDescent="0.4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2"/>
      <c r="W237" s="12"/>
      <c r="X237" s="12"/>
      <c r="Y237" s="13"/>
      <c r="Z237" s="12"/>
    </row>
    <row r="238" spans="1:26" x14ac:dyDescent="0.4">
      <c r="A238" s="46" t="s">
        <v>170</v>
      </c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</row>
    <row r="239" spans="1:26" x14ac:dyDescent="0.4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</row>
    <row r="240" spans="1:26" x14ac:dyDescent="0.4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</row>
    <row r="241" spans="1:25" x14ac:dyDescent="0.4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</row>
    <row r="242" spans="1:25" x14ac:dyDescent="0.4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</row>
    <row r="243" spans="1:25" x14ac:dyDescent="0.4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</row>
    <row r="244" spans="1:25" x14ac:dyDescent="0.4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</row>
    <row r="245" spans="1:25" x14ac:dyDescent="0.4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</row>
    <row r="246" spans="1:25" x14ac:dyDescent="0.4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</row>
    <row r="247" spans="1:25" x14ac:dyDescent="0.4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</row>
    <row r="252" spans="1:25" x14ac:dyDescent="0.4">
      <c r="A252" s="53" t="s">
        <v>143</v>
      </c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</row>
    <row r="253" spans="1:25" x14ac:dyDescent="0.4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</row>
    <row r="255" spans="1:25" ht="15" thickBot="1" x14ac:dyDescent="0.45"/>
    <row r="256" spans="1:25" x14ac:dyDescent="0.4">
      <c r="A256" s="124" t="str">
        <f>CONCATENATE(Arkusz18!C2," - ",Arkusz18!B2," r.")</f>
        <v>01.01.2026 - 31.01.2026 r.</v>
      </c>
      <c r="B256" s="125"/>
      <c r="C256" s="125"/>
      <c r="D256" s="125"/>
      <c r="E256" s="125"/>
      <c r="F256" s="125"/>
      <c r="G256" s="125"/>
      <c r="H256" s="125"/>
      <c r="I256" s="126"/>
      <c r="M256" s="124" t="str">
        <f>CONCATENATE(Arkusz18!C2," - ",Arkusz18!B2," r.")</f>
        <v>01.01.2026 - 31.01.2026 r.</v>
      </c>
      <c r="N256" s="125"/>
      <c r="O256" s="125"/>
      <c r="P256" s="125"/>
      <c r="Q256" s="125"/>
      <c r="R256" s="125"/>
      <c r="S256" s="125"/>
      <c r="T256" s="125"/>
      <c r="U256" s="126"/>
    </row>
    <row r="257" spans="1:25" ht="52.5" customHeight="1" x14ac:dyDescent="0.4">
      <c r="A257" s="169" t="s">
        <v>56</v>
      </c>
      <c r="B257" s="170"/>
      <c r="C257" s="171"/>
      <c r="D257" s="127" t="s">
        <v>57</v>
      </c>
      <c r="E257" s="131"/>
      <c r="F257" s="127" t="s">
        <v>58</v>
      </c>
      <c r="G257" s="131"/>
      <c r="H257" s="127" t="s">
        <v>54</v>
      </c>
      <c r="I257" s="128"/>
      <c r="M257" s="169" t="s">
        <v>56</v>
      </c>
      <c r="N257" s="170"/>
      <c r="O257" s="171"/>
      <c r="P257" s="127" t="s">
        <v>59</v>
      </c>
      <c r="Q257" s="131"/>
      <c r="R257" s="127" t="s">
        <v>58</v>
      </c>
      <c r="S257" s="131"/>
      <c r="T257" s="127" t="s">
        <v>54</v>
      </c>
      <c r="U257" s="128"/>
    </row>
    <row r="258" spans="1:25" x14ac:dyDescent="0.4">
      <c r="A258" s="172"/>
      <c r="B258" s="173"/>
      <c r="C258" s="174"/>
      <c r="D258" s="129"/>
      <c r="E258" s="132"/>
      <c r="F258" s="129"/>
      <c r="G258" s="132"/>
      <c r="H258" s="129"/>
      <c r="I258" s="130"/>
      <c r="M258" s="172"/>
      <c r="N258" s="173"/>
      <c r="O258" s="174"/>
      <c r="P258" s="129"/>
      <c r="Q258" s="132"/>
      <c r="R258" s="129"/>
      <c r="S258" s="132"/>
      <c r="T258" s="129"/>
      <c r="U258" s="130"/>
    </row>
    <row r="259" spans="1:25" x14ac:dyDescent="0.4">
      <c r="A259" s="193" t="str">
        <f>Arkusz4!B2</f>
        <v>NIEMCY</v>
      </c>
      <c r="B259" s="194"/>
      <c r="C259" s="194"/>
      <c r="D259" s="133">
        <f>Arkusz4!C2</f>
        <v>57</v>
      </c>
      <c r="E259" s="133"/>
      <c r="F259" s="133">
        <f>Arkusz4!D2</f>
        <v>42</v>
      </c>
      <c r="G259" s="133"/>
      <c r="H259" s="133">
        <f>Arkusz4!E2</f>
        <v>11</v>
      </c>
      <c r="I259" s="133"/>
      <c r="M259" s="193" t="str">
        <f>Arkusz5!B2</f>
        <v>CHORWACJA</v>
      </c>
      <c r="N259" s="194"/>
      <c r="O259" s="194"/>
      <c r="P259" s="133">
        <f>Arkusz5!C2</f>
        <v>6</v>
      </c>
      <c r="Q259" s="133"/>
      <c r="R259" s="133">
        <f>Arkusz5!D2</f>
        <v>2</v>
      </c>
      <c r="S259" s="133"/>
      <c r="T259" s="133">
        <f>Arkusz5!E2</f>
        <v>0</v>
      </c>
      <c r="U259" s="214"/>
    </row>
    <row r="260" spans="1:25" x14ac:dyDescent="0.4">
      <c r="A260" s="167" t="str">
        <f>Arkusz4!B3</f>
        <v>FRANCJA</v>
      </c>
      <c r="B260" s="168"/>
      <c r="C260" s="168"/>
      <c r="D260" s="179">
        <f>Arkusz4!C3</f>
        <v>38</v>
      </c>
      <c r="E260" s="179"/>
      <c r="F260" s="179">
        <f>Arkusz4!D3</f>
        <v>31</v>
      </c>
      <c r="G260" s="179"/>
      <c r="H260" s="179">
        <f>Arkusz4!E3</f>
        <v>4</v>
      </c>
      <c r="I260" s="179"/>
      <c r="M260" s="167" t="str">
        <f>Arkusz5!B3</f>
        <v>NIEMCY</v>
      </c>
      <c r="N260" s="168"/>
      <c r="O260" s="168"/>
      <c r="P260" s="179">
        <f>Arkusz5!C3</f>
        <v>6</v>
      </c>
      <c r="Q260" s="179"/>
      <c r="R260" s="179">
        <f>Arkusz5!D3</f>
        <v>3</v>
      </c>
      <c r="S260" s="179"/>
      <c r="T260" s="179">
        <f>Arkusz5!E3</f>
        <v>2</v>
      </c>
      <c r="U260" s="208"/>
    </row>
    <row r="261" spans="1:25" x14ac:dyDescent="0.4">
      <c r="A261" s="193" t="str">
        <f>Arkusz4!B4</f>
        <v>NIDERLANDY</v>
      </c>
      <c r="B261" s="194"/>
      <c r="C261" s="194"/>
      <c r="D261" s="133">
        <f>Arkusz4!C4</f>
        <v>8</v>
      </c>
      <c r="E261" s="133"/>
      <c r="F261" s="133">
        <f>Arkusz4!D4</f>
        <v>9</v>
      </c>
      <c r="G261" s="133"/>
      <c r="H261" s="133">
        <f>Arkusz4!E4</f>
        <v>2</v>
      </c>
      <c r="I261" s="133"/>
      <c r="M261" s="193" t="str">
        <f>Arkusz5!B4</f>
        <v>ŁOTWA</v>
      </c>
      <c r="N261" s="194"/>
      <c r="O261" s="194"/>
      <c r="P261" s="133">
        <f>Arkusz5!C4</f>
        <v>5</v>
      </c>
      <c r="Q261" s="133"/>
      <c r="R261" s="133">
        <f>Arkusz5!D4</f>
        <v>1</v>
      </c>
      <c r="S261" s="133"/>
      <c r="T261" s="133">
        <f>Arkusz5!E4</f>
        <v>3</v>
      </c>
      <c r="U261" s="214"/>
    </row>
    <row r="262" spans="1:25" x14ac:dyDescent="0.4">
      <c r="A262" s="167" t="str">
        <f>Arkusz4!B5</f>
        <v>NORWEGIA</v>
      </c>
      <c r="B262" s="168"/>
      <c r="C262" s="168"/>
      <c r="D262" s="179">
        <f>Arkusz4!C5</f>
        <v>6</v>
      </c>
      <c r="E262" s="179"/>
      <c r="F262" s="179">
        <f>Arkusz4!D5</f>
        <v>5</v>
      </c>
      <c r="G262" s="179"/>
      <c r="H262" s="179">
        <f>Arkusz4!E5</f>
        <v>5</v>
      </c>
      <c r="I262" s="179"/>
      <c r="M262" s="167" t="str">
        <f>Arkusz5!B5</f>
        <v>HISZPANIA</v>
      </c>
      <c r="N262" s="168"/>
      <c r="O262" s="168"/>
      <c r="P262" s="179">
        <f>Arkusz5!C5</f>
        <v>4</v>
      </c>
      <c r="Q262" s="179"/>
      <c r="R262" s="179">
        <f>Arkusz5!D5</f>
        <v>2</v>
      </c>
      <c r="S262" s="179"/>
      <c r="T262" s="179">
        <f>Arkusz5!E5</f>
        <v>0</v>
      </c>
      <c r="U262" s="208"/>
    </row>
    <row r="263" spans="1:25" x14ac:dyDescent="0.4">
      <c r="A263" s="193" t="str">
        <f>Arkusz4!B6</f>
        <v>BELGIA</v>
      </c>
      <c r="B263" s="194"/>
      <c r="C263" s="194"/>
      <c r="D263" s="133">
        <f>Arkusz4!C6</f>
        <v>5</v>
      </c>
      <c r="E263" s="133"/>
      <c r="F263" s="133">
        <f>Arkusz4!D6</f>
        <v>3</v>
      </c>
      <c r="G263" s="133"/>
      <c r="H263" s="133">
        <f>Arkusz4!E6</f>
        <v>1</v>
      </c>
      <c r="I263" s="133"/>
      <c r="M263" s="193" t="str">
        <f>Arkusz5!B6</f>
        <v>NIDERLANDY</v>
      </c>
      <c r="N263" s="194"/>
      <c r="O263" s="194"/>
      <c r="P263" s="133">
        <f>Arkusz5!C6</f>
        <v>3</v>
      </c>
      <c r="Q263" s="133"/>
      <c r="R263" s="133">
        <f>Arkusz5!D6</f>
        <v>2</v>
      </c>
      <c r="S263" s="133"/>
      <c r="T263" s="133">
        <f>Arkusz5!E6</f>
        <v>0</v>
      </c>
      <c r="U263" s="214"/>
    </row>
    <row r="264" spans="1:25" ht="15" thickBot="1" x14ac:dyDescent="0.45">
      <c r="A264" s="201" t="str">
        <f>Arkusz4!B7</f>
        <v>Pozostałe</v>
      </c>
      <c r="B264" s="202"/>
      <c r="C264" s="202"/>
      <c r="D264" s="180">
        <f>Arkusz4!C7</f>
        <v>22</v>
      </c>
      <c r="E264" s="180"/>
      <c r="F264" s="180">
        <f>Arkusz4!D7</f>
        <v>21</v>
      </c>
      <c r="G264" s="180"/>
      <c r="H264" s="180">
        <f>Arkusz4!E7</f>
        <v>4</v>
      </c>
      <c r="I264" s="180"/>
      <c r="M264" s="201" t="str">
        <f>Arkusz5!B7</f>
        <v>Pozostałe</v>
      </c>
      <c r="N264" s="202"/>
      <c r="O264" s="202"/>
      <c r="P264" s="180">
        <f>Arkusz5!C7</f>
        <v>11</v>
      </c>
      <c r="Q264" s="180"/>
      <c r="R264" s="180">
        <f>Arkusz5!D7</f>
        <v>7</v>
      </c>
      <c r="S264" s="180"/>
      <c r="T264" s="180">
        <f>Arkusz5!E7</f>
        <v>3</v>
      </c>
      <c r="U264" s="215"/>
    </row>
    <row r="265" spans="1:25" ht="15" thickBot="1" x14ac:dyDescent="0.45">
      <c r="A265" s="177" t="s">
        <v>69</v>
      </c>
      <c r="B265" s="178"/>
      <c r="C265" s="178"/>
      <c r="D265" s="175">
        <f>SUM(D259:E264)</f>
        <v>136</v>
      </c>
      <c r="E265" s="175"/>
      <c r="F265" s="175">
        <f>SUM(F259:G264)</f>
        <v>111</v>
      </c>
      <c r="G265" s="175"/>
      <c r="H265" s="175">
        <f>SUM(H259:I264)</f>
        <v>27</v>
      </c>
      <c r="I265" s="176"/>
      <c r="M265" s="177" t="s">
        <v>69</v>
      </c>
      <c r="N265" s="178"/>
      <c r="O265" s="178"/>
      <c r="P265" s="175">
        <f>SUM(P259:Q264)</f>
        <v>35</v>
      </c>
      <c r="Q265" s="175"/>
      <c r="R265" s="175">
        <f t="shared" ref="R265" si="5">SUM(R259:S264)</f>
        <v>17</v>
      </c>
      <c r="S265" s="175"/>
      <c r="T265" s="175">
        <f>SUM(T259:U264)</f>
        <v>8</v>
      </c>
      <c r="U265" s="176"/>
    </row>
    <row r="267" spans="1:25" x14ac:dyDescent="0.4">
      <c r="A267" s="46" t="s">
        <v>171</v>
      </c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</row>
    <row r="268" spans="1:25" x14ac:dyDescent="0.4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</row>
    <row r="269" spans="1:25" x14ac:dyDescent="0.4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</row>
    <row r="270" spans="1:25" x14ac:dyDescent="0.4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</row>
    <row r="271" spans="1:25" x14ac:dyDescent="0.4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</row>
    <row r="272" spans="1:25" x14ac:dyDescent="0.4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</row>
    <row r="273" spans="1:26" x14ac:dyDescent="0.4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</row>
    <row r="275" spans="1:26" x14ac:dyDescent="0.4">
      <c r="A275" s="213" t="s">
        <v>68</v>
      </c>
      <c r="B275" s="213"/>
      <c r="C275" s="213"/>
      <c r="D275" s="213"/>
      <c r="E275" s="213"/>
      <c r="F275" s="213"/>
      <c r="G275" s="213"/>
      <c r="H275" s="213"/>
      <c r="I275" s="213"/>
      <c r="J275" s="213"/>
      <c r="K275" s="213"/>
      <c r="L275" s="213"/>
      <c r="M275" s="213"/>
      <c r="N275" s="213"/>
      <c r="O275" s="213"/>
      <c r="P275" s="213"/>
      <c r="Q275" s="213"/>
      <c r="R275" s="213"/>
      <c r="S275" s="213"/>
      <c r="T275" s="213"/>
      <c r="U275" s="213"/>
      <c r="V275" s="213"/>
      <c r="W275" s="213"/>
      <c r="X275" s="213"/>
      <c r="Y275" s="213"/>
      <c r="Z275" s="213"/>
    </row>
    <row r="276" spans="1:26" x14ac:dyDescent="0.4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</row>
    <row r="277" spans="1:26" x14ac:dyDescent="0.4">
      <c r="A277" s="53" t="s">
        <v>144</v>
      </c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</row>
    <row r="278" spans="1:26" x14ac:dyDescent="0.4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</row>
    <row r="279" spans="1:26" ht="15" thickBot="1" x14ac:dyDescent="0.4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</row>
    <row r="280" spans="1:26" x14ac:dyDescent="0.4">
      <c r="C280" s="210" t="s">
        <v>0</v>
      </c>
      <c r="D280" s="186"/>
      <c r="E280" s="186"/>
      <c r="F280" s="186"/>
      <c r="G280" s="203" t="str">
        <f>CONCATENATE(Arkusz18!A2," - ",Arkusz18!B2," r.")</f>
        <v>01.01.2026 - 31.01.2026 r.</v>
      </c>
      <c r="H280" s="203"/>
      <c r="I280" s="203"/>
      <c r="J280" s="203"/>
      <c r="K280" s="203"/>
      <c r="L280" s="203"/>
      <c r="M280" s="203"/>
      <c r="N280" s="203"/>
      <c r="O280" s="203"/>
      <c r="P280" s="203"/>
      <c r="Q280" s="203"/>
      <c r="R280" s="203"/>
      <c r="S280" s="203"/>
      <c r="T280" s="203"/>
      <c r="U280" s="204"/>
    </row>
    <row r="281" spans="1:26" ht="73.5" customHeight="1" x14ac:dyDescent="0.4">
      <c r="C281" s="211"/>
      <c r="D281" s="212"/>
      <c r="E281" s="212"/>
      <c r="F281" s="212"/>
      <c r="G281" s="205" t="s">
        <v>60</v>
      </c>
      <c r="H281" s="206"/>
      <c r="I281" s="207"/>
      <c r="J281" s="205" t="s">
        <v>61</v>
      </c>
      <c r="K281" s="206"/>
      <c r="L281" s="207"/>
      <c r="M281" s="205" t="s">
        <v>62</v>
      </c>
      <c r="N281" s="206"/>
      <c r="O281" s="207"/>
      <c r="P281" s="205" t="s">
        <v>71</v>
      </c>
      <c r="Q281" s="206"/>
      <c r="R281" s="207"/>
      <c r="S281" s="205" t="s">
        <v>63</v>
      </c>
      <c r="T281" s="206"/>
      <c r="U281" s="209"/>
    </row>
    <row r="282" spans="1:26" x14ac:dyDescent="0.4">
      <c r="C282" s="197" t="str">
        <f>Arkusz6!B2</f>
        <v>UKRAINA</v>
      </c>
      <c r="D282" s="198"/>
      <c r="E282" s="198"/>
      <c r="F282" s="198"/>
      <c r="G282" s="106">
        <f>Arkusz6!C2</f>
        <v>0</v>
      </c>
      <c r="H282" s="106"/>
      <c r="I282" s="106"/>
      <c r="J282" s="106">
        <f>Arkusz6!D2</f>
        <v>2</v>
      </c>
      <c r="K282" s="106"/>
      <c r="L282" s="106"/>
      <c r="M282" s="106">
        <f>Arkusz6!E2</f>
        <v>0</v>
      </c>
      <c r="N282" s="106"/>
      <c r="O282" s="106"/>
      <c r="P282" s="106">
        <f>Arkusz6!F2</f>
        <v>316</v>
      </c>
      <c r="Q282" s="106"/>
      <c r="R282" s="106"/>
      <c r="S282" s="106">
        <f>Arkusz6!G2</f>
        <v>56</v>
      </c>
      <c r="T282" s="106"/>
      <c r="U282" s="106"/>
    </row>
    <row r="283" spans="1:26" x14ac:dyDescent="0.4">
      <c r="C283" s="195" t="str">
        <f>Arkusz6!B3</f>
        <v>BIAŁORUŚ</v>
      </c>
      <c r="D283" s="196"/>
      <c r="E283" s="196"/>
      <c r="F283" s="196"/>
      <c r="G283" s="192">
        <f>Arkusz6!C3</f>
        <v>5</v>
      </c>
      <c r="H283" s="192"/>
      <c r="I283" s="192"/>
      <c r="J283" s="192">
        <f>Arkusz6!D3</f>
        <v>75</v>
      </c>
      <c r="K283" s="192"/>
      <c r="L283" s="192"/>
      <c r="M283" s="192">
        <f>Arkusz6!E3</f>
        <v>0</v>
      </c>
      <c r="N283" s="192"/>
      <c r="O283" s="192"/>
      <c r="P283" s="192">
        <f>Arkusz6!F3</f>
        <v>0</v>
      </c>
      <c r="Q283" s="192"/>
      <c r="R283" s="192"/>
      <c r="S283" s="192">
        <f>Arkusz6!G3</f>
        <v>15</v>
      </c>
      <c r="T283" s="192"/>
      <c r="U283" s="192"/>
    </row>
    <row r="284" spans="1:26" x14ac:dyDescent="0.4">
      <c r="C284" s="197" t="str">
        <f>Arkusz6!B4</f>
        <v>AFGANISTAN</v>
      </c>
      <c r="D284" s="198"/>
      <c r="E284" s="198"/>
      <c r="F284" s="198"/>
      <c r="G284" s="106">
        <f>Arkusz6!C4</f>
        <v>1</v>
      </c>
      <c r="H284" s="106"/>
      <c r="I284" s="106"/>
      <c r="J284" s="106">
        <f>Arkusz6!D4</f>
        <v>0</v>
      </c>
      <c r="K284" s="106"/>
      <c r="L284" s="106"/>
      <c r="M284" s="106">
        <f>Arkusz6!E4</f>
        <v>0</v>
      </c>
      <c r="N284" s="106"/>
      <c r="O284" s="106"/>
      <c r="P284" s="106">
        <f>Arkusz6!F4</f>
        <v>18</v>
      </c>
      <c r="Q284" s="106"/>
      <c r="R284" s="106"/>
      <c r="S284" s="106">
        <f>Arkusz6!G4</f>
        <v>10</v>
      </c>
      <c r="T284" s="106"/>
      <c r="U284" s="106"/>
    </row>
    <row r="285" spans="1:26" x14ac:dyDescent="0.4">
      <c r="C285" s="195" t="str">
        <f>Arkusz6!B5</f>
        <v>ROSJA</v>
      </c>
      <c r="D285" s="196"/>
      <c r="E285" s="196"/>
      <c r="F285" s="196"/>
      <c r="G285" s="192">
        <f>Arkusz6!C5</f>
        <v>0</v>
      </c>
      <c r="H285" s="192"/>
      <c r="I285" s="192"/>
      <c r="J285" s="192">
        <f>Arkusz6!D5</f>
        <v>1</v>
      </c>
      <c r="K285" s="192"/>
      <c r="L285" s="192"/>
      <c r="M285" s="192">
        <f>Arkusz6!E5</f>
        <v>0</v>
      </c>
      <c r="N285" s="192"/>
      <c r="O285" s="192"/>
      <c r="P285" s="192">
        <f>Arkusz6!F5</f>
        <v>11</v>
      </c>
      <c r="Q285" s="192"/>
      <c r="R285" s="192"/>
      <c r="S285" s="192">
        <f>Arkusz6!G5</f>
        <v>15</v>
      </c>
      <c r="T285" s="192"/>
      <c r="U285" s="192"/>
    </row>
    <row r="286" spans="1:26" x14ac:dyDescent="0.4">
      <c r="C286" s="197" t="str">
        <f>Arkusz6!B6</f>
        <v>ERYTREA</v>
      </c>
      <c r="D286" s="198"/>
      <c r="E286" s="198"/>
      <c r="F286" s="198"/>
      <c r="G286" s="106">
        <f>Arkusz6!C6</f>
        <v>0</v>
      </c>
      <c r="H286" s="106"/>
      <c r="I286" s="106"/>
      <c r="J286" s="106">
        <f>Arkusz6!D6</f>
        <v>0</v>
      </c>
      <c r="K286" s="106"/>
      <c r="L286" s="106"/>
      <c r="M286" s="106">
        <f>Arkusz6!E6</f>
        <v>0</v>
      </c>
      <c r="N286" s="106"/>
      <c r="O286" s="106"/>
      <c r="P286" s="106">
        <f>Arkusz6!F6</f>
        <v>0</v>
      </c>
      <c r="Q286" s="106"/>
      <c r="R286" s="106"/>
      <c r="S286" s="106">
        <f>Arkusz6!G6</f>
        <v>20</v>
      </c>
      <c r="T286" s="106"/>
      <c r="U286" s="106"/>
    </row>
    <row r="287" spans="1:26" ht="15" thickBot="1" x14ac:dyDescent="0.45">
      <c r="C287" s="199" t="str">
        <f>Arkusz6!B7</f>
        <v>Pozostałe</v>
      </c>
      <c r="D287" s="200"/>
      <c r="E287" s="200"/>
      <c r="F287" s="200"/>
      <c r="G287" s="107">
        <f>Arkusz6!C7</f>
        <v>12</v>
      </c>
      <c r="H287" s="107"/>
      <c r="I287" s="107"/>
      <c r="J287" s="107">
        <f>Arkusz6!D7</f>
        <v>13</v>
      </c>
      <c r="K287" s="107"/>
      <c r="L287" s="107"/>
      <c r="M287" s="107">
        <f>Arkusz6!E7</f>
        <v>0</v>
      </c>
      <c r="N287" s="107"/>
      <c r="O287" s="107"/>
      <c r="P287" s="107">
        <v>24</v>
      </c>
      <c r="Q287" s="107"/>
      <c r="R287" s="107"/>
      <c r="S287" s="107">
        <f>Arkusz6!G7</f>
        <v>88</v>
      </c>
      <c r="T287" s="107"/>
      <c r="U287" s="107"/>
    </row>
    <row r="288" spans="1:26" ht="15" thickBot="1" x14ac:dyDescent="0.45">
      <c r="C288" s="108" t="s">
        <v>1</v>
      </c>
      <c r="D288" s="109"/>
      <c r="E288" s="109"/>
      <c r="F288" s="109"/>
      <c r="G288" s="87">
        <f>SUM(G282:I287)</f>
        <v>18</v>
      </c>
      <c r="H288" s="87"/>
      <c r="I288" s="87"/>
      <c r="J288" s="87">
        <f t="shared" ref="J288" si="6">SUM(J282:L287)</f>
        <v>91</v>
      </c>
      <c r="K288" s="87"/>
      <c r="L288" s="87"/>
      <c r="M288" s="87">
        <f t="shared" ref="M288" si="7">SUM(M282:O287)</f>
        <v>0</v>
      </c>
      <c r="N288" s="87"/>
      <c r="O288" s="87"/>
      <c r="P288" s="87">
        <v>369</v>
      </c>
      <c r="Q288" s="87"/>
      <c r="R288" s="87"/>
      <c r="S288" s="87">
        <f>SUM(S282:U287)</f>
        <v>204</v>
      </c>
      <c r="T288" s="87"/>
      <c r="U288" s="88"/>
    </row>
    <row r="293" spans="1:25" x14ac:dyDescent="0.4">
      <c r="A293" s="46" t="s">
        <v>172</v>
      </c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</row>
    <row r="294" spans="1:25" x14ac:dyDescent="0.4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</row>
    <row r="295" spans="1:25" x14ac:dyDescent="0.4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</row>
    <row r="296" spans="1:25" x14ac:dyDescent="0.4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</row>
    <row r="297" spans="1:25" x14ac:dyDescent="0.4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</row>
    <row r="298" spans="1:25" x14ac:dyDescent="0.4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</row>
    <row r="299" spans="1:25" x14ac:dyDescent="0.4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</row>
    <row r="300" spans="1:25" x14ac:dyDescent="0.4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</row>
    <row r="301" spans="1:25" x14ac:dyDescent="0.4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</row>
    <row r="305" spans="1:25" x14ac:dyDescent="0.4">
      <c r="A305" s="53" t="s">
        <v>145</v>
      </c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</row>
    <row r="306" spans="1:25" x14ac:dyDescent="0.4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</row>
    <row r="307" spans="1:25" x14ac:dyDescent="0.4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</row>
    <row r="308" spans="1:25" ht="15" thickBot="1" x14ac:dyDescent="0.45"/>
    <row r="309" spans="1:25" ht="30" customHeight="1" x14ac:dyDescent="0.4">
      <c r="B309" s="210" t="s">
        <v>9</v>
      </c>
      <c r="C309" s="186"/>
      <c r="D309" s="186"/>
      <c r="E309" s="186"/>
      <c r="F309" s="186"/>
      <c r="G309" s="186"/>
      <c r="H309" s="186"/>
      <c r="I309" s="186"/>
      <c r="J309" s="110" t="str">
        <f>Arkusz8!C6</f>
        <v>28.12.2025 - 03.01.2026</v>
      </c>
      <c r="K309" s="110"/>
      <c r="L309" s="110"/>
      <c r="M309" s="110" t="str">
        <f>Arkusz8!C10</f>
        <v>04.01.2026 - 10.01.2026</v>
      </c>
      <c r="N309" s="110"/>
      <c r="O309" s="110"/>
      <c r="P309" s="110" t="str">
        <f>Arkusz8!C9</f>
        <v>11.01.2026 - 17.01.2026</v>
      </c>
      <c r="Q309" s="110"/>
      <c r="R309" s="110"/>
      <c r="S309" s="110" t="str">
        <f>Arkusz8!C8</f>
        <v>18.01.2026 - 24.01.2026</v>
      </c>
      <c r="T309" s="110"/>
      <c r="U309" s="110"/>
      <c r="V309" s="110" t="str">
        <f>Arkusz8!C7</f>
        <v>25.01.2026 - 31.01.2026</v>
      </c>
      <c r="W309" s="110"/>
      <c r="X309" s="158"/>
    </row>
    <row r="310" spans="1:25" x14ac:dyDescent="0.4">
      <c r="B310" s="222" t="s">
        <v>29</v>
      </c>
      <c r="C310" s="223"/>
      <c r="D310" s="223"/>
      <c r="E310" s="223"/>
      <c r="F310" s="223"/>
      <c r="G310" s="223"/>
      <c r="H310" s="223"/>
      <c r="I310" s="223"/>
      <c r="J310" s="157">
        <f>Arkusz8!A6</f>
        <v>720</v>
      </c>
      <c r="K310" s="157"/>
      <c r="L310" s="157"/>
      <c r="M310" s="157">
        <f>Arkusz8!A5</f>
        <v>727</v>
      </c>
      <c r="N310" s="157"/>
      <c r="O310" s="157"/>
      <c r="P310" s="157">
        <f>Arkusz8!A4</f>
        <v>710</v>
      </c>
      <c r="Q310" s="157"/>
      <c r="R310" s="157"/>
      <c r="S310" s="157">
        <f>Arkusz8!A3</f>
        <v>745</v>
      </c>
      <c r="T310" s="157"/>
      <c r="U310" s="157"/>
      <c r="V310" s="157">
        <f>Arkusz8!A2</f>
        <v>752</v>
      </c>
      <c r="W310" s="157"/>
      <c r="X310" s="157"/>
    </row>
    <row r="311" spans="1:25" x14ac:dyDescent="0.4">
      <c r="B311" s="220" t="s">
        <v>5</v>
      </c>
      <c r="C311" s="221"/>
      <c r="D311" s="221"/>
      <c r="E311" s="221"/>
      <c r="F311" s="221"/>
      <c r="G311" s="221"/>
      <c r="H311" s="221"/>
      <c r="I311" s="221"/>
      <c r="J311" s="106">
        <f>Arkusz8!A11</f>
        <v>6165</v>
      </c>
      <c r="K311" s="106"/>
      <c r="L311" s="106"/>
      <c r="M311" s="106">
        <f>Arkusz8!A10</f>
        <v>6172</v>
      </c>
      <c r="N311" s="106"/>
      <c r="O311" s="106"/>
      <c r="P311" s="106">
        <f>Arkusz8!A9</f>
        <v>6131</v>
      </c>
      <c r="Q311" s="106"/>
      <c r="R311" s="106"/>
      <c r="S311" s="106">
        <f>Arkusz8!A8</f>
        <v>6099</v>
      </c>
      <c r="T311" s="106"/>
      <c r="U311" s="106"/>
      <c r="V311" s="106">
        <f>Arkusz8!A7</f>
        <v>6068</v>
      </c>
      <c r="W311" s="106"/>
      <c r="X311" s="106"/>
    </row>
    <row r="312" spans="1:25" x14ac:dyDescent="0.4">
      <c r="B312" s="222" t="s">
        <v>6</v>
      </c>
      <c r="C312" s="223"/>
      <c r="D312" s="223"/>
      <c r="E312" s="223"/>
      <c r="F312" s="223"/>
      <c r="G312" s="223"/>
      <c r="H312" s="223"/>
      <c r="I312" s="223"/>
      <c r="J312" s="157">
        <f>Arkusz8!A16</f>
        <v>121</v>
      </c>
      <c r="K312" s="157"/>
      <c r="L312" s="157"/>
      <c r="M312" s="157">
        <f>Arkusz8!A15</f>
        <v>88</v>
      </c>
      <c r="N312" s="157"/>
      <c r="O312" s="157"/>
      <c r="P312" s="157">
        <f>Arkusz8!A14</f>
        <v>149</v>
      </c>
      <c r="Q312" s="157"/>
      <c r="R312" s="157"/>
      <c r="S312" s="157">
        <f>Arkusz8!A13</f>
        <v>96</v>
      </c>
      <c r="T312" s="157"/>
      <c r="U312" s="157"/>
      <c r="V312" s="157">
        <f>Arkusz8!A12</f>
        <v>127</v>
      </c>
      <c r="W312" s="157"/>
      <c r="X312" s="157"/>
    </row>
    <row r="313" spans="1:25" x14ac:dyDescent="0.4">
      <c r="B313" s="122" t="s">
        <v>7</v>
      </c>
      <c r="C313" s="123"/>
      <c r="D313" s="123"/>
      <c r="E313" s="123"/>
      <c r="F313" s="123"/>
      <c r="G313" s="123"/>
      <c r="H313" s="123"/>
      <c r="I313" s="123"/>
      <c r="J313" s="106">
        <f>Arkusz8!A21</f>
        <v>84</v>
      </c>
      <c r="K313" s="106"/>
      <c r="L313" s="106"/>
      <c r="M313" s="106">
        <f>Arkusz8!A20</f>
        <v>107</v>
      </c>
      <c r="N313" s="106"/>
      <c r="O313" s="106"/>
      <c r="P313" s="106">
        <f>Arkusz8!A19</f>
        <v>82</v>
      </c>
      <c r="Q313" s="106"/>
      <c r="R313" s="106"/>
      <c r="S313" s="106">
        <f>Arkusz8!A18</f>
        <v>112</v>
      </c>
      <c r="T313" s="106"/>
      <c r="U313" s="106"/>
      <c r="V313" s="106">
        <f>Arkusz8!A17</f>
        <v>78</v>
      </c>
      <c r="W313" s="106"/>
      <c r="X313" s="106"/>
    </row>
    <row r="314" spans="1:25" ht="15" thickBot="1" x14ac:dyDescent="0.45">
      <c r="B314" s="111" t="s">
        <v>92</v>
      </c>
      <c r="C314" s="112"/>
      <c r="D314" s="112"/>
      <c r="E314" s="112"/>
      <c r="F314" s="112"/>
      <c r="G314" s="112"/>
      <c r="H314" s="112"/>
      <c r="I314" s="112"/>
      <c r="J314" s="121">
        <f>Arkusz8!A26</f>
        <v>0</v>
      </c>
      <c r="K314" s="121"/>
      <c r="L314" s="121"/>
      <c r="M314" s="121">
        <f>Arkusz8!A25</f>
        <v>0</v>
      </c>
      <c r="N314" s="121"/>
      <c r="O314" s="121"/>
      <c r="P314" s="121">
        <f>Arkusz8!A24</f>
        <v>0</v>
      </c>
      <c r="Q314" s="121"/>
      <c r="R314" s="121"/>
      <c r="S314" s="121">
        <f>Arkusz8!A23</f>
        <v>0</v>
      </c>
      <c r="T314" s="121"/>
      <c r="U314" s="121"/>
      <c r="V314" s="121">
        <f>Arkusz8!A22</f>
        <v>0</v>
      </c>
      <c r="W314" s="121"/>
      <c r="X314" s="121"/>
    </row>
    <row r="315" spans="1:25" ht="15" thickBot="1" x14ac:dyDescent="0.45">
      <c r="B315" s="119" t="s">
        <v>93</v>
      </c>
      <c r="C315" s="120"/>
      <c r="D315" s="120"/>
      <c r="E315" s="120"/>
      <c r="F315" s="120"/>
      <c r="G315" s="120"/>
      <c r="H315" s="120"/>
      <c r="I315" s="120"/>
      <c r="J315" s="104">
        <f>SUM(J310,J311,J314)</f>
        <v>6885</v>
      </c>
      <c r="K315" s="104"/>
      <c r="L315" s="104"/>
      <c r="M315" s="104">
        <f>SUM(M310,M311,M314)</f>
        <v>6899</v>
      </c>
      <c r="N315" s="104"/>
      <c r="O315" s="104"/>
      <c r="P315" s="104">
        <f>SUM(P310,P311,P314)</f>
        <v>6841</v>
      </c>
      <c r="Q315" s="104"/>
      <c r="R315" s="104"/>
      <c r="S315" s="104">
        <f>SUM(S310,S311,S314)</f>
        <v>6844</v>
      </c>
      <c r="T315" s="104"/>
      <c r="U315" s="104"/>
      <c r="V315" s="104">
        <f>SUM(V310,V311,V314)</f>
        <v>6820</v>
      </c>
      <c r="W315" s="104"/>
      <c r="X315" s="105"/>
    </row>
    <row r="316" spans="1:25" x14ac:dyDescent="0.4">
      <c r="B316" s="17"/>
      <c r="C316" s="17"/>
      <c r="D316" s="17"/>
      <c r="E316" s="17"/>
      <c r="F316" s="17"/>
      <c r="G316" s="17"/>
      <c r="H316" s="17"/>
      <c r="I316" s="17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</row>
    <row r="317" spans="1:25" x14ac:dyDescent="0.4">
      <c r="B317" s="17"/>
      <c r="C317" s="17"/>
      <c r="D317" s="17"/>
      <c r="E317" s="17"/>
      <c r="F317" s="17"/>
      <c r="G317" s="17"/>
      <c r="H317" s="17"/>
      <c r="I317" s="17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</row>
    <row r="318" spans="1:25" x14ac:dyDescent="0.4">
      <c r="B318" s="17"/>
      <c r="C318" s="17"/>
      <c r="D318" s="17"/>
      <c r="E318" s="17"/>
      <c r="F318" s="17"/>
      <c r="G318" s="17"/>
      <c r="H318" s="17"/>
      <c r="I318" s="17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</row>
    <row r="319" spans="1:25" x14ac:dyDescent="0.4">
      <c r="B319" s="17"/>
      <c r="C319" s="17"/>
      <c r="D319" s="17"/>
      <c r="E319" s="17"/>
      <c r="F319" s="17"/>
      <c r="G319" s="17"/>
      <c r="H319" s="17"/>
      <c r="I319" s="17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</row>
    <row r="320" spans="1:25" x14ac:dyDescent="0.4">
      <c r="B320" s="17"/>
      <c r="C320" s="17"/>
      <c r="D320" s="17"/>
      <c r="E320" s="17"/>
      <c r="F320" s="17"/>
      <c r="G320" s="17"/>
      <c r="H320" s="17"/>
      <c r="I320" s="17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</row>
    <row r="321" spans="1:24" x14ac:dyDescent="0.4">
      <c r="B321" s="17"/>
      <c r="C321" s="17"/>
      <c r="D321" s="17"/>
      <c r="E321" s="17"/>
      <c r="F321" s="17"/>
      <c r="G321" s="17"/>
      <c r="H321" s="17"/>
      <c r="I321" s="17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</row>
    <row r="336" spans="1:24" x14ac:dyDescent="0.4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5" x14ac:dyDescent="0.4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5" x14ac:dyDescent="0.4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5" x14ac:dyDescent="0.4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</row>
    <row r="340" spans="1:25" x14ac:dyDescent="0.4">
      <c r="A340" s="46" t="s">
        <v>174</v>
      </c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</row>
    <row r="341" spans="1:25" x14ac:dyDescent="0.4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</row>
    <row r="342" spans="1:25" x14ac:dyDescent="0.4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</row>
    <row r="343" spans="1:25" x14ac:dyDescent="0.4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</row>
    <row r="344" spans="1:25" x14ac:dyDescent="0.4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</row>
    <row r="345" spans="1:25" x14ac:dyDescent="0.4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</row>
    <row r="346" spans="1:25" x14ac:dyDescent="0.4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</row>
    <row r="349" spans="1:25" x14ac:dyDescent="0.4">
      <c r="A349" s="31" t="s">
        <v>48</v>
      </c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R349" s="32"/>
      <c r="S349" s="32"/>
      <c r="T349" s="32"/>
    </row>
    <row r="350" spans="1:25" x14ac:dyDescent="0.4">
      <c r="P350" s="33"/>
      <c r="Q350" s="33"/>
      <c r="R350" s="32"/>
      <c r="S350" s="32"/>
      <c r="T350" s="32"/>
      <c r="U350" s="33"/>
    </row>
    <row r="351" spans="1:25" x14ac:dyDescent="0.4"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5" x14ac:dyDescent="0.4">
      <c r="A352" s="46" t="s">
        <v>173</v>
      </c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</row>
    <row r="353" spans="1:25" x14ac:dyDescent="0.4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</row>
    <row r="354" spans="1:25" x14ac:dyDescent="0.4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</row>
    <row r="355" spans="1:25" x14ac:dyDescent="0.4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</row>
    <row r="356" spans="1:25" x14ac:dyDescent="0.4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</row>
    <row r="357" spans="1:25" x14ac:dyDescent="0.4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</row>
    <row r="358" spans="1:25" x14ac:dyDescent="0.4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</row>
    <row r="359" spans="1:25" x14ac:dyDescent="0.4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</row>
    <row r="360" spans="1:25" x14ac:dyDescent="0.4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</row>
    <row r="361" spans="1:25" x14ac:dyDescent="0.4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</row>
    <row r="362" spans="1:25" x14ac:dyDescent="0.4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</row>
    <row r="363" spans="1:25" x14ac:dyDescent="0.4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</row>
    <row r="364" spans="1:25" x14ac:dyDescent="0.4">
      <c r="P364" s="35"/>
      <c r="Q364" s="35"/>
      <c r="R364" s="34"/>
      <c r="S364" s="34"/>
      <c r="T364" s="34"/>
      <c r="U364" s="35"/>
    </row>
    <row r="365" spans="1:25" x14ac:dyDescent="0.4">
      <c r="A365" s="36" t="s">
        <v>175</v>
      </c>
      <c r="B365" s="36"/>
      <c r="C365" s="36"/>
      <c r="D365" s="36"/>
      <c r="E365" s="36"/>
      <c r="F365" s="36"/>
      <c r="G365" s="36"/>
      <c r="H365" s="36"/>
      <c r="I365" s="36"/>
      <c r="N365" s="35"/>
      <c r="O365" s="35"/>
      <c r="P365" s="37"/>
      <c r="Q365" s="37"/>
      <c r="R365" s="34"/>
      <c r="S365" s="34"/>
      <c r="T365" s="34"/>
    </row>
    <row r="366" spans="1:25" x14ac:dyDescent="0.4">
      <c r="M366" s="38"/>
      <c r="N366" s="38"/>
      <c r="R366" s="34"/>
      <c r="S366" s="34"/>
      <c r="T366" s="34"/>
    </row>
    <row r="367" spans="1:25" x14ac:dyDescent="0.4">
      <c r="R367" s="34"/>
      <c r="S367" s="34"/>
      <c r="T367" s="34"/>
    </row>
    <row r="368" spans="1:25" x14ac:dyDescent="0.4">
      <c r="D368" s="7"/>
      <c r="E368" s="7"/>
      <c r="P368" s="38"/>
      <c r="Q368" s="38"/>
      <c r="R368" s="34"/>
      <c r="S368" s="34"/>
      <c r="T368" s="34"/>
      <c r="U368" s="38"/>
    </row>
    <row r="369" spans="1:24" x14ac:dyDescent="0.4">
      <c r="A369" s="39"/>
      <c r="B369" s="39"/>
      <c r="C369" s="39"/>
      <c r="D369" s="40"/>
      <c r="E369" s="40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U369" s="38"/>
    </row>
    <row r="370" spans="1:24" ht="17.25" customHeight="1" x14ac:dyDescent="0.4">
      <c r="A370" s="100"/>
      <c r="B370" s="100"/>
      <c r="C370" s="100"/>
      <c r="D370" s="40"/>
      <c r="E370" s="40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4"/>
      <c r="Q370" s="34"/>
      <c r="R370" s="41"/>
      <c r="U370" s="34"/>
    </row>
    <row r="371" spans="1:24" x14ac:dyDescent="0.4">
      <c r="A371" s="274"/>
      <c r="B371" s="274"/>
      <c r="C371" s="274"/>
      <c r="D371" s="274"/>
      <c r="E371" s="274"/>
      <c r="F371" s="274"/>
      <c r="G371" s="274"/>
      <c r="H371" s="274"/>
      <c r="I371" s="274"/>
      <c r="J371" s="274"/>
      <c r="K371" s="274"/>
      <c r="L371" s="274"/>
      <c r="M371" s="274"/>
      <c r="N371" s="274"/>
      <c r="O371" s="274"/>
      <c r="P371" s="274"/>
      <c r="Q371" s="274"/>
      <c r="R371" s="274"/>
      <c r="S371" s="274"/>
      <c r="T371" s="274"/>
      <c r="U371" s="274"/>
      <c r="V371" s="274"/>
      <c r="W371" s="274"/>
      <c r="X371" s="274"/>
    </row>
    <row r="372" spans="1:24" x14ac:dyDescent="0.4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U372" s="34"/>
    </row>
    <row r="373" spans="1:24" x14ac:dyDescent="0.4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U373" s="34"/>
    </row>
  </sheetData>
  <sheetProtection formatCells="0" insertColumns="0" insertRows="0" deleteColumns="0" deleteRows="0"/>
  <mergeCells count="428">
    <mergeCell ref="A371:X371"/>
    <mergeCell ref="Q50:R50"/>
    <mergeCell ref="Q51:R51"/>
    <mergeCell ref="Q52:R52"/>
    <mergeCell ref="L73:V73"/>
    <mergeCell ref="Q212:R212"/>
    <mergeCell ref="O212:P212"/>
    <mergeCell ref="M212:N212"/>
    <mergeCell ref="P281:R281"/>
    <mergeCell ref="C209:F209"/>
    <mergeCell ref="C210:F210"/>
    <mergeCell ref="D188:F188"/>
    <mergeCell ref="G188:I188"/>
    <mergeCell ref="J188:L188"/>
    <mergeCell ref="M188:O188"/>
    <mergeCell ref="K210:L210"/>
    <mergeCell ref="I210:J210"/>
    <mergeCell ref="G210:H210"/>
    <mergeCell ref="G206:J206"/>
    <mergeCell ref="G205:V205"/>
    <mergeCell ref="U207:V207"/>
    <mergeCell ref="S207:T207"/>
    <mergeCell ref="S206:V206"/>
    <mergeCell ref="U210:V210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O26:P26"/>
    <mergeCell ref="M26:N26"/>
    <mergeCell ref="K27:L27"/>
    <mergeCell ref="M27:N27"/>
    <mergeCell ref="O27:P27"/>
    <mergeCell ref="Q46:R47"/>
    <mergeCell ref="Q48:R48"/>
    <mergeCell ref="Q49:R49"/>
    <mergeCell ref="G46:N47"/>
    <mergeCell ref="O46:P47"/>
    <mergeCell ref="D186:F186"/>
    <mergeCell ref="G186:I186"/>
    <mergeCell ref="J186:L186"/>
    <mergeCell ref="M186:O186"/>
    <mergeCell ref="P186:R186"/>
    <mergeCell ref="P185:R185"/>
    <mergeCell ref="G185:I185"/>
    <mergeCell ref="J185:L185"/>
    <mergeCell ref="M185:O185"/>
    <mergeCell ref="K139:L139"/>
    <mergeCell ref="C80:K80"/>
    <mergeCell ref="C81:K81"/>
    <mergeCell ref="C82:K82"/>
    <mergeCell ref="C83:K83"/>
    <mergeCell ref="C84:K84"/>
    <mergeCell ref="C85:K85"/>
    <mergeCell ref="C86:K86"/>
    <mergeCell ref="G128:J128"/>
    <mergeCell ref="K137:L137"/>
    <mergeCell ref="O206:R206"/>
    <mergeCell ref="M207:N207"/>
    <mergeCell ref="O207:P207"/>
    <mergeCell ref="Q207:R207"/>
    <mergeCell ref="G208:H208"/>
    <mergeCell ref="Q208:R208"/>
    <mergeCell ref="O208:P208"/>
    <mergeCell ref="M208:N208"/>
    <mergeCell ref="K208:L208"/>
    <mergeCell ref="G207:H207"/>
    <mergeCell ref="I207:J207"/>
    <mergeCell ref="K207:L207"/>
    <mergeCell ref="K206:N206"/>
    <mergeCell ref="D150:G150"/>
    <mergeCell ref="K150:M150"/>
    <mergeCell ref="D151:G151"/>
    <mergeCell ref="K151:M151"/>
    <mergeCell ref="D152:G152"/>
    <mergeCell ref="K152:M152"/>
    <mergeCell ref="H152:J152"/>
    <mergeCell ref="H151:J151"/>
    <mergeCell ref="D185:F185"/>
    <mergeCell ref="K153:M153"/>
    <mergeCell ref="A173:Y177"/>
    <mergeCell ref="C205:F207"/>
    <mergeCell ref="B311:I311"/>
    <mergeCell ref="B312:I312"/>
    <mergeCell ref="M310:O310"/>
    <mergeCell ref="P310:R310"/>
    <mergeCell ref="A305:Y306"/>
    <mergeCell ref="S311:U311"/>
    <mergeCell ref="C214:F214"/>
    <mergeCell ref="C211:F211"/>
    <mergeCell ref="C213:F213"/>
    <mergeCell ref="U211:V211"/>
    <mergeCell ref="S211:T211"/>
    <mergeCell ref="Q211:R211"/>
    <mergeCell ref="O211:P211"/>
    <mergeCell ref="B310:I310"/>
    <mergeCell ref="B309:I309"/>
    <mergeCell ref="S286:U286"/>
    <mergeCell ref="S283:U283"/>
    <mergeCell ref="R263:S263"/>
    <mergeCell ref="P264:Q264"/>
    <mergeCell ref="R264:S264"/>
    <mergeCell ref="A267:Y273"/>
    <mergeCell ref="S285:U285"/>
    <mergeCell ref="A261:C261"/>
    <mergeCell ref="D257:E258"/>
    <mergeCell ref="K213:L213"/>
    <mergeCell ref="F257:G258"/>
    <mergeCell ref="A260:C260"/>
    <mergeCell ref="K214:L214"/>
    <mergeCell ref="A275:Z275"/>
    <mergeCell ref="R261:S261"/>
    <mergeCell ref="T261:U261"/>
    <mergeCell ref="T262:U262"/>
    <mergeCell ref="T263:U263"/>
    <mergeCell ref="T264:U264"/>
    <mergeCell ref="M260:O260"/>
    <mergeCell ref="P260:Q260"/>
    <mergeCell ref="R260:S260"/>
    <mergeCell ref="M261:O261"/>
    <mergeCell ref="I214:J214"/>
    <mergeCell ref="P259:Q259"/>
    <mergeCell ref="M259:O259"/>
    <mergeCell ref="T259:U259"/>
    <mergeCell ref="P265:Q265"/>
    <mergeCell ref="R259:S259"/>
    <mergeCell ref="G280:U280"/>
    <mergeCell ref="M282:O282"/>
    <mergeCell ref="P282:R282"/>
    <mergeCell ref="S282:U282"/>
    <mergeCell ref="G281:I281"/>
    <mergeCell ref="P262:Q262"/>
    <mergeCell ref="R262:S262"/>
    <mergeCell ref="M281:O281"/>
    <mergeCell ref="P261:Q261"/>
    <mergeCell ref="M264:O264"/>
    <mergeCell ref="G282:I282"/>
    <mergeCell ref="F262:G262"/>
    <mergeCell ref="T260:U260"/>
    <mergeCell ref="S281:U281"/>
    <mergeCell ref="A277:U277"/>
    <mergeCell ref="A259:C259"/>
    <mergeCell ref="C280:F281"/>
    <mergeCell ref="J281:L281"/>
    <mergeCell ref="S288:U288"/>
    <mergeCell ref="J282:L282"/>
    <mergeCell ref="S287:U287"/>
    <mergeCell ref="P284:R284"/>
    <mergeCell ref="P263:Q263"/>
    <mergeCell ref="P288:R288"/>
    <mergeCell ref="P283:R283"/>
    <mergeCell ref="M285:O285"/>
    <mergeCell ref="M283:O283"/>
    <mergeCell ref="J286:L286"/>
    <mergeCell ref="M286:O286"/>
    <mergeCell ref="P287:R287"/>
    <mergeCell ref="P286:R286"/>
    <mergeCell ref="P285:R285"/>
    <mergeCell ref="J285:L285"/>
    <mergeCell ref="R265:S265"/>
    <mergeCell ref="T265:U265"/>
    <mergeCell ref="C287:F287"/>
    <mergeCell ref="G287:I287"/>
    <mergeCell ref="G283:I283"/>
    <mergeCell ref="A265:C265"/>
    <mergeCell ref="C282:F282"/>
    <mergeCell ref="C283:F283"/>
    <mergeCell ref="A264:C264"/>
    <mergeCell ref="A263:C263"/>
    <mergeCell ref="S284:U284"/>
    <mergeCell ref="L83:M83"/>
    <mergeCell ref="L84:M84"/>
    <mergeCell ref="L85:M85"/>
    <mergeCell ref="L86:M86"/>
    <mergeCell ref="L87:M87"/>
    <mergeCell ref="L88:M88"/>
    <mergeCell ref="L89:M89"/>
    <mergeCell ref="G27:J27"/>
    <mergeCell ref="L79:M79"/>
    <mergeCell ref="A262:C262"/>
    <mergeCell ref="A252:U252"/>
    <mergeCell ref="A238:Y247"/>
    <mergeCell ref="M257:O258"/>
    <mergeCell ref="D265:E265"/>
    <mergeCell ref="F265:G265"/>
    <mergeCell ref="H265:I265"/>
    <mergeCell ref="M265:O265"/>
    <mergeCell ref="A257:C258"/>
    <mergeCell ref="H260:I260"/>
    <mergeCell ref="H261:I261"/>
    <mergeCell ref="H262:I262"/>
    <mergeCell ref="H263:I263"/>
    <mergeCell ref="H264:I264"/>
    <mergeCell ref="A256:I256"/>
    <mergeCell ref="D262:E262"/>
    <mergeCell ref="D260:E260"/>
    <mergeCell ref="F260:G260"/>
    <mergeCell ref="D263:E263"/>
    <mergeCell ref="F263:G263"/>
    <mergeCell ref="F261:G261"/>
    <mergeCell ref="D264:E264"/>
    <mergeCell ref="F264:G264"/>
    <mergeCell ref="D261:E261"/>
    <mergeCell ref="G209:H209"/>
    <mergeCell ref="U208:V208"/>
    <mergeCell ref="S208:T208"/>
    <mergeCell ref="I211:J211"/>
    <mergeCell ref="G211:H211"/>
    <mergeCell ref="U212:V212"/>
    <mergeCell ref="S212:T212"/>
    <mergeCell ref="C208:F208"/>
    <mergeCell ref="M211:N211"/>
    <mergeCell ref="G212:H212"/>
    <mergeCell ref="I212:J212"/>
    <mergeCell ref="K212:L212"/>
    <mergeCell ref="S210:T210"/>
    <mergeCell ref="Q210:R210"/>
    <mergeCell ref="O210:P210"/>
    <mergeCell ref="M210:N210"/>
    <mergeCell ref="I208:J208"/>
    <mergeCell ref="K211:L211"/>
    <mergeCell ref="U209:V209"/>
    <mergeCell ref="S209:T209"/>
    <mergeCell ref="Q209:R209"/>
    <mergeCell ref="O209:P209"/>
    <mergeCell ref="M209:N209"/>
    <mergeCell ref="K209:L209"/>
    <mergeCell ref="I209:J209"/>
    <mergeCell ref="S314:U314"/>
    <mergeCell ref="J314:L314"/>
    <mergeCell ref="V313:X313"/>
    <mergeCell ref="S310:U310"/>
    <mergeCell ref="D226:E226"/>
    <mergeCell ref="G214:H214"/>
    <mergeCell ref="M214:N214"/>
    <mergeCell ref="U213:V213"/>
    <mergeCell ref="S213:T213"/>
    <mergeCell ref="G213:H213"/>
    <mergeCell ref="G286:I286"/>
    <mergeCell ref="J283:L283"/>
    <mergeCell ref="M284:O284"/>
    <mergeCell ref="G288:I288"/>
    <mergeCell ref="J288:L288"/>
    <mergeCell ref="M288:O288"/>
    <mergeCell ref="G285:I285"/>
    <mergeCell ref="M263:O263"/>
    <mergeCell ref="M262:O262"/>
    <mergeCell ref="J284:L284"/>
    <mergeCell ref="C285:F285"/>
    <mergeCell ref="C284:F284"/>
    <mergeCell ref="G284:I284"/>
    <mergeCell ref="C286:F286"/>
    <mergeCell ref="S313:U313"/>
    <mergeCell ref="M309:O309"/>
    <mergeCell ref="P311:R311"/>
    <mergeCell ref="M312:O312"/>
    <mergeCell ref="P312:R312"/>
    <mergeCell ref="V312:X312"/>
    <mergeCell ref="V309:X309"/>
    <mergeCell ref="J310:L310"/>
    <mergeCell ref="S309:U309"/>
    <mergeCell ref="V310:X310"/>
    <mergeCell ref="U214:V214"/>
    <mergeCell ref="S214:T214"/>
    <mergeCell ref="Q117:S117"/>
    <mergeCell ref="G136:J136"/>
    <mergeCell ref="G135:J135"/>
    <mergeCell ref="G133:J133"/>
    <mergeCell ref="G132:J132"/>
    <mergeCell ref="G131:J131"/>
    <mergeCell ref="G130:J130"/>
    <mergeCell ref="A202:U202"/>
    <mergeCell ref="P188:R188"/>
    <mergeCell ref="H150:J150"/>
    <mergeCell ref="G139:J139"/>
    <mergeCell ref="D154:G154"/>
    <mergeCell ref="K154:M154"/>
    <mergeCell ref="H153:J153"/>
    <mergeCell ref="H154:J154"/>
    <mergeCell ref="D183:F184"/>
    <mergeCell ref="G183:R183"/>
    <mergeCell ref="G184:I184"/>
    <mergeCell ref="J184:L184"/>
    <mergeCell ref="M184:O184"/>
    <mergeCell ref="P184:R184"/>
    <mergeCell ref="D153:G153"/>
    <mergeCell ref="J315:L315"/>
    <mergeCell ref="M315:O315"/>
    <mergeCell ref="S315:U315"/>
    <mergeCell ref="B315:I315"/>
    <mergeCell ref="M314:O314"/>
    <mergeCell ref="P314:R314"/>
    <mergeCell ref="J309:L309"/>
    <mergeCell ref="B313:I313"/>
    <mergeCell ref="M256:U256"/>
    <mergeCell ref="T257:U258"/>
    <mergeCell ref="P257:Q258"/>
    <mergeCell ref="R257:S258"/>
    <mergeCell ref="D259:E259"/>
    <mergeCell ref="F259:G259"/>
    <mergeCell ref="H257:I258"/>
    <mergeCell ref="H259:I259"/>
    <mergeCell ref="A293:Y301"/>
    <mergeCell ref="V311:X311"/>
    <mergeCell ref="J312:L312"/>
    <mergeCell ref="S312:U312"/>
    <mergeCell ref="V314:X314"/>
    <mergeCell ref="J313:L313"/>
    <mergeCell ref="M313:O313"/>
    <mergeCell ref="P313:R313"/>
    <mergeCell ref="A370:C370"/>
    <mergeCell ref="D187:F187"/>
    <mergeCell ref="G187:I187"/>
    <mergeCell ref="J187:L187"/>
    <mergeCell ref="A194:Y197"/>
    <mergeCell ref="A352:Y361"/>
    <mergeCell ref="V315:X315"/>
    <mergeCell ref="P315:R315"/>
    <mergeCell ref="J311:L311"/>
    <mergeCell ref="M311:O311"/>
    <mergeCell ref="J287:L287"/>
    <mergeCell ref="M287:O287"/>
    <mergeCell ref="C288:F288"/>
    <mergeCell ref="P309:R309"/>
    <mergeCell ref="B314:I314"/>
    <mergeCell ref="M187:O187"/>
    <mergeCell ref="P187:R187"/>
    <mergeCell ref="O214:P214"/>
    <mergeCell ref="Q214:R214"/>
    <mergeCell ref="I213:J213"/>
    <mergeCell ref="M213:N213"/>
    <mergeCell ref="O213:P213"/>
    <mergeCell ref="Q213:R213"/>
    <mergeCell ref="C212:F212"/>
    <mergeCell ref="K140:L140"/>
    <mergeCell ref="G137:J137"/>
    <mergeCell ref="V88:W88"/>
    <mergeCell ref="V89:W89"/>
    <mergeCell ref="G138:J138"/>
    <mergeCell ref="K138:L138"/>
    <mergeCell ref="A126:U126"/>
    <mergeCell ref="K129:L129"/>
    <mergeCell ref="K130:L130"/>
    <mergeCell ref="D116:K116"/>
    <mergeCell ref="K133:L133"/>
    <mergeCell ref="K132:L132"/>
    <mergeCell ref="L90:M90"/>
    <mergeCell ref="G129:J129"/>
    <mergeCell ref="K131:L131"/>
    <mergeCell ref="K128:L128"/>
    <mergeCell ref="C90:K90"/>
    <mergeCell ref="L116:M116"/>
    <mergeCell ref="G134:J134"/>
    <mergeCell ref="K134:L134"/>
    <mergeCell ref="N116:P116"/>
    <mergeCell ref="L117:M117"/>
    <mergeCell ref="N117:P117"/>
    <mergeCell ref="D117:K117"/>
    <mergeCell ref="V78:W78"/>
    <mergeCell ref="V79:W79"/>
    <mergeCell ref="V80:W80"/>
    <mergeCell ref="V81:W81"/>
    <mergeCell ref="L82:M82"/>
    <mergeCell ref="L76:M76"/>
    <mergeCell ref="M24:N24"/>
    <mergeCell ref="O24:P24"/>
    <mergeCell ref="Q24:R24"/>
    <mergeCell ref="Q25:R25"/>
    <mergeCell ref="Q27:R27"/>
    <mergeCell ref="L80:M80"/>
    <mergeCell ref="L81:M81"/>
    <mergeCell ref="V82:W82"/>
    <mergeCell ref="V75:W75"/>
    <mergeCell ref="V76:W76"/>
    <mergeCell ref="Q26:R26"/>
    <mergeCell ref="K26:L26"/>
    <mergeCell ref="C74:K74"/>
    <mergeCell ref="C75:K75"/>
    <mergeCell ref="C76:K76"/>
    <mergeCell ref="C77:K77"/>
    <mergeCell ref="C78:K78"/>
    <mergeCell ref="C79:K79"/>
    <mergeCell ref="E5:Q8"/>
    <mergeCell ref="E9:Q9"/>
    <mergeCell ref="Q23:R23"/>
    <mergeCell ref="K22:L23"/>
    <mergeCell ref="K24:L24"/>
    <mergeCell ref="O23:P23"/>
    <mergeCell ref="M25:N25"/>
    <mergeCell ref="O25:P25"/>
    <mergeCell ref="M22:R22"/>
    <mergeCell ref="M23:N23"/>
    <mergeCell ref="K25:L25"/>
    <mergeCell ref="G25:J25"/>
    <mergeCell ref="G24:J24"/>
    <mergeCell ref="G22:J23"/>
    <mergeCell ref="A18:U20"/>
    <mergeCell ref="A340:Y346"/>
    <mergeCell ref="A58:Y66"/>
    <mergeCell ref="A119:Y124"/>
    <mergeCell ref="C89:K89"/>
    <mergeCell ref="L77:M77"/>
    <mergeCell ref="L78:M78"/>
    <mergeCell ref="V74:W74"/>
    <mergeCell ref="L74:M74"/>
    <mergeCell ref="L75:M75"/>
    <mergeCell ref="A71:U72"/>
    <mergeCell ref="V83:W83"/>
    <mergeCell ref="V84:W84"/>
    <mergeCell ref="V85:W85"/>
    <mergeCell ref="V86:W86"/>
    <mergeCell ref="C88:K88"/>
    <mergeCell ref="Q116:S116"/>
    <mergeCell ref="K136:L136"/>
    <mergeCell ref="K135:L135"/>
    <mergeCell ref="C87:K87"/>
    <mergeCell ref="V90:W90"/>
    <mergeCell ref="V87:W87"/>
    <mergeCell ref="A142:Y145"/>
    <mergeCell ref="G140:J140"/>
    <mergeCell ref="V77:W7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6" x14ac:dyDescent="0.4"/>
  <cols>
    <col min="1" max="1" width="8.53515625" bestFit="1" customWidth="1"/>
    <col min="2" max="2" width="11.53515625" bestFit="1" customWidth="1"/>
    <col min="3" max="3" width="24.53515625" bestFit="1" customWidth="1"/>
    <col min="4" max="4" width="5.23046875" bestFit="1" customWidth="1"/>
  </cols>
  <sheetData>
    <row r="1" spans="1:4" x14ac:dyDescent="0.4">
      <c r="A1" t="s">
        <v>100</v>
      </c>
      <c r="B1" t="s">
        <v>118</v>
      </c>
      <c r="C1" t="s">
        <v>110</v>
      </c>
      <c r="D1" t="s">
        <v>95</v>
      </c>
    </row>
    <row r="2" spans="1:4" x14ac:dyDescent="0.4">
      <c r="A2">
        <v>0</v>
      </c>
      <c r="B2" t="s">
        <v>88</v>
      </c>
      <c r="C2" t="s">
        <v>65</v>
      </c>
      <c r="D2">
        <v>1</v>
      </c>
    </row>
    <row r="3" spans="1:4" x14ac:dyDescent="0.4">
      <c r="A3">
        <v>0</v>
      </c>
      <c r="B3" t="s">
        <v>88</v>
      </c>
      <c r="C3" t="s">
        <v>90</v>
      </c>
      <c r="D3">
        <v>2</v>
      </c>
    </row>
    <row r="4" spans="1:4" x14ac:dyDescent="0.4">
      <c r="A4">
        <v>0</v>
      </c>
      <c r="B4" t="s">
        <v>88</v>
      </c>
      <c r="C4" t="s">
        <v>64</v>
      </c>
      <c r="D4">
        <v>3</v>
      </c>
    </row>
    <row r="5" spans="1:4" x14ac:dyDescent="0.4">
      <c r="A5">
        <v>0</v>
      </c>
      <c r="B5" t="s">
        <v>88</v>
      </c>
      <c r="C5" t="s">
        <v>89</v>
      </c>
      <c r="D5">
        <v>4</v>
      </c>
    </row>
    <row r="6" spans="1:4" x14ac:dyDescent="0.4">
      <c r="A6">
        <v>138</v>
      </c>
      <c r="B6" t="s">
        <v>51</v>
      </c>
      <c r="C6" t="s">
        <v>65</v>
      </c>
      <c r="D6">
        <v>1</v>
      </c>
    </row>
    <row r="7" spans="1:4" x14ac:dyDescent="0.4">
      <c r="A7">
        <v>0</v>
      </c>
      <c r="B7" t="s">
        <v>51</v>
      </c>
      <c r="C7" t="s">
        <v>90</v>
      </c>
      <c r="D7">
        <v>2</v>
      </c>
    </row>
    <row r="8" spans="1:4" x14ac:dyDescent="0.4">
      <c r="A8">
        <v>0</v>
      </c>
      <c r="B8" t="s">
        <v>51</v>
      </c>
      <c r="C8" t="s">
        <v>64</v>
      </c>
      <c r="D8">
        <v>3</v>
      </c>
    </row>
    <row r="9" spans="1:4" x14ac:dyDescent="0.4">
      <c r="A9">
        <v>0</v>
      </c>
      <c r="B9" t="s">
        <v>51</v>
      </c>
      <c r="C9" t="s">
        <v>89</v>
      </c>
      <c r="D9">
        <v>4</v>
      </c>
    </row>
    <row r="10" spans="1:4" x14ac:dyDescent="0.4">
      <c r="A10">
        <v>56</v>
      </c>
      <c r="B10" t="s">
        <v>52</v>
      </c>
      <c r="C10" t="s">
        <v>65</v>
      </c>
      <c r="D10">
        <v>1</v>
      </c>
    </row>
    <row r="11" spans="1:4" x14ac:dyDescent="0.4">
      <c r="A11">
        <v>0</v>
      </c>
      <c r="B11" t="s">
        <v>52</v>
      </c>
      <c r="C11" t="s">
        <v>90</v>
      </c>
      <c r="D11">
        <v>2</v>
      </c>
    </row>
    <row r="12" spans="1:4" x14ac:dyDescent="0.4">
      <c r="A12">
        <v>0</v>
      </c>
      <c r="B12" t="s">
        <v>52</v>
      </c>
      <c r="C12" t="s">
        <v>64</v>
      </c>
      <c r="D12">
        <v>3</v>
      </c>
    </row>
    <row r="13" spans="1:4" x14ac:dyDescent="0.4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6" x14ac:dyDescent="0.4"/>
  <cols>
    <col min="1" max="1" width="5.23046875" bestFit="1" customWidth="1"/>
    <col min="2" max="2" width="14.53515625" bestFit="1" customWidth="1"/>
    <col min="3" max="3" width="17.3828125" bestFit="1" customWidth="1"/>
    <col min="4" max="4" width="23.69140625" bestFit="1" customWidth="1"/>
    <col min="5" max="5" width="19.15234375" bestFit="1" customWidth="1"/>
    <col min="6" max="6" width="13.23046875" bestFit="1" customWidth="1"/>
    <col min="7" max="7" width="13.15234375" bestFit="1" customWidth="1"/>
  </cols>
  <sheetData>
    <row r="1" spans="1:7" x14ac:dyDescent="0.4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4">
      <c r="A2">
        <v>1</v>
      </c>
      <c r="B2" t="s">
        <v>122</v>
      </c>
      <c r="C2">
        <v>0</v>
      </c>
      <c r="D2">
        <v>2</v>
      </c>
      <c r="E2">
        <v>0</v>
      </c>
      <c r="F2">
        <v>316</v>
      </c>
      <c r="G2">
        <v>56</v>
      </c>
    </row>
    <row r="3" spans="1:7" x14ac:dyDescent="0.4">
      <c r="A3">
        <v>2</v>
      </c>
      <c r="B3" t="s">
        <v>148</v>
      </c>
      <c r="C3">
        <v>5</v>
      </c>
      <c r="D3">
        <v>75</v>
      </c>
      <c r="E3">
        <v>0</v>
      </c>
      <c r="F3">
        <v>0</v>
      </c>
      <c r="G3">
        <v>15</v>
      </c>
    </row>
    <row r="4" spans="1:7" x14ac:dyDescent="0.4">
      <c r="A4">
        <v>3</v>
      </c>
      <c r="B4" t="s">
        <v>155</v>
      </c>
      <c r="C4">
        <v>1</v>
      </c>
      <c r="D4">
        <v>0</v>
      </c>
      <c r="E4">
        <v>0</v>
      </c>
      <c r="F4">
        <v>18</v>
      </c>
      <c r="G4">
        <v>10</v>
      </c>
    </row>
    <row r="5" spans="1:7" x14ac:dyDescent="0.4">
      <c r="A5">
        <v>4</v>
      </c>
      <c r="B5" t="s">
        <v>123</v>
      </c>
      <c r="C5">
        <v>0</v>
      </c>
      <c r="D5">
        <v>1</v>
      </c>
      <c r="E5">
        <v>0</v>
      </c>
      <c r="F5">
        <v>11</v>
      </c>
      <c r="G5">
        <v>15</v>
      </c>
    </row>
    <row r="6" spans="1:7" x14ac:dyDescent="0.4">
      <c r="A6">
        <v>5</v>
      </c>
      <c r="B6" t="s">
        <v>156</v>
      </c>
      <c r="C6">
        <v>0</v>
      </c>
      <c r="D6">
        <v>0</v>
      </c>
      <c r="E6">
        <v>0</v>
      </c>
      <c r="F6">
        <v>0</v>
      </c>
      <c r="G6">
        <v>20</v>
      </c>
    </row>
    <row r="7" spans="1:7" x14ac:dyDescent="0.4">
      <c r="A7">
        <v>6</v>
      </c>
      <c r="B7" t="s">
        <v>102</v>
      </c>
      <c r="C7">
        <v>12</v>
      </c>
      <c r="D7">
        <v>13</v>
      </c>
      <c r="E7">
        <v>0</v>
      </c>
      <c r="F7">
        <v>25</v>
      </c>
      <c r="G7">
        <v>88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6" x14ac:dyDescent="0.4"/>
  <cols>
    <col min="1" max="1" width="5.23046875" bestFit="1" customWidth="1"/>
    <col min="2" max="2" width="14.53515625" bestFit="1" customWidth="1"/>
    <col min="3" max="3" width="17.3828125" bestFit="1" customWidth="1"/>
    <col min="4" max="4" width="23.69140625" bestFit="1" customWidth="1"/>
    <col min="5" max="5" width="19.15234375" bestFit="1" customWidth="1"/>
    <col min="6" max="6" width="13.23046875" bestFit="1" customWidth="1"/>
    <col min="7" max="7" width="13.15234375" bestFit="1" customWidth="1"/>
  </cols>
  <sheetData>
    <row r="1" spans="1:7" x14ac:dyDescent="0.4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4">
      <c r="A2">
        <v>1</v>
      </c>
      <c r="B2" t="s">
        <v>122</v>
      </c>
      <c r="C2">
        <v>0</v>
      </c>
      <c r="D2">
        <v>2</v>
      </c>
      <c r="E2">
        <v>0</v>
      </c>
      <c r="F2">
        <v>316</v>
      </c>
      <c r="G2">
        <v>56</v>
      </c>
    </row>
    <row r="3" spans="1:7" x14ac:dyDescent="0.4">
      <c r="A3">
        <v>2</v>
      </c>
      <c r="B3" t="s">
        <v>148</v>
      </c>
      <c r="C3">
        <v>5</v>
      </c>
      <c r="D3">
        <v>75</v>
      </c>
      <c r="E3">
        <v>0</v>
      </c>
      <c r="F3">
        <v>0</v>
      </c>
      <c r="G3">
        <v>15</v>
      </c>
    </row>
    <row r="4" spans="1:7" x14ac:dyDescent="0.4">
      <c r="A4">
        <v>3</v>
      </c>
      <c r="B4" t="s">
        <v>155</v>
      </c>
      <c r="C4">
        <v>1</v>
      </c>
      <c r="D4">
        <v>0</v>
      </c>
      <c r="E4">
        <v>0</v>
      </c>
      <c r="F4">
        <v>18</v>
      </c>
      <c r="G4">
        <v>10</v>
      </c>
    </row>
    <row r="5" spans="1:7" x14ac:dyDescent="0.4">
      <c r="A5">
        <v>4</v>
      </c>
      <c r="B5" t="s">
        <v>123</v>
      </c>
      <c r="C5">
        <v>0</v>
      </c>
      <c r="D5">
        <v>1</v>
      </c>
      <c r="E5">
        <v>0</v>
      </c>
      <c r="F5">
        <v>11</v>
      </c>
      <c r="G5">
        <v>15</v>
      </c>
    </row>
    <row r="6" spans="1:7" x14ac:dyDescent="0.4">
      <c r="A6">
        <v>5</v>
      </c>
      <c r="B6" t="s">
        <v>156</v>
      </c>
      <c r="C6">
        <v>0</v>
      </c>
      <c r="D6">
        <v>0</v>
      </c>
      <c r="E6">
        <v>0</v>
      </c>
      <c r="F6">
        <v>0</v>
      </c>
      <c r="G6">
        <v>20</v>
      </c>
    </row>
    <row r="7" spans="1:7" x14ac:dyDescent="0.4">
      <c r="A7">
        <v>6</v>
      </c>
      <c r="B7" t="s">
        <v>102</v>
      </c>
      <c r="C7">
        <v>12</v>
      </c>
      <c r="D7">
        <v>13</v>
      </c>
      <c r="E7">
        <v>0</v>
      </c>
      <c r="F7">
        <v>25</v>
      </c>
      <c r="G7">
        <v>88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6" x14ac:dyDescent="0.4"/>
  <cols>
    <col min="1" max="1" width="7.23046875" bestFit="1" customWidth="1"/>
    <col min="2" max="2" width="26.69140625" bestFit="1" customWidth="1"/>
    <col min="3" max="3" width="21.15234375" bestFit="1" customWidth="1"/>
  </cols>
  <sheetData>
    <row r="1" spans="1:3" x14ac:dyDescent="0.4">
      <c r="A1" t="s">
        <v>106</v>
      </c>
      <c r="B1" t="s">
        <v>9</v>
      </c>
      <c r="C1" t="s">
        <v>107</v>
      </c>
    </row>
    <row r="2" spans="1:3" x14ac:dyDescent="0.4">
      <c r="A2">
        <v>752</v>
      </c>
      <c r="B2" t="s">
        <v>108</v>
      </c>
      <c r="C2" t="s">
        <v>157</v>
      </c>
    </row>
    <row r="3" spans="1:3" x14ac:dyDescent="0.4">
      <c r="A3">
        <v>745</v>
      </c>
      <c r="B3" t="s">
        <v>108</v>
      </c>
      <c r="C3" t="s">
        <v>158</v>
      </c>
    </row>
    <row r="4" spans="1:3" x14ac:dyDescent="0.4">
      <c r="A4">
        <v>710</v>
      </c>
      <c r="B4" t="s">
        <v>108</v>
      </c>
      <c r="C4" t="s">
        <v>159</v>
      </c>
    </row>
    <row r="5" spans="1:3" x14ac:dyDescent="0.4">
      <c r="A5">
        <v>727</v>
      </c>
      <c r="B5" t="s">
        <v>108</v>
      </c>
      <c r="C5" t="s">
        <v>160</v>
      </c>
    </row>
    <row r="6" spans="1:3" x14ac:dyDescent="0.4">
      <c r="A6">
        <v>720</v>
      </c>
      <c r="B6" t="s">
        <v>108</v>
      </c>
      <c r="C6" t="s">
        <v>161</v>
      </c>
    </row>
    <row r="7" spans="1:3" x14ac:dyDescent="0.4">
      <c r="A7">
        <v>6068</v>
      </c>
      <c r="B7" t="s">
        <v>5</v>
      </c>
      <c r="C7" t="s">
        <v>157</v>
      </c>
    </row>
    <row r="8" spans="1:3" x14ac:dyDescent="0.4">
      <c r="A8">
        <v>6099</v>
      </c>
      <c r="B8" t="s">
        <v>5</v>
      </c>
      <c r="C8" t="s">
        <v>158</v>
      </c>
    </row>
    <row r="9" spans="1:3" x14ac:dyDescent="0.4">
      <c r="A9">
        <v>6131</v>
      </c>
      <c r="B9" t="s">
        <v>5</v>
      </c>
      <c r="C9" t="s">
        <v>159</v>
      </c>
    </row>
    <row r="10" spans="1:3" x14ac:dyDescent="0.4">
      <c r="A10">
        <v>6172</v>
      </c>
      <c r="B10" t="s">
        <v>5</v>
      </c>
      <c r="C10" t="s">
        <v>160</v>
      </c>
    </row>
    <row r="11" spans="1:3" x14ac:dyDescent="0.4">
      <c r="A11">
        <v>6165</v>
      </c>
      <c r="B11" t="s">
        <v>5</v>
      </c>
      <c r="C11" t="s">
        <v>161</v>
      </c>
    </row>
    <row r="12" spans="1:3" x14ac:dyDescent="0.4">
      <c r="A12">
        <v>127</v>
      </c>
      <c r="B12" t="s">
        <v>6</v>
      </c>
      <c r="C12" t="s">
        <v>157</v>
      </c>
    </row>
    <row r="13" spans="1:3" x14ac:dyDescent="0.4">
      <c r="A13">
        <v>96</v>
      </c>
      <c r="B13" t="s">
        <v>6</v>
      </c>
      <c r="C13" t="s">
        <v>158</v>
      </c>
    </row>
    <row r="14" spans="1:3" x14ac:dyDescent="0.4">
      <c r="A14">
        <v>149</v>
      </c>
      <c r="B14" t="s">
        <v>6</v>
      </c>
      <c r="C14" t="s">
        <v>159</v>
      </c>
    </row>
    <row r="15" spans="1:3" x14ac:dyDescent="0.4">
      <c r="A15">
        <v>88</v>
      </c>
      <c r="B15" t="s">
        <v>6</v>
      </c>
      <c r="C15" t="s">
        <v>160</v>
      </c>
    </row>
    <row r="16" spans="1:3" x14ac:dyDescent="0.4">
      <c r="A16">
        <v>121</v>
      </c>
      <c r="B16" t="s">
        <v>6</v>
      </c>
      <c r="C16" t="s">
        <v>161</v>
      </c>
    </row>
    <row r="17" spans="1:3" x14ac:dyDescent="0.4">
      <c r="A17">
        <v>78</v>
      </c>
      <c r="B17" t="s">
        <v>7</v>
      </c>
      <c r="C17" t="s">
        <v>157</v>
      </c>
    </row>
    <row r="18" spans="1:3" x14ac:dyDescent="0.4">
      <c r="A18">
        <v>112</v>
      </c>
      <c r="B18" t="s">
        <v>7</v>
      </c>
      <c r="C18" t="s">
        <v>158</v>
      </c>
    </row>
    <row r="19" spans="1:3" x14ac:dyDescent="0.4">
      <c r="A19">
        <v>82</v>
      </c>
      <c r="B19" t="s">
        <v>7</v>
      </c>
      <c r="C19" t="s">
        <v>159</v>
      </c>
    </row>
    <row r="20" spans="1:3" x14ac:dyDescent="0.4">
      <c r="A20">
        <v>107</v>
      </c>
      <c r="B20" t="s">
        <v>7</v>
      </c>
      <c r="C20" t="s">
        <v>160</v>
      </c>
    </row>
    <row r="21" spans="1:3" x14ac:dyDescent="0.4">
      <c r="A21" s="2">
        <v>84</v>
      </c>
      <c r="B21" s="2" t="s">
        <v>7</v>
      </c>
      <c r="C21" s="2" t="s">
        <v>161</v>
      </c>
    </row>
    <row r="22" spans="1:3" x14ac:dyDescent="0.4">
      <c r="A22" s="2">
        <v>0</v>
      </c>
      <c r="B22" s="2" t="s">
        <v>132</v>
      </c>
      <c r="C22" s="2" t="s">
        <v>157</v>
      </c>
    </row>
    <row r="23" spans="1:3" x14ac:dyDescent="0.4">
      <c r="A23" s="2">
        <v>0</v>
      </c>
      <c r="B23" s="2" t="s">
        <v>132</v>
      </c>
      <c r="C23" s="2" t="s">
        <v>158</v>
      </c>
    </row>
    <row r="24" spans="1:3" x14ac:dyDescent="0.4">
      <c r="A24" s="2">
        <v>0</v>
      </c>
      <c r="B24" s="2" t="s">
        <v>132</v>
      </c>
      <c r="C24" s="2" t="s">
        <v>159</v>
      </c>
    </row>
    <row r="25" spans="1:3" x14ac:dyDescent="0.4">
      <c r="A25" s="2">
        <v>0</v>
      </c>
      <c r="B25" s="2" t="s">
        <v>132</v>
      </c>
      <c r="C25" s="2" t="s">
        <v>160</v>
      </c>
    </row>
    <row r="26" spans="1:3" x14ac:dyDescent="0.4">
      <c r="A26" s="2">
        <v>0</v>
      </c>
      <c r="B26" s="2" t="s">
        <v>132</v>
      </c>
      <c r="C26" s="2" t="s">
        <v>161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6" x14ac:dyDescent="0.4"/>
  <cols>
    <col min="1" max="1" width="21.69140625" bestFit="1" customWidth="1"/>
    <col min="2" max="2" width="8.53515625" bestFit="1" customWidth="1"/>
    <col min="3" max="3" width="14.84375" bestFit="1" customWidth="1"/>
  </cols>
  <sheetData>
    <row r="1" spans="1:3" x14ac:dyDescent="0.4">
      <c r="A1" t="s">
        <v>109</v>
      </c>
      <c r="B1" t="s">
        <v>100</v>
      </c>
      <c r="C1" t="s">
        <v>110</v>
      </c>
    </row>
    <row r="2" spans="1:3" x14ac:dyDescent="0.4">
      <c r="A2" t="s">
        <v>111</v>
      </c>
      <c r="B2">
        <v>2122</v>
      </c>
      <c r="C2" t="s">
        <v>34</v>
      </c>
    </row>
    <row r="3" spans="1:3" x14ac:dyDescent="0.4">
      <c r="A3" t="s">
        <v>112</v>
      </c>
      <c r="B3">
        <v>21102</v>
      </c>
      <c r="C3" t="s">
        <v>34</v>
      </c>
    </row>
    <row r="4" spans="1:3" x14ac:dyDescent="0.4">
      <c r="A4" t="s">
        <v>113</v>
      </c>
      <c r="B4">
        <v>1118</v>
      </c>
      <c r="C4" t="s">
        <v>34</v>
      </c>
    </row>
    <row r="5" spans="1:3" x14ac:dyDescent="0.4">
      <c r="A5" t="s">
        <v>30</v>
      </c>
      <c r="B5">
        <v>50331</v>
      </c>
      <c r="C5" t="s">
        <v>34</v>
      </c>
    </row>
    <row r="6" spans="1:3" x14ac:dyDescent="0.4">
      <c r="A6" t="s">
        <v>111</v>
      </c>
      <c r="B6">
        <v>180</v>
      </c>
      <c r="C6" t="s">
        <v>24</v>
      </c>
    </row>
    <row r="7" spans="1:3" x14ac:dyDescent="0.4">
      <c r="A7" t="s">
        <v>112</v>
      </c>
      <c r="B7">
        <v>1472</v>
      </c>
      <c r="C7" t="s">
        <v>24</v>
      </c>
    </row>
    <row r="8" spans="1:3" x14ac:dyDescent="0.4">
      <c r="A8" t="s">
        <v>113</v>
      </c>
      <c r="B8">
        <v>154</v>
      </c>
      <c r="C8" t="s">
        <v>24</v>
      </c>
    </row>
    <row r="9" spans="1:3" x14ac:dyDescent="0.4">
      <c r="A9" t="s">
        <v>30</v>
      </c>
      <c r="B9">
        <v>2218</v>
      </c>
      <c r="C9" t="s">
        <v>24</v>
      </c>
    </row>
    <row r="10" spans="1:3" x14ac:dyDescent="0.4">
      <c r="A10" t="s">
        <v>111</v>
      </c>
      <c r="B10">
        <v>123</v>
      </c>
      <c r="C10" t="s">
        <v>35</v>
      </c>
    </row>
    <row r="11" spans="1:3" x14ac:dyDescent="0.4">
      <c r="A11" t="s">
        <v>112</v>
      </c>
      <c r="B11">
        <v>1186</v>
      </c>
      <c r="C11" t="s">
        <v>35</v>
      </c>
    </row>
    <row r="12" spans="1:3" x14ac:dyDescent="0.4">
      <c r="A12" t="s">
        <v>113</v>
      </c>
      <c r="B12">
        <v>127</v>
      </c>
      <c r="C12" t="s">
        <v>35</v>
      </c>
    </row>
    <row r="13" spans="1:3" x14ac:dyDescent="0.4">
      <c r="A13" t="s">
        <v>30</v>
      </c>
      <c r="B13">
        <v>1952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6" x14ac:dyDescent="0.4"/>
  <cols>
    <col min="1" max="1" width="8.53515625" bestFit="1" customWidth="1"/>
    <col min="2" max="2" width="76.53515625" bestFit="1" customWidth="1"/>
    <col min="3" max="3" width="18.84375" bestFit="1" customWidth="1"/>
    <col min="4" max="4" width="5.23046875" bestFit="1" customWidth="1"/>
  </cols>
  <sheetData>
    <row r="1" spans="1:4" x14ac:dyDescent="0.4">
      <c r="A1" t="s">
        <v>100</v>
      </c>
      <c r="B1" t="s">
        <v>110</v>
      </c>
      <c r="C1" t="s">
        <v>98</v>
      </c>
      <c r="D1" t="s">
        <v>95</v>
      </c>
    </row>
    <row r="2" spans="1:4" x14ac:dyDescent="0.4">
      <c r="A2">
        <v>466</v>
      </c>
      <c r="B2" t="s">
        <v>133</v>
      </c>
      <c r="C2" t="s">
        <v>3</v>
      </c>
      <c r="D2">
        <v>1</v>
      </c>
    </row>
    <row r="3" spans="1:4" x14ac:dyDescent="0.4">
      <c r="A3">
        <v>447</v>
      </c>
      <c r="B3" t="s">
        <v>133</v>
      </c>
      <c r="C3" t="s">
        <v>77</v>
      </c>
      <c r="D3">
        <v>1</v>
      </c>
    </row>
    <row r="4" spans="1:4" x14ac:dyDescent="0.4">
      <c r="A4">
        <v>45</v>
      </c>
      <c r="B4" t="s">
        <v>162</v>
      </c>
      <c r="C4" t="s">
        <v>3</v>
      </c>
      <c r="D4">
        <v>2</v>
      </c>
    </row>
    <row r="5" spans="1:4" x14ac:dyDescent="0.4">
      <c r="A5">
        <v>46</v>
      </c>
      <c r="B5" t="s">
        <v>162</v>
      </c>
      <c r="C5" t="s">
        <v>77</v>
      </c>
      <c r="D5">
        <v>2</v>
      </c>
    </row>
    <row r="6" spans="1:4" x14ac:dyDescent="0.4">
      <c r="A6">
        <v>0</v>
      </c>
      <c r="B6" t="s">
        <v>163</v>
      </c>
      <c r="C6" t="s">
        <v>3</v>
      </c>
      <c r="D6">
        <v>3</v>
      </c>
    </row>
    <row r="7" spans="1:4" x14ac:dyDescent="0.4">
      <c r="A7">
        <v>0</v>
      </c>
      <c r="B7" t="s">
        <v>163</v>
      </c>
      <c r="C7" t="s">
        <v>77</v>
      </c>
      <c r="D7">
        <v>3</v>
      </c>
    </row>
    <row r="8" spans="1:4" x14ac:dyDescent="0.4">
      <c r="A8">
        <v>8</v>
      </c>
      <c r="B8" t="s">
        <v>164</v>
      </c>
      <c r="C8" t="s">
        <v>3</v>
      </c>
      <c r="D8">
        <v>4</v>
      </c>
    </row>
    <row r="9" spans="1:4" x14ac:dyDescent="0.4">
      <c r="A9">
        <v>5</v>
      </c>
      <c r="B9" t="s">
        <v>164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6" x14ac:dyDescent="0.4"/>
  <cols>
    <col min="1" max="1" width="21.69140625" bestFit="1" customWidth="1"/>
    <col min="2" max="2" width="8.53515625" bestFit="1" customWidth="1"/>
    <col min="3" max="3" width="14.84375" bestFit="1" customWidth="1"/>
  </cols>
  <sheetData>
    <row r="1" spans="1:3" x14ac:dyDescent="0.4">
      <c r="A1" t="s">
        <v>109</v>
      </c>
      <c r="B1" t="s">
        <v>100</v>
      </c>
      <c r="C1" t="s">
        <v>110</v>
      </c>
    </row>
    <row r="2" spans="1:3" x14ac:dyDescent="0.4">
      <c r="A2" t="s">
        <v>111</v>
      </c>
      <c r="B2">
        <v>2122</v>
      </c>
      <c r="C2" t="s">
        <v>34</v>
      </c>
    </row>
    <row r="3" spans="1:3" x14ac:dyDescent="0.4">
      <c r="A3" t="s">
        <v>112</v>
      </c>
      <c r="B3">
        <v>21102</v>
      </c>
      <c r="C3" t="s">
        <v>34</v>
      </c>
    </row>
    <row r="4" spans="1:3" x14ac:dyDescent="0.4">
      <c r="A4" t="s">
        <v>113</v>
      </c>
      <c r="B4">
        <v>1118</v>
      </c>
      <c r="C4" t="s">
        <v>34</v>
      </c>
    </row>
    <row r="5" spans="1:3" x14ac:dyDescent="0.4">
      <c r="A5" t="s">
        <v>30</v>
      </c>
      <c r="B5">
        <v>50331</v>
      </c>
      <c r="C5" t="s">
        <v>34</v>
      </c>
    </row>
    <row r="6" spans="1:3" x14ac:dyDescent="0.4">
      <c r="A6" t="s">
        <v>111</v>
      </c>
      <c r="B6">
        <v>180</v>
      </c>
      <c r="C6" t="s">
        <v>24</v>
      </c>
    </row>
    <row r="7" spans="1:3" x14ac:dyDescent="0.4">
      <c r="A7" t="s">
        <v>112</v>
      </c>
      <c r="B7">
        <v>1472</v>
      </c>
      <c r="C7" t="s">
        <v>24</v>
      </c>
    </row>
    <row r="8" spans="1:3" x14ac:dyDescent="0.4">
      <c r="A8" t="s">
        <v>113</v>
      </c>
      <c r="B8">
        <v>154</v>
      </c>
      <c r="C8" t="s">
        <v>24</v>
      </c>
    </row>
    <row r="9" spans="1:3" x14ac:dyDescent="0.4">
      <c r="A9" t="s">
        <v>30</v>
      </c>
      <c r="B9">
        <v>2218</v>
      </c>
      <c r="C9" t="s">
        <v>24</v>
      </c>
    </row>
    <row r="10" spans="1:3" x14ac:dyDescent="0.4">
      <c r="A10" t="s">
        <v>111</v>
      </c>
      <c r="B10">
        <v>123</v>
      </c>
      <c r="C10" t="s">
        <v>35</v>
      </c>
    </row>
    <row r="11" spans="1:3" x14ac:dyDescent="0.4">
      <c r="A11" t="s">
        <v>112</v>
      </c>
      <c r="B11">
        <v>1186</v>
      </c>
      <c r="C11" t="s">
        <v>35</v>
      </c>
    </row>
    <row r="12" spans="1:3" x14ac:dyDescent="0.4">
      <c r="A12" t="s">
        <v>113</v>
      </c>
      <c r="B12">
        <v>127</v>
      </c>
      <c r="C12" t="s">
        <v>35</v>
      </c>
    </row>
    <row r="13" spans="1:3" x14ac:dyDescent="0.4">
      <c r="A13" t="s">
        <v>30</v>
      </c>
      <c r="B13">
        <v>1952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6" x14ac:dyDescent="0.4"/>
  <cols>
    <col min="1" max="1" width="8.53515625" bestFit="1" customWidth="1"/>
    <col min="2" max="2" width="76.53515625" bestFit="1" customWidth="1"/>
    <col min="3" max="3" width="18.84375" bestFit="1" customWidth="1"/>
    <col min="4" max="4" width="5.23046875" bestFit="1" customWidth="1"/>
  </cols>
  <sheetData>
    <row r="1" spans="1:4" x14ac:dyDescent="0.4">
      <c r="A1" t="s">
        <v>100</v>
      </c>
      <c r="B1" t="s">
        <v>110</v>
      </c>
      <c r="C1" t="s">
        <v>98</v>
      </c>
      <c r="D1" t="s">
        <v>95</v>
      </c>
    </row>
    <row r="2" spans="1:4" x14ac:dyDescent="0.4">
      <c r="A2">
        <v>466</v>
      </c>
      <c r="B2" t="s">
        <v>133</v>
      </c>
      <c r="C2" t="s">
        <v>3</v>
      </c>
      <c r="D2">
        <v>1</v>
      </c>
    </row>
    <row r="3" spans="1:4" x14ac:dyDescent="0.4">
      <c r="A3">
        <v>447</v>
      </c>
      <c r="B3" t="s">
        <v>133</v>
      </c>
      <c r="C3" t="s">
        <v>77</v>
      </c>
      <c r="D3">
        <v>1</v>
      </c>
    </row>
    <row r="4" spans="1:4" x14ac:dyDescent="0.4">
      <c r="A4">
        <v>45</v>
      </c>
      <c r="B4" t="s">
        <v>162</v>
      </c>
      <c r="C4" t="s">
        <v>3</v>
      </c>
      <c r="D4">
        <v>2</v>
      </c>
    </row>
    <row r="5" spans="1:4" x14ac:dyDescent="0.4">
      <c r="A5">
        <v>46</v>
      </c>
      <c r="B5" t="s">
        <v>162</v>
      </c>
      <c r="C5" t="s">
        <v>77</v>
      </c>
      <c r="D5">
        <v>2</v>
      </c>
    </row>
    <row r="6" spans="1:4" x14ac:dyDescent="0.4">
      <c r="A6">
        <v>0</v>
      </c>
      <c r="B6" t="s">
        <v>163</v>
      </c>
      <c r="C6" t="s">
        <v>3</v>
      </c>
      <c r="D6">
        <v>3</v>
      </c>
    </row>
    <row r="7" spans="1:4" x14ac:dyDescent="0.4">
      <c r="A7">
        <v>0</v>
      </c>
      <c r="B7" t="s">
        <v>163</v>
      </c>
      <c r="C7" t="s">
        <v>77</v>
      </c>
      <c r="D7">
        <v>3</v>
      </c>
    </row>
    <row r="8" spans="1:4" x14ac:dyDescent="0.4">
      <c r="A8">
        <v>8</v>
      </c>
      <c r="B8" t="s">
        <v>164</v>
      </c>
      <c r="C8" t="s">
        <v>3</v>
      </c>
      <c r="D8">
        <v>4</v>
      </c>
    </row>
    <row r="9" spans="1:4" x14ac:dyDescent="0.4">
      <c r="A9">
        <v>5</v>
      </c>
      <c r="B9" t="s">
        <v>164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6" x14ac:dyDescent="0.4"/>
  <cols>
    <col min="1" max="1" width="5.23046875" bestFit="1" customWidth="1"/>
    <col min="2" max="2" width="41.15234375" bestFit="1" customWidth="1"/>
    <col min="3" max="3" width="8.53515625" bestFit="1" customWidth="1"/>
    <col min="4" max="4" width="41.23046875" bestFit="1" customWidth="1"/>
    <col min="5" max="5" width="10" bestFit="1" customWidth="1"/>
  </cols>
  <sheetData>
    <row r="1" spans="1:5" x14ac:dyDescent="0.4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4">
      <c r="A2">
        <v>1</v>
      </c>
      <c r="B2" t="s">
        <v>34</v>
      </c>
      <c r="C2">
        <v>1321</v>
      </c>
      <c r="D2" t="s">
        <v>115</v>
      </c>
      <c r="E2">
        <v>1</v>
      </c>
    </row>
    <row r="3" spans="1:5" x14ac:dyDescent="0.4">
      <c r="A3">
        <v>2</v>
      </c>
      <c r="B3" t="s">
        <v>35</v>
      </c>
      <c r="C3">
        <v>125</v>
      </c>
      <c r="D3" t="s">
        <v>115</v>
      </c>
      <c r="E3">
        <v>1</v>
      </c>
    </row>
    <row r="4" spans="1:5" x14ac:dyDescent="0.4">
      <c r="A4">
        <v>3</v>
      </c>
      <c r="B4" t="s">
        <v>36</v>
      </c>
      <c r="C4">
        <v>163</v>
      </c>
      <c r="D4" t="s">
        <v>115</v>
      </c>
      <c r="E4">
        <v>1</v>
      </c>
    </row>
    <row r="5" spans="1:5" x14ac:dyDescent="0.4">
      <c r="A5">
        <v>4</v>
      </c>
      <c r="B5" t="s">
        <v>37</v>
      </c>
      <c r="C5">
        <v>1</v>
      </c>
      <c r="D5" t="s">
        <v>115</v>
      </c>
      <c r="E5">
        <v>1</v>
      </c>
    </row>
    <row r="6" spans="1:5" x14ac:dyDescent="0.4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4">
      <c r="A7">
        <v>6</v>
      </c>
      <c r="B7" t="s">
        <v>46</v>
      </c>
      <c r="C7">
        <v>2</v>
      </c>
      <c r="D7" t="s">
        <v>115</v>
      </c>
      <c r="E7">
        <v>1</v>
      </c>
    </row>
    <row r="8" spans="1:5" x14ac:dyDescent="0.4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4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4">
      <c r="A10">
        <v>9</v>
      </c>
      <c r="B10" t="s">
        <v>39</v>
      </c>
      <c r="C10">
        <v>3</v>
      </c>
      <c r="D10" t="s">
        <v>115</v>
      </c>
      <c r="E10">
        <v>1</v>
      </c>
    </row>
    <row r="11" spans="1:5" x14ac:dyDescent="0.4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4">
      <c r="A12">
        <v>11</v>
      </c>
      <c r="B12" t="s">
        <v>41</v>
      </c>
      <c r="C12">
        <v>233</v>
      </c>
      <c r="D12" t="s">
        <v>115</v>
      </c>
      <c r="E12">
        <v>1</v>
      </c>
    </row>
    <row r="13" spans="1:5" x14ac:dyDescent="0.4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4">
      <c r="A14">
        <v>13</v>
      </c>
      <c r="B14" t="s">
        <v>11</v>
      </c>
      <c r="C14">
        <v>4</v>
      </c>
      <c r="D14" t="s">
        <v>115</v>
      </c>
      <c r="E14">
        <v>1</v>
      </c>
    </row>
    <row r="15" spans="1:5" x14ac:dyDescent="0.4">
      <c r="A15">
        <v>14</v>
      </c>
      <c r="B15" t="s">
        <v>43</v>
      </c>
      <c r="C15">
        <v>17</v>
      </c>
      <c r="D15" t="s">
        <v>115</v>
      </c>
      <c r="E15">
        <v>1</v>
      </c>
    </row>
    <row r="16" spans="1:5" x14ac:dyDescent="0.4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4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4">
      <c r="A18">
        <v>1</v>
      </c>
      <c r="B18" t="s">
        <v>34</v>
      </c>
      <c r="C18">
        <v>369</v>
      </c>
      <c r="D18" t="s">
        <v>12</v>
      </c>
      <c r="E18">
        <v>2</v>
      </c>
    </row>
    <row r="19" spans="1:5" x14ac:dyDescent="0.4">
      <c r="A19">
        <v>2</v>
      </c>
      <c r="B19" t="s">
        <v>35</v>
      </c>
      <c r="C19">
        <v>67</v>
      </c>
      <c r="D19" t="s">
        <v>12</v>
      </c>
      <c r="E19">
        <v>2</v>
      </c>
    </row>
    <row r="20" spans="1:5" x14ac:dyDescent="0.4">
      <c r="A20">
        <v>3</v>
      </c>
      <c r="B20" t="s">
        <v>36</v>
      </c>
      <c r="C20">
        <v>56</v>
      </c>
      <c r="D20" t="s">
        <v>12</v>
      </c>
      <c r="E20">
        <v>2</v>
      </c>
    </row>
    <row r="21" spans="1:5" x14ac:dyDescent="0.4">
      <c r="A21">
        <v>4</v>
      </c>
      <c r="B21" t="s">
        <v>37</v>
      </c>
      <c r="C21">
        <v>2</v>
      </c>
      <c r="D21" t="s">
        <v>12</v>
      </c>
      <c r="E21">
        <v>2</v>
      </c>
    </row>
    <row r="22" spans="1:5" x14ac:dyDescent="0.4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4">
      <c r="A23">
        <v>6</v>
      </c>
      <c r="B23" t="s">
        <v>46</v>
      </c>
      <c r="C23">
        <v>2</v>
      </c>
      <c r="D23" t="s">
        <v>12</v>
      </c>
      <c r="E23">
        <v>2</v>
      </c>
    </row>
    <row r="24" spans="1:5" x14ac:dyDescent="0.4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4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4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4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4">
      <c r="A28">
        <v>11</v>
      </c>
      <c r="B28" t="s">
        <v>41</v>
      </c>
      <c r="C28">
        <v>2</v>
      </c>
      <c r="D28" t="s">
        <v>12</v>
      </c>
      <c r="E28">
        <v>2</v>
      </c>
    </row>
    <row r="29" spans="1:5" x14ac:dyDescent="0.4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4">
      <c r="A30">
        <v>13</v>
      </c>
      <c r="B30" t="s">
        <v>11</v>
      </c>
      <c r="C30">
        <v>6</v>
      </c>
      <c r="D30" t="s">
        <v>12</v>
      </c>
      <c r="E30">
        <v>2</v>
      </c>
    </row>
    <row r="31" spans="1:5" x14ac:dyDescent="0.4">
      <c r="A31">
        <v>14</v>
      </c>
      <c r="B31" t="s">
        <v>43</v>
      </c>
      <c r="C31">
        <v>9</v>
      </c>
      <c r="D31" t="s">
        <v>12</v>
      </c>
      <c r="E31">
        <v>2</v>
      </c>
    </row>
    <row r="32" spans="1:5" x14ac:dyDescent="0.4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4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4">
      <c r="A34">
        <v>1</v>
      </c>
      <c r="B34" t="s">
        <v>34</v>
      </c>
      <c r="C34">
        <v>581</v>
      </c>
      <c r="D34" t="s">
        <v>94</v>
      </c>
      <c r="E34">
        <v>3</v>
      </c>
    </row>
    <row r="35" spans="1:5" x14ac:dyDescent="0.4">
      <c r="A35">
        <v>2</v>
      </c>
      <c r="B35" t="s">
        <v>35</v>
      </c>
      <c r="C35">
        <v>13</v>
      </c>
      <c r="D35" t="s">
        <v>94</v>
      </c>
      <c r="E35">
        <v>3</v>
      </c>
    </row>
    <row r="36" spans="1:5" x14ac:dyDescent="0.4">
      <c r="A36">
        <v>3</v>
      </c>
      <c r="B36" t="s">
        <v>36</v>
      </c>
      <c r="C36">
        <v>20</v>
      </c>
      <c r="D36" t="s">
        <v>94</v>
      </c>
      <c r="E36">
        <v>3</v>
      </c>
    </row>
    <row r="37" spans="1:5" x14ac:dyDescent="0.4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4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4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4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4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4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4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4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4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4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4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4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4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4">
      <c r="A50">
        <v>1</v>
      </c>
      <c r="B50" t="s">
        <v>34</v>
      </c>
      <c r="C50">
        <v>235</v>
      </c>
      <c r="D50" t="s">
        <v>84</v>
      </c>
      <c r="E50">
        <v>4</v>
      </c>
    </row>
    <row r="51" spans="1:5" x14ac:dyDescent="0.4">
      <c r="A51">
        <v>2</v>
      </c>
      <c r="B51" t="s">
        <v>35</v>
      </c>
      <c r="C51">
        <v>13</v>
      </c>
      <c r="D51" t="s">
        <v>84</v>
      </c>
      <c r="E51">
        <v>4</v>
      </c>
    </row>
    <row r="52" spans="1:5" x14ac:dyDescent="0.4">
      <c r="A52">
        <v>3</v>
      </c>
      <c r="B52" t="s">
        <v>36</v>
      </c>
      <c r="C52">
        <v>24</v>
      </c>
      <c r="D52" t="s">
        <v>84</v>
      </c>
      <c r="E52">
        <v>4</v>
      </c>
    </row>
    <row r="53" spans="1:5" x14ac:dyDescent="0.4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4">
      <c r="A54">
        <v>5</v>
      </c>
      <c r="B54" t="s">
        <v>38</v>
      </c>
      <c r="C54">
        <v>2</v>
      </c>
      <c r="D54" t="s">
        <v>84</v>
      </c>
      <c r="E54">
        <v>4</v>
      </c>
    </row>
    <row r="55" spans="1:5" x14ac:dyDescent="0.4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4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4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4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4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4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4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4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4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4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4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4">
      <c r="A66">
        <v>1</v>
      </c>
      <c r="B66" t="s">
        <v>34</v>
      </c>
      <c r="C66">
        <v>25</v>
      </c>
      <c r="D66" t="s">
        <v>117</v>
      </c>
      <c r="E66">
        <v>5</v>
      </c>
    </row>
    <row r="67" spans="1:5" x14ac:dyDescent="0.4">
      <c r="A67">
        <v>2</v>
      </c>
      <c r="B67" t="s">
        <v>35</v>
      </c>
      <c r="C67">
        <v>1</v>
      </c>
      <c r="D67" t="s">
        <v>117</v>
      </c>
      <c r="E67">
        <v>5</v>
      </c>
    </row>
    <row r="68" spans="1:5" x14ac:dyDescent="0.4">
      <c r="A68">
        <v>3</v>
      </c>
      <c r="B68" t="s">
        <v>36</v>
      </c>
      <c r="C68">
        <v>2</v>
      </c>
      <c r="D68" t="s">
        <v>117</v>
      </c>
      <c r="E68">
        <v>5</v>
      </c>
    </row>
    <row r="69" spans="1:5" x14ac:dyDescent="0.4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4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4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4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4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4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4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4">
      <c r="A76">
        <v>11</v>
      </c>
      <c r="B76" t="s">
        <v>41</v>
      </c>
      <c r="C76">
        <v>1</v>
      </c>
      <c r="D76" t="s">
        <v>117</v>
      </c>
      <c r="E76">
        <v>5</v>
      </c>
    </row>
    <row r="77" spans="1:5" x14ac:dyDescent="0.4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4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4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4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4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4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4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4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4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4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4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4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4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4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4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4">
      <c r="A92">
        <v>11</v>
      </c>
      <c r="B92" t="s">
        <v>41</v>
      </c>
      <c r="C92">
        <v>2</v>
      </c>
      <c r="D92" t="s">
        <v>39</v>
      </c>
      <c r="E92">
        <v>6</v>
      </c>
    </row>
    <row r="93" spans="1:5" x14ac:dyDescent="0.4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4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4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4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4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4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4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4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4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4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4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4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4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4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4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4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4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4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4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4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4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4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4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4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4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4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4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4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4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4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4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4">
      <c r="A124" s="2">
        <v>11</v>
      </c>
      <c r="B124" s="2" t="s">
        <v>41</v>
      </c>
      <c r="C124" s="2">
        <v>0</v>
      </c>
      <c r="D124" s="2" t="s">
        <v>42</v>
      </c>
      <c r="E124" s="2">
        <v>8</v>
      </c>
    </row>
    <row r="125" spans="1:5" x14ac:dyDescent="0.4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4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4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4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4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4">
      <c r="A130" s="2">
        <v>1</v>
      </c>
      <c r="B130" s="2" t="s">
        <v>34</v>
      </c>
      <c r="C130" s="2">
        <v>1424</v>
      </c>
      <c r="D130" s="2" t="s">
        <v>83</v>
      </c>
      <c r="E130" s="2">
        <v>9</v>
      </c>
    </row>
    <row r="131" spans="1:5" x14ac:dyDescent="0.4">
      <c r="A131" s="2">
        <v>2</v>
      </c>
      <c r="B131" s="2" t="s">
        <v>35</v>
      </c>
      <c r="C131" s="2">
        <v>112</v>
      </c>
      <c r="D131" s="2" t="s">
        <v>83</v>
      </c>
      <c r="E131" s="2">
        <v>9</v>
      </c>
    </row>
    <row r="132" spans="1:5" x14ac:dyDescent="0.4">
      <c r="A132" s="2">
        <v>3</v>
      </c>
      <c r="B132" s="2" t="s">
        <v>36</v>
      </c>
      <c r="C132" s="2">
        <v>120</v>
      </c>
      <c r="D132" s="2" t="s">
        <v>83</v>
      </c>
      <c r="E132" s="2">
        <v>9</v>
      </c>
    </row>
    <row r="133" spans="1:5" x14ac:dyDescent="0.4">
      <c r="A133" s="2">
        <v>4</v>
      </c>
      <c r="B133" s="2" t="s">
        <v>37</v>
      </c>
      <c r="C133" s="2">
        <v>2</v>
      </c>
      <c r="D133" s="2" t="s">
        <v>83</v>
      </c>
      <c r="E133" s="2">
        <v>9</v>
      </c>
    </row>
    <row r="134" spans="1:5" x14ac:dyDescent="0.4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4">
      <c r="A135" s="2">
        <v>6</v>
      </c>
      <c r="B135" s="2" t="s">
        <v>46</v>
      </c>
      <c r="C135" s="2">
        <v>3</v>
      </c>
      <c r="D135" s="2" t="s">
        <v>83</v>
      </c>
      <c r="E135" s="2">
        <v>9</v>
      </c>
    </row>
    <row r="136" spans="1:5" x14ac:dyDescent="0.4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4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4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4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4">
      <c r="A140" s="2">
        <v>11</v>
      </c>
      <c r="B140" s="2" t="s">
        <v>41</v>
      </c>
      <c r="C140" s="2">
        <v>5</v>
      </c>
      <c r="D140" s="2" t="s">
        <v>83</v>
      </c>
      <c r="E140" s="2">
        <v>9</v>
      </c>
    </row>
    <row r="141" spans="1:5" x14ac:dyDescent="0.4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4">
      <c r="A142" s="2">
        <v>13</v>
      </c>
      <c r="B142" s="2" t="s">
        <v>11</v>
      </c>
      <c r="C142" s="2">
        <v>7</v>
      </c>
      <c r="D142" s="2" t="s">
        <v>83</v>
      </c>
      <c r="E142" s="2">
        <v>9</v>
      </c>
    </row>
    <row r="143" spans="1:5" x14ac:dyDescent="0.4">
      <c r="A143" s="2">
        <v>14</v>
      </c>
      <c r="B143" s="2" t="s">
        <v>43</v>
      </c>
      <c r="C143" s="2">
        <v>9</v>
      </c>
      <c r="D143" s="2" t="s">
        <v>83</v>
      </c>
      <c r="E143" s="2">
        <v>9</v>
      </c>
    </row>
    <row r="144" spans="1:5" x14ac:dyDescent="0.4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4">
      <c r="A145" s="2">
        <v>16</v>
      </c>
      <c r="B145" s="2" t="s">
        <v>45</v>
      </c>
      <c r="C145" s="2">
        <v>0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6" x14ac:dyDescent="0.4"/>
  <cols>
    <col min="1" max="1" width="5.23046875" bestFit="1" customWidth="1"/>
    <col min="2" max="2" width="8.53515625" bestFit="1" customWidth="1"/>
    <col min="3" max="3" width="38.69140625" bestFit="1" customWidth="1"/>
    <col min="4" max="4" width="18.69140625" bestFit="1" customWidth="1"/>
  </cols>
  <sheetData>
    <row r="1" spans="1:4" x14ac:dyDescent="0.4">
      <c r="A1" t="s">
        <v>95</v>
      </c>
      <c r="B1" t="s">
        <v>100</v>
      </c>
      <c r="C1" t="s">
        <v>2</v>
      </c>
      <c r="D1" t="s">
        <v>110</v>
      </c>
    </row>
    <row r="2" spans="1:4" x14ac:dyDescent="0.4">
      <c r="A2">
        <v>1</v>
      </c>
      <c r="B2">
        <v>0</v>
      </c>
      <c r="C2" t="s">
        <v>85</v>
      </c>
      <c r="D2" t="s">
        <v>3</v>
      </c>
    </row>
    <row r="3" spans="1:4" x14ac:dyDescent="0.4">
      <c r="A3">
        <v>2</v>
      </c>
      <c r="B3">
        <v>0</v>
      </c>
      <c r="C3" t="s">
        <v>85</v>
      </c>
      <c r="D3" t="s">
        <v>86</v>
      </c>
    </row>
    <row r="4" spans="1:4" x14ac:dyDescent="0.4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6" x14ac:dyDescent="0.4"/>
  <cols>
    <col min="1" max="1" width="5.23046875" bestFit="1" customWidth="1"/>
    <col min="2" max="2" width="19.3828125" bestFit="1" customWidth="1"/>
    <col min="3" max="3" width="8.53515625" bestFit="1" customWidth="1"/>
  </cols>
  <sheetData>
    <row r="1" spans="1:3" x14ac:dyDescent="0.4">
      <c r="A1" t="s">
        <v>95</v>
      </c>
      <c r="B1" t="s">
        <v>130</v>
      </c>
      <c r="C1" t="s">
        <v>100</v>
      </c>
    </row>
    <row r="2" spans="1:3" x14ac:dyDescent="0.4">
      <c r="A2">
        <v>1</v>
      </c>
      <c r="B2" t="s">
        <v>13</v>
      </c>
      <c r="C2">
        <v>243</v>
      </c>
    </row>
    <row r="3" spans="1:3" x14ac:dyDescent="0.4">
      <c r="A3">
        <v>2</v>
      </c>
      <c r="B3" t="s">
        <v>14</v>
      </c>
      <c r="C3">
        <v>52</v>
      </c>
    </row>
    <row r="4" spans="1:3" x14ac:dyDescent="0.4">
      <c r="A4">
        <v>3</v>
      </c>
      <c r="B4" t="s">
        <v>15</v>
      </c>
      <c r="C4">
        <v>26</v>
      </c>
    </row>
    <row r="5" spans="1:3" x14ac:dyDescent="0.4">
      <c r="A5">
        <v>4</v>
      </c>
      <c r="B5" t="s">
        <v>80</v>
      </c>
      <c r="C5">
        <v>97</v>
      </c>
    </row>
    <row r="6" spans="1:3" x14ac:dyDescent="0.4">
      <c r="A6">
        <v>5</v>
      </c>
      <c r="B6" t="s">
        <v>81</v>
      </c>
      <c r="C6">
        <v>0</v>
      </c>
    </row>
    <row r="7" spans="1:3" x14ac:dyDescent="0.4">
      <c r="A7">
        <v>6</v>
      </c>
      <c r="B7" t="s">
        <v>131</v>
      </c>
      <c r="C7">
        <v>0</v>
      </c>
    </row>
    <row r="8" spans="1:3" x14ac:dyDescent="0.4">
      <c r="A8">
        <v>7</v>
      </c>
      <c r="B8" t="s">
        <v>16</v>
      </c>
      <c r="C8">
        <v>0</v>
      </c>
    </row>
    <row r="9" spans="1:3" x14ac:dyDescent="0.4">
      <c r="A9">
        <v>8</v>
      </c>
      <c r="B9" t="s">
        <v>17</v>
      </c>
      <c r="C9">
        <v>0</v>
      </c>
    </row>
    <row r="10" spans="1:3" x14ac:dyDescent="0.4">
      <c r="A10">
        <v>9</v>
      </c>
      <c r="B10" t="s">
        <v>18</v>
      </c>
      <c r="C10">
        <v>0</v>
      </c>
    </row>
    <row r="11" spans="1:3" x14ac:dyDescent="0.4">
      <c r="A11">
        <v>10</v>
      </c>
      <c r="B11" t="s">
        <v>19</v>
      </c>
      <c r="C11">
        <v>0</v>
      </c>
    </row>
    <row r="12" spans="1:3" x14ac:dyDescent="0.4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6" x14ac:dyDescent="0.4"/>
  <cols>
    <col min="1" max="1" width="5.23046875" bestFit="1" customWidth="1"/>
    <col min="2" max="2" width="14.53515625" bestFit="1" customWidth="1"/>
    <col min="3" max="3" width="10.53515625" bestFit="1" customWidth="1"/>
    <col min="4" max="4" width="10.15234375" bestFit="1" customWidth="1"/>
  </cols>
  <sheetData>
    <row r="1" spans="1:4" x14ac:dyDescent="0.4">
      <c r="A1" t="s">
        <v>95</v>
      </c>
      <c r="B1" t="s">
        <v>126</v>
      </c>
      <c r="C1" t="s">
        <v>30</v>
      </c>
      <c r="D1" t="s">
        <v>127</v>
      </c>
    </row>
    <row r="2" spans="1:4" x14ac:dyDescent="0.4">
      <c r="A2">
        <v>1</v>
      </c>
      <c r="B2" t="s">
        <v>128</v>
      </c>
      <c r="C2">
        <v>0</v>
      </c>
      <c r="D2">
        <v>0</v>
      </c>
    </row>
    <row r="3" spans="1:4" x14ac:dyDescent="0.4">
      <c r="A3">
        <v>2</v>
      </c>
      <c r="B3" t="s">
        <v>129</v>
      </c>
      <c r="C3">
        <v>0</v>
      </c>
      <c r="D3">
        <v>0</v>
      </c>
    </row>
    <row r="4" spans="1:4" x14ac:dyDescent="0.4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6" x14ac:dyDescent="0.4"/>
  <cols>
    <col min="1" max="1" width="5.23046875" bestFit="1" customWidth="1"/>
    <col min="2" max="2" width="19" bestFit="1" customWidth="1"/>
    <col min="3" max="3" width="14.53515625" bestFit="1" customWidth="1"/>
    <col min="4" max="4" width="8.15234375" bestFit="1" customWidth="1"/>
    <col min="6" max="6" width="8.53515625" bestFit="1" customWidth="1"/>
    <col min="7" max="7" width="11.23046875" bestFit="1" customWidth="1"/>
  </cols>
  <sheetData>
    <row r="1" spans="1:7" x14ac:dyDescent="0.4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4">
      <c r="A2">
        <v>1</v>
      </c>
      <c r="B2" t="s">
        <v>122</v>
      </c>
      <c r="C2" t="s">
        <v>31</v>
      </c>
      <c r="D2" t="s">
        <v>30</v>
      </c>
      <c r="E2">
        <v>1</v>
      </c>
      <c r="F2">
        <v>135</v>
      </c>
      <c r="G2">
        <v>1</v>
      </c>
    </row>
    <row r="3" spans="1:7" x14ac:dyDescent="0.4">
      <c r="A3">
        <v>2</v>
      </c>
      <c r="B3" t="s">
        <v>148</v>
      </c>
      <c r="C3" t="s">
        <v>31</v>
      </c>
      <c r="D3" t="s">
        <v>30</v>
      </c>
      <c r="E3">
        <v>1</v>
      </c>
      <c r="F3">
        <v>140</v>
      </c>
      <c r="G3">
        <v>1</v>
      </c>
    </row>
    <row r="4" spans="1:7" x14ac:dyDescent="0.4">
      <c r="A4">
        <v>3</v>
      </c>
      <c r="B4" t="s">
        <v>123</v>
      </c>
      <c r="C4" t="s">
        <v>31</v>
      </c>
      <c r="D4" t="s">
        <v>30</v>
      </c>
      <c r="E4">
        <v>1</v>
      </c>
      <c r="F4">
        <v>9</v>
      </c>
      <c r="G4">
        <v>1</v>
      </c>
    </row>
    <row r="5" spans="1:7" x14ac:dyDescent="0.4">
      <c r="A5">
        <v>4</v>
      </c>
      <c r="B5" t="s">
        <v>134</v>
      </c>
      <c r="C5" t="s">
        <v>31</v>
      </c>
      <c r="D5" t="s">
        <v>30</v>
      </c>
      <c r="E5">
        <v>1</v>
      </c>
      <c r="F5">
        <v>5</v>
      </c>
      <c r="G5">
        <v>1</v>
      </c>
    </row>
    <row r="6" spans="1:7" x14ac:dyDescent="0.4">
      <c r="A6">
        <v>5</v>
      </c>
      <c r="B6" t="s">
        <v>149</v>
      </c>
      <c r="C6" t="s">
        <v>31</v>
      </c>
      <c r="D6" t="s">
        <v>30</v>
      </c>
      <c r="E6">
        <v>1</v>
      </c>
      <c r="F6">
        <v>4</v>
      </c>
      <c r="G6">
        <v>1</v>
      </c>
    </row>
    <row r="7" spans="1:7" x14ac:dyDescent="0.4">
      <c r="A7">
        <v>6</v>
      </c>
      <c r="B7" t="s">
        <v>102</v>
      </c>
      <c r="C7" t="s">
        <v>31</v>
      </c>
      <c r="D7" t="s">
        <v>30</v>
      </c>
      <c r="E7">
        <v>1</v>
      </c>
      <c r="F7">
        <v>76</v>
      </c>
      <c r="G7">
        <v>1</v>
      </c>
    </row>
    <row r="8" spans="1:7" x14ac:dyDescent="0.4">
      <c r="A8">
        <v>1</v>
      </c>
      <c r="B8" t="s">
        <v>122</v>
      </c>
      <c r="C8" t="s">
        <v>31</v>
      </c>
      <c r="D8" t="s">
        <v>10</v>
      </c>
      <c r="E8">
        <v>2</v>
      </c>
      <c r="F8">
        <v>163</v>
      </c>
      <c r="G8">
        <v>1</v>
      </c>
    </row>
    <row r="9" spans="1:7" x14ac:dyDescent="0.4">
      <c r="A9">
        <v>2</v>
      </c>
      <c r="B9" t="s">
        <v>148</v>
      </c>
      <c r="C9" t="s">
        <v>31</v>
      </c>
      <c r="D9" t="s">
        <v>10</v>
      </c>
      <c r="E9">
        <v>2</v>
      </c>
      <c r="F9">
        <v>182</v>
      </c>
      <c r="G9">
        <v>1</v>
      </c>
    </row>
    <row r="10" spans="1:7" x14ac:dyDescent="0.4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10</v>
      </c>
      <c r="G10">
        <v>1</v>
      </c>
    </row>
    <row r="11" spans="1:7" x14ac:dyDescent="0.4">
      <c r="A11">
        <v>4</v>
      </c>
      <c r="B11" t="s">
        <v>134</v>
      </c>
      <c r="C11" t="s">
        <v>31</v>
      </c>
      <c r="D11" t="s">
        <v>10</v>
      </c>
      <c r="E11">
        <v>2</v>
      </c>
      <c r="F11">
        <v>12</v>
      </c>
      <c r="G11">
        <v>1</v>
      </c>
    </row>
    <row r="12" spans="1:7" x14ac:dyDescent="0.4">
      <c r="A12">
        <v>5</v>
      </c>
      <c r="B12" t="s">
        <v>149</v>
      </c>
      <c r="C12" t="s">
        <v>31</v>
      </c>
      <c r="D12" t="s">
        <v>10</v>
      </c>
      <c r="E12">
        <v>2</v>
      </c>
      <c r="F12">
        <v>6</v>
      </c>
      <c r="G12">
        <v>1</v>
      </c>
    </row>
    <row r="13" spans="1:7" x14ac:dyDescent="0.4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84</v>
      </c>
      <c r="G13">
        <v>1</v>
      </c>
    </row>
    <row r="14" spans="1:7" x14ac:dyDescent="0.4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143</v>
      </c>
      <c r="G14">
        <v>2</v>
      </c>
    </row>
    <row r="15" spans="1:7" x14ac:dyDescent="0.4">
      <c r="A15">
        <v>2</v>
      </c>
      <c r="B15" t="s">
        <v>148</v>
      </c>
      <c r="C15" s="2" t="s">
        <v>55</v>
      </c>
      <c r="D15" t="s">
        <v>30</v>
      </c>
      <c r="E15">
        <v>1</v>
      </c>
      <c r="F15" s="2">
        <v>142</v>
      </c>
      <c r="G15">
        <v>2</v>
      </c>
    </row>
    <row r="16" spans="1:7" x14ac:dyDescent="0.4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28</v>
      </c>
      <c r="G16">
        <v>2</v>
      </c>
    </row>
    <row r="17" spans="1:7" x14ac:dyDescent="0.4">
      <c r="A17">
        <v>4</v>
      </c>
      <c r="B17" t="s">
        <v>134</v>
      </c>
      <c r="C17" s="2" t="s">
        <v>55</v>
      </c>
      <c r="D17" t="s">
        <v>30</v>
      </c>
      <c r="E17">
        <v>1</v>
      </c>
      <c r="F17" s="2">
        <v>8</v>
      </c>
      <c r="G17">
        <v>2</v>
      </c>
    </row>
    <row r="18" spans="1:7" x14ac:dyDescent="0.4">
      <c r="A18">
        <v>5</v>
      </c>
      <c r="B18" t="s">
        <v>149</v>
      </c>
      <c r="C18" s="2" t="s">
        <v>55</v>
      </c>
      <c r="D18" t="s">
        <v>30</v>
      </c>
      <c r="E18">
        <v>1</v>
      </c>
      <c r="F18" s="2">
        <v>4</v>
      </c>
      <c r="G18">
        <v>2</v>
      </c>
    </row>
    <row r="19" spans="1:7" x14ac:dyDescent="0.4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90</v>
      </c>
      <c r="G19">
        <v>2</v>
      </c>
    </row>
    <row r="20" spans="1:7" x14ac:dyDescent="0.4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178</v>
      </c>
      <c r="G20">
        <v>2</v>
      </c>
    </row>
    <row r="21" spans="1:7" x14ac:dyDescent="0.4">
      <c r="A21">
        <v>2</v>
      </c>
      <c r="B21" t="s">
        <v>148</v>
      </c>
      <c r="C21" s="2" t="s">
        <v>55</v>
      </c>
      <c r="D21" t="s">
        <v>10</v>
      </c>
      <c r="E21">
        <v>2</v>
      </c>
      <c r="F21" s="2">
        <v>186</v>
      </c>
      <c r="G21">
        <v>2</v>
      </c>
    </row>
    <row r="22" spans="1:7" x14ac:dyDescent="0.4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40</v>
      </c>
      <c r="G22">
        <v>2</v>
      </c>
    </row>
    <row r="23" spans="1:7" x14ac:dyDescent="0.4">
      <c r="A23">
        <v>4</v>
      </c>
      <c r="B23" t="s">
        <v>134</v>
      </c>
      <c r="C23" s="2" t="s">
        <v>55</v>
      </c>
      <c r="D23" t="s">
        <v>10</v>
      </c>
      <c r="E23">
        <v>2</v>
      </c>
      <c r="F23" s="2">
        <v>21</v>
      </c>
      <c r="G23">
        <v>2</v>
      </c>
    </row>
    <row r="24" spans="1:7" x14ac:dyDescent="0.4">
      <c r="A24">
        <v>5</v>
      </c>
      <c r="B24" t="s">
        <v>149</v>
      </c>
      <c r="C24" s="2" t="s">
        <v>55</v>
      </c>
      <c r="D24" t="s">
        <v>10</v>
      </c>
      <c r="E24">
        <v>2</v>
      </c>
      <c r="F24" s="2">
        <v>9</v>
      </c>
      <c r="G24">
        <v>2</v>
      </c>
    </row>
    <row r="25" spans="1:7" x14ac:dyDescent="0.4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99</v>
      </c>
      <c r="G25">
        <v>2</v>
      </c>
    </row>
    <row r="26" spans="1:7" x14ac:dyDescent="0.4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7</v>
      </c>
      <c r="G26">
        <v>3</v>
      </c>
    </row>
    <row r="27" spans="1:7" x14ac:dyDescent="0.4">
      <c r="A27">
        <v>2</v>
      </c>
      <c r="B27" t="s">
        <v>148</v>
      </c>
      <c r="C27" t="s">
        <v>103</v>
      </c>
      <c r="D27" t="s">
        <v>30</v>
      </c>
      <c r="E27">
        <v>1</v>
      </c>
      <c r="F27">
        <v>2</v>
      </c>
      <c r="G27">
        <v>3</v>
      </c>
    </row>
    <row r="28" spans="1:7" x14ac:dyDescent="0.4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4">
      <c r="A29">
        <v>4</v>
      </c>
      <c r="B29" t="s">
        <v>134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4">
      <c r="A30">
        <v>5</v>
      </c>
      <c r="B30" t="s">
        <v>149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4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6</v>
      </c>
      <c r="G31">
        <v>3</v>
      </c>
    </row>
    <row r="32" spans="1:7" x14ac:dyDescent="0.4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10</v>
      </c>
      <c r="G32">
        <v>3</v>
      </c>
    </row>
    <row r="33" spans="1:7" x14ac:dyDescent="0.4">
      <c r="A33">
        <v>2</v>
      </c>
      <c r="B33" t="s">
        <v>148</v>
      </c>
      <c r="C33" t="s">
        <v>103</v>
      </c>
      <c r="D33" t="s">
        <v>10</v>
      </c>
      <c r="E33">
        <v>2</v>
      </c>
      <c r="F33">
        <v>2</v>
      </c>
      <c r="G33">
        <v>3</v>
      </c>
    </row>
    <row r="34" spans="1:7" x14ac:dyDescent="0.4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4">
      <c r="A35">
        <v>4</v>
      </c>
      <c r="B35" t="s">
        <v>134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4">
      <c r="A36">
        <v>5</v>
      </c>
      <c r="B36" t="s">
        <v>149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4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6" x14ac:dyDescent="0.4"/>
  <cols>
    <col min="1" max="1" width="5.23046875" bestFit="1" customWidth="1"/>
    <col min="2" max="2" width="19" bestFit="1" customWidth="1"/>
    <col min="3" max="3" width="14.53515625" bestFit="1" customWidth="1"/>
    <col min="4" max="4" width="8.15234375" bestFit="1" customWidth="1"/>
    <col min="6" max="6" width="8.53515625" bestFit="1" customWidth="1"/>
    <col min="7" max="7" width="11.23046875" bestFit="1" customWidth="1"/>
  </cols>
  <sheetData>
    <row r="1" spans="1:7" x14ac:dyDescent="0.4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4">
      <c r="A2">
        <v>1</v>
      </c>
      <c r="B2" t="s">
        <v>122</v>
      </c>
      <c r="C2" t="s">
        <v>31</v>
      </c>
      <c r="D2" t="s">
        <v>30</v>
      </c>
      <c r="E2">
        <v>1</v>
      </c>
      <c r="F2">
        <v>135</v>
      </c>
      <c r="G2">
        <v>1</v>
      </c>
    </row>
    <row r="3" spans="1:7" x14ac:dyDescent="0.4">
      <c r="A3">
        <v>2</v>
      </c>
      <c r="B3" t="s">
        <v>148</v>
      </c>
      <c r="C3" t="s">
        <v>31</v>
      </c>
      <c r="D3" t="s">
        <v>30</v>
      </c>
      <c r="E3">
        <v>1</v>
      </c>
      <c r="F3">
        <v>140</v>
      </c>
      <c r="G3">
        <v>1</v>
      </c>
    </row>
    <row r="4" spans="1:7" x14ac:dyDescent="0.4">
      <c r="A4">
        <v>3</v>
      </c>
      <c r="B4" t="s">
        <v>123</v>
      </c>
      <c r="C4" t="s">
        <v>31</v>
      </c>
      <c r="D4" t="s">
        <v>30</v>
      </c>
      <c r="E4">
        <v>1</v>
      </c>
      <c r="F4">
        <v>9</v>
      </c>
      <c r="G4">
        <v>1</v>
      </c>
    </row>
    <row r="5" spans="1:7" x14ac:dyDescent="0.4">
      <c r="A5">
        <v>4</v>
      </c>
      <c r="B5" t="s">
        <v>134</v>
      </c>
      <c r="C5" t="s">
        <v>31</v>
      </c>
      <c r="D5" t="s">
        <v>30</v>
      </c>
      <c r="E5">
        <v>1</v>
      </c>
      <c r="F5">
        <v>5</v>
      </c>
      <c r="G5">
        <v>1</v>
      </c>
    </row>
    <row r="6" spans="1:7" x14ac:dyDescent="0.4">
      <c r="A6">
        <v>5</v>
      </c>
      <c r="B6" t="s">
        <v>149</v>
      </c>
      <c r="C6" t="s">
        <v>31</v>
      </c>
      <c r="D6" t="s">
        <v>30</v>
      </c>
      <c r="E6">
        <v>1</v>
      </c>
      <c r="F6">
        <v>4</v>
      </c>
      <c r="G6">
        <v>1</v>
      </c>
    </row>
    <row r="7" spans="1:7" x14ac:dyDescent="0.4">
      <c r="A7">
        <v>6</v>
      </c>
      <c r="B7" t="s">
        <v>102</v>
      </c>
      <c r="C7" t="s">
        <v>31</v>
      </c>
      <c r="D7" t="s">
        <v>30</v>
      </c>
      <c r="E7">
        <v>1</v>
      </c>
      <c r="F7">
        <v>76</v>
      </c>
      <c r="G7">
        <v>1</v>
      </c>
    </row>
    <row r="8" spans="1:7" x14ac:dyDescent="0.4">
      <c r="A8">
        <v>1</v>
      </c>
      <c r="B8" t="s">
        <v>122</v>
      </c>
      <c r="C8" t="s">
        <v>31</v>
      </c>
      <c r="D8" t="s">
        <v>10</v>
      </c>
      <c r="E8">
        <v>2</v>
      </c>
      <c r="F8">
        <v>163</v>
      </c>
      <c r="G8">
        <v>1</v>
      </c>
    </row>
    <row r="9" spans="1:7" x14ac:dyDescent="0.4">
      <c r="A9">
        <v>2</v>
      </c>
      <c r="B9" t="s">
        <v>148</v>
      </c>
      <c r="C9" t="s">
        <v>31</v>
      </c>
      <c r="D9" t="s">
        <v>10</v>
      </c>
      <c r="E9">
        <v>2</v>
      </c>
      <c r="F9">
        <v>182</v>
      </c>
      <c r="G9">
        <v>1</v>
      </c>
    </row>
    <row r="10" spans="1:7" x14ac:dyDescent="0.4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10</v>
      </c>
      <c r="G10">
        <v>1</v>
      </c>
    </row>
    <row r="11" spans="1:7" x14ac:dyDescent="0.4">
      <c r="A11">
        <v>4</v>
      </c>
      <c r="B11" t="s">
        <v>134</v>
      </c>
      <c r="C11" t="s">
        <v>31</v>
      </c>
      <c r="D11" t="s">
        <v>10</v>
      </c>
      <c r="E11">
        <v>2</v>
      </c>
      <c r="F11">
        <v>12</v>
      </c>
      <c r="G11">
        <v>1</v>
      </c>
    </row>
    <row r="12" spans="1:7" x14ac:dyDescent="0.4">
      <c r="A12">
        <v>5</v>
      </c>
      <c r="B12" t="s">
        <v>149</v>
      </c>
      <c r="C12" t="s">
        <v>31</v>
      </c>
      <c r="D12" t="s">
        <v>10</v>
      </c>
      <c r="E12">
        <v>2</v>
      </c>
      <c r="F12">
        <v>6</v>
      </c>
      <c r="G12">
        <v>1</v>
      </c>
    </row>
    <row r="13" spans="1:7" x14ac:dyDescent="0.4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84</v>
      </c>
      <c r="G13">
        <v>1</v>
      </c>
    </row>
    <row r="14" spans="1:7" x14ac:dyDescent="0.4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143</v>
      </c>
      <c r="G14">
        <v>2</v>
      </c>
    </row>
    <row r="15" spans="1:7" x14ac:dyDescent="0.4">
      <c r="A15">
        <v>2</v>
      </c>
      <c r="B15" t="s">
        <v>148</v>
      </c>
      <c r="C15" s="2" t="s">
        <v>55</v>
      </c>
      <c r="D15" t="s">
        <v>30</v>
      </c>
      <c r="E15">
        <v>1</v>
      </c>
      <c r="F15" s="2">
        <v>142</v>
      </c>
      <c r="G15">
        <v>2</v>
      </c>
    </row>
    <row r="16" spans="1:7" x14ac:dyDescent="0.4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28</v>
      </c>
      <c r="G16">
        <v>2</v>
      </c>
    </row>
    <row r="17" spans="1:7" x14ac:dyDescent="0.4">
      <c r="A17">
        <v>4</v>
      </c>
      <c r="B17" t="s">
        <v>134</v>
      </c>
      <c r="C17" s="2" t="s">
        <v>55</v>
      </c>
      <c r="D17" t="s">
        <v>30</v>
      </c>
      <c r="E17">
        <v>1</v>
      </c>
      <c r="F17" s="2">
        <v>8</v>
      </c>
      <c r="G17">
        <v>2</v>
      </c>
    </row>
    <row r="18" spans="1:7" x14ac:dyDescent="0.4">
      <c r="A18">
        <v>5</v>
      </c>
      <c r="B18" t="s">
        <v>149</v>
      </c>
      <c r="C18" s="2" t="s">
        <v>55</v>
      </c>
      <c r="D18" t="s">
        <v>30</v>
      </c>
      <c r="E18">
        <v>1</v>
      </c>
      <c r="F18" s="2">
        <v>4</v>
      </c>
      <c r="G18">
        <v>2</v>
      </c>
    </row>
    <row r="19" spans="1:7" x14ac:dyDescent="0.4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90</v>
      </c>
      <c r="G19">
        <v>2</v>
      </c>
    </row>
    <row r="20" spans="1:7" x14ac:dyDescent="0.4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178</v>
      </c>
      <c r="G20">
        <v>2</v>
      </c>
    </row>
    <row r="21" spans="1:7" x14ac:dyDescent="0.4">
      <c r="A21">
        <v>2</v>
      </c>
      <c r="B21" t="s">
        <v>148</v>
      </c>
      <c r="C21" s="2" t="s">
        <v>55</v>
      </c>
      <c r="D21" t="s">
        <v>10</v>
      </c>
      <c r="E21">
        <v>2</v>
      </c>
      <c r="F21" s="2">
        <v>186</v>
      </c>
      <c r="G21">
        <v>2</v>
      </c>
    </row>
    <row r="22" spans="1:7" x14ac:dyDescent="0.4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40</v>
      </c>
      <c r="G22">
        <v>2</v>
      </c>
    </row>
    <row r="23" spans="1:7" x14ac:dyDescent="0.4">
      <c r="A23">
        <v>4</v>
      </c>
      <c r="B23" t="s">
        <v>134</v>
      </c>
      <c r="C23" s="2" t="s">
        <v>55</v>
      </c>
      <c r="D23" t="s">
        <v>10</v>
      </c>
      <c r="E23">
        <v>2</v>
      </c>
      <c r="F23" s="2">
        <v>21</v>
      </c>
      <c r="G23">
        <v>2</v>
      </c>
    </row>
    <row r="24" spans="1:7" x14ac:dyDescent="0.4">
      <c r="A24">
        <v>5</v>
      </c>
      <c r="B24" t="s">
        <v>149</v>
      </c>
      <c r="C24" s="2" t="s">
        <v>55</v>
      </c>
      <c r="D24" t="s">
        <v>10</v>
      </c>
      <c r="E24">
        <v>2</v>
      </c>
      <c r="F24" s="2">
        <v>9</v>
      </c>
      <c r="G24">
        <v>2</v>
      </c>
    </row>
    <row r="25" spans="1:7" x14ac:dyDescent="0.4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99</v>
      </c>
      <c r="G25">
        <v>2</v>
      </c>
    </row>
    <row r="26" spans="1:7" x14ac:dyDescent="0.4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7</v>
      </c>
      <c r="G26">
        <v>3</v>
      </c>
    </row>
    <row r="27" spans="1:7" x14ac:dyDescent="0.4">
      <c r="A27">
        <v>2</v>
      </c>
      <c r="B27" t="s">
        <v>148</v>
      </c>
      <c r="C27" t="s">
        <v>103</v>
      </c>
      <c r="D27" t="s">
        <v>30</v>
      </c>
      <c r="E27">
        <v>1</v>
      </c>
      <c r="F27">
        <v>2</v>
      </c>
      <c r="G27">
        <v>3</v>
      </c>
    </row>
    <row r="28" spans="1:7" x14ac:dyDescent="0.4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4">
      <c r="A29">
        <v>4</v>
      </c>
      <c r="B29" t="s">
        <v>134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4">
      <c r="A30">
        <v>5</v>
      </c>
      <c r="B30" t="s">
        <v>149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4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6</v>
      </c>
      <c r="G31">
        <v>3</v>
      </c>
    </row>
    <row r="32" spans="1:7" x14ac:dyDescent="0.4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10</v>
      </c>
      <c r="G32">
        <v>3</v>
      </c>
    </row>
    <row r="33" spans="1:7" x14ac:dyDescent="0.4">
      <c r="A33">
        <v>2</v>
      </c>
      <c r="B33" t="s">
        <v>148</v>
      </c>
      <c r="C33" t="s">
        <v>103</v>
      </c>
      <c r="D33" t="s">
        <v>10</v>
      </c>
      <c r="E33">
        <v>2</v>
      </c>
      <c r="F33">
        <v>2</v>
      </c>
      <c r="G33">
        <v>3</v>
      </c>
    </row>
    <row r="34" spans="1:7" x14ac:dyDescent="0.4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4">
      <c r="A35">
        <v>4</v>
      </c>
      <c r="B35" t="s">
        <v>134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4">
      <c r="A36">
        <v>5</v>
      </c>
      <c r="B36" t="s">
        <v>149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4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6" x14ac:dyDescent="0.4"/>
  <cols>
    <col min="1" max="1" width="5.23046875" bestFit="1" customWidth="1"/>
    <col min="2" max="2" width="16.23046875" bestFit="1" customWidth="1"/>
    <col min="3" max="3" width="13.53515625" bestFit="1" customWidth="1"/>
    <col min="4" max="4" width="20.53515625" bestFit="1" customWidth="1"/>
    <col min="5" max="5" width="10.53515625" bestFit="1" customWidth="1"/>
  </cols>
  <sheetData>
    <row r="1" spans="1:5" x14ac:dyDescent="0.4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4">
      <c r="A2">
        <v>1</v>
      </c>
      <c r="B2" t="s">
        <v>124</v>
      </c>
      <c r="C2">
        <v>57</v>
      </c>
      <c r="D2">
        <v>42</v>
      </c>
      <c r="E2">
        <v>11</v>
      </c>
    </row>
    <row r="3" spans="1:5" x14ac:dyDescent="0.4">
      <c r="A3">
        <v>2</v>
      </c>
      <c r="B3" t="s">
        <v>125</v>
      </c>
      <c r="C3">
        <v>38</v>
      </c>
      <c r="D3">
        <v>31</v>
      </c>
      <c r="E3">
        <v>4</v>
      </c>
    </row>
    <row r="4" spans="1:5" x14ac:dyDescent="0.4">
      <c r="A4">
        <v>3</v>
      </c>
      <c r="B4" t="s">
        <v>150</v>
      </c>
      <c r="C4">
        <v>8</v>
      </c>
      <c r="D4">
        <v>9</v>
      </c>
      <c r="E4">
        <v>2</v>
      </c>
    </row>
    <row r="5" spans="1:5" x14ac:dyDescent="0.4">
      <c r="A5" s="2">
        <v>4</v>
      </c>
      <c r="B5" s="2" t="s">
        <v>151</v>
      </c>
      <c r="C5" s="2">
        <v>6</v>
      </c>
      <c r="D5" s="2">
        <v>5</v>
      </c>
      <c r="E5" s="2">
        <v>5</v>
      </c>
    </row>
    <row r="6" spans="1:5" x14ac:dyDescent="0.4">
      <c r="A6" s="2">
        <v>5</v>
      </c>
      <c r="B6" s="2" t="s">
        <v>135</v>
      </c>
      <c r="C6" s="2">
        <v>5</v>
      </c>
      <c r="D6" s="2">
        <v>3</v>
      </c>
      <c r="E6" s="2">
        <v>1</v>
      </c>
    </row>
    <row r="7" spans="1:5" x14ac:dyDescent="0.4">
      <c r="A7" s="2">
        <v>6</v>
      </c>
      <c r="B7" s="2" t="s">
        <v>102</v>
      </c>
      <c r="C7" s="2">
        <v>22</v>
      </c>
      <c r="D7" s="2">
        <v>21</v>
      </c>
      <c r="E7" s="2">
        <v>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6" x14ac:dyDescent="0.4"/>
  <cols>
    <col min="1" max="1" width="5.23046875" bestFit="1" customWidth="1"/>
    <col min="2" max="2" width="16.23046875" bestFit="1" customWidth="1"/>
    <col min="3" max="3" width="15.53515625" bestFit="1" customWidth="1"/>
    <col min="4" max="4" width="20.53515625" bestFit="1" customWidth="1"/>
    <col min="5" max="5" width="10.53515625" bestFit="1" customWidth="1"/>
  </cols>
  <sheetData>
    <row r="1" spans="1:5" x14ac:dyDescent="0.4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4">
      <c r="A2" s="2">
        <v>1</v>
      </c>
      <c r="B2" s="2" t="s">
        <v>152</v>
      </c>
      <c r="C2" s="2">
        <v>6</v>
      </c>
      <c r="D2" s="2">
        <v>2</v>
      </c>
      <c r="E2" s="2">
        <v>0</v>
      </c>
    </row>
    <row r="3" spans="1:5" x14ac:dyDescent="0.4">
      <c r="A3" s="2">
        <v>2</v>
      </c>
      <c r="B3" s="2" t="s">
        <v>124</v>
      </c>
      <c r="C3" s="2">
        <v>6</v>
      </c>
      <c r="D3" s="2">
        <v>3</v>
      </c>
      <c r="E3" s="2">
        <v>2</v>
      </c>
    </row>
    <row r="4" spans="1:5" x14ac:dyDescent="0.4">
      <c r="A4" s="2">
        <v>3</v>
      </c>
      <c r="B4" s="2" t="s">
        <v>153</v>
      </c>
      <c r="C4" s="2">
        <v>5</v>
      </c>
      <c r="D4" s="2">
        <v>1</v>
      </c>
      <c r="E4" s="2">
        <v>3</v>
      </c>
    </row>
    <row r="5" spans="1:5" x14ac:dyDescent="0.4">
      <c r="A5" s="2">
        <v>4</v>
      </c>
      <c r="B5" s="2" t="s">
        <v>154</v>
      </c>
      <c r="C5" s="2">
        <v>4</v>
      </c>
      <c r="D5" s="2">
        <v>2</v>
      </c>
      <c r="E5" s="2">
        <v>0</v>
      </c>
    </row>
    <row r="6" spans="1:5" x14ac:dyDescent="0.4">
      <c r="A6" s="2">
        <v>5</v>
      </c>
      <c r="B6" s="2" t="s">
        <v>150</v>
      </c>
      <c r="C6" s="2">
        <v>3</v>
      </c>
      <c r="D6" s="2">
        <v>2</v>
      </c>
      <c r="E6" s="2">
        <v>0</v>
      </c>
    </row>
    <row r="7" spans="1:5" x14ac:dyDescent="0.4">
      <c r="A7" s="2">
        <v>6</v>
      </c>
      <c r="B7" s="2" t="s">
        <v>102</v>
      </c>
      <c r="C7" s="2">
        <v>11</v>
      </c>
      <c r="D7" s="2">
        <v>7</v>
      </c>
      <c r="E7" s="2">
        <v>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6" x14ac:dyDescent="0.4"/>
  <cols>
    <col min="1" max="3" width="12.15234375" bestFit="1" customWidth="1"/>
  </cols>
  <sheetData>
    <row r="1" spans="1:3" x14ac:dyDescent="0.4">
      <c r="A1" t="s">
        <v>119</v>
      </c>
      <c r="B1" t="s">
        <v>120</v>
      </c>
      <c r="C1" t="s">
        <v>121</v>
      </c>
    </row>
    <row r="2" spans="1:3" x14ac:dyDescent="0.4">
      <c r="A2" s="1" t="s">
        <v>146</v>
      </c>
      <c r="B2" s="1" t="s">
        <v>147</v>
      </c>
      <c r="C2" s="1" t="s">
        <v>146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6" x14ac:dyDescent="0.4"/>
  <cols>
    <col min="1" max="1" width="8.53515625" bestFit="1" customWidth="1"/>
    <col min="2" max="2" width="11.53515625" bestFit="1" customWidth="1"/>
    <col min="3" max="3" width="24.53515625" bestFit="1" customWidth="1"/>
    <col min="4" max="4" width="5.23046875" bestFit="1" customWidth="1"/>
  </cols>
  <sheetData>
    <row r="1" spans="1:4" x14ac:dyDescent="0.4">
      <c r="A1" t="s">
        <v>100</v>
      </c>
      <c r="B1" t="s">
        <v>118</v>
      </c>
      <c r="C1" t="s">
        <v>110</v>
      </c>
      <c r="D1" t="s">
        <v>95</v>
      </c>
    </row>
    <row r="2" spans="1:4" x14ac:dyDescent="0.4">
      <c r="A2">
        <v>0</v>
      </c>
      <c r="B2" t="s">
        <v>88</v>
      </c>
      <c r="C2" t="s">
        <v>65</v>
      </c>
      <c r="D2">
        <v>1</v>
      </c>
    </row>
    <row r="3" spans="1:4" x14ac:dyDescent="0.4">
      <c r="A3">
        <v>0</v>
      </c>
      <c r="B3" t="s">
        <v>88</v>
      </c>
      <c r="C3" t="s">
        <v>90</v>
      </c>
      <c r="D3">
        <v>2</v>
      </c>
    </row>
    <row r="4" spans="1:4" x14ac:dyDescent="0.4">
      <c r="A4">
        <v>0</v>
      </c>
      <c r="B4" t="s">
        <v>88</v>
      </c>
      <c r="C4" t="s">
        <v>64</v>
      </c>
      <c r="D4">
        <v>3</v>
      </c>
    </row>
    <row r="5" spans="1:4" x14ac:dyDescent="0.4">
      <c r="A5">
        <v>0</v>
      </c>
      <c r="B5" t="s">
        <v>88</v>
      </c>
      <c r="C5" t="s">
        <v>89</v>
      </c>
      <c r="D5">
        <v>4</v>
      </c>
    </row>
    <row r="6" spans="1:4" x14ac:dyDescent="0.4">
      <c r="A6">
        <v>138</v>
      </c>
      <c r="B6" t="s">
        <v>51</v>
      </c>
      <c r="C6" t="s">
        <v>65</v>
      </c>
      <c r="D6">
        <v>1</v>
      </c>
    </row>
    <row r="7" spans="1:4" x14ac:dyDescent="0.4">
      <c r="A7">
        <v>0</v>
      </c>
      <c r="B7" t="s">
        <v>51</v>
      </c>
      <c r="C7" t="s">
        <v>90</v>
      </c>
      <c r="D7">
        <v>2</v>
      </c>
    </row>
    <row r="8" spans="1:4" x14ac:dyDescent="0.4">
      <c r="A8">
        <v>0</v>
      </c>
      <c r="B8" t="s">
        <v>51</v>
      </c>
      <c r="C8" t="s">
        <v>64</v>
      </c>
      <c r="D8">
        <v>3</v>
      </c>
    </row>
    <row r="9" spans="1:4" x14ac:dyDescent="0.4">
      <c r="A9">
        <v>0</v>
      </c>
      <c r="B9" t="s">
        <v>51</v>
      </c>
      <c r="C9" t="s">
        <v>89</v>
      </c>
      <c r="D9">
        <v>4</v>
      </c>
    </row>
    <row r="10" spans="1:4" x14ac:dyDescent="0.4">
      <c r="A10">
        <v>56</v>
      </c>
      <c r="B10" t="s">
        <v>52</v>
      </c>
      <c r="C10" t="s">
        <v>65</v>
      </c>
      <c r="D10">
        <v>1</v>
      </c>
    </row>
    <row r="11" spans="1:4" x14ac:dyDescent="0.4">
      <c r="A11">
        <v>0</v>
      </c>
      <c r="B11" t="s">
        <v>52</v>
      </c>
      <c r="C11" t="s">
        <v>90</v>
      </c>
      <c r="D11">
        <v>2</v>
      </c>
    </row>
    <row r="12" spans="1:4" x14ac:dyDescent="0.4">
      <c r="A12">
        <v>0</v>
      </c>
      <c r="B12" t="s">
        <v>52</v>
      </c>
      <c r="C12" t="s">
        <v>64</v>
      </c>
      <c r="D12">
        <v>3</v>
      </c>
    </row>
    <row r="13" spans="1:4" x14ac:dyDescent="0.4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Siekiera Jerzy</cp:lastModifiedBy>
  <cp:lastPrinted>2015-01-07T11:10:02Z</cp:lastPrinted>
  <dcterms:created xsi:type="dcterms:W3CDTF">2014-07-29T18:33:30Z</dcterms:created>
  <dcterms:modified xsi:type="dcterms:W3CDTF">2026-02-20T12:31:24Z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