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natalia.leczycka\Documents\Dotacja 2026 r\"/>
    </mc:Choice>
  </mc:AlternateContent>
  <xr:revisionPtr revIDLastSave="0" documentId="8_{54EBB962-0AA3-4F70-AFE4-A23FD154D10B}" xr6:coauthVersionLast="47" xr6:coauthVersionMax="47" xr10:uidLastSave="{00000000-0000-0000-0000-000000000000}"/>
  <bookViews>
    <workbookView xWindow="-108" yWindow="-108" windowWidth="23256" windowHeight="12456" xr2:uid="{A2A46FD1-CA3F-47EA-9808-386CAEAFA6C2}"/>
  </bookViews>
  <sheets>
    <sheet name="Arkusz1" sheetId="1" r:id="rId1"/>
    <sheet name="Arkusz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D4" i="2"/>
  <c r="C4" i="2"/>
  <c r="D3" i="2"/>
  <c r="E3" i="2"/>
  <c r="F3" i="2"/>
  <c r="G3" i="2"/>
  <c r="H3" i="2"/>
  <c r="I3" i="2"/>
  <c r="J3" i="2"/>
  <c r="K3" i="2"/>
  <c r="L3" i="2"/>
  <c r="M3" i="2"/>
  <c r="N3" i="2"/>
  <c r="O3" i="2"/>
  <c r="P3" i="2"/>
  <c r="Q3" i="2"/>
  <c r="R3" i="2"/>
  <c r="S3" i="2"/>
  <c r="C3" i="2"/>
  <c r="C87" i="2" l="1"/>
  <c r="C117" i="2"/>
  <c r="C110" i="2"/>
  <c r="J118" i="2"/>
  <c r="J113" i="2"/>
  <c r="F113" i="2"/>
  <c r="F118" i="2"/>
  <c r="J111" i="2"/>
  <c r="J116" i="2"/>
  <c r="F111" i="2"/>
  <c r="F116" i="2"/>
  <c r="D93" i="2"/>
  <c r="D110" i="2"/>
  <c r="D91" i="2"/>
  <c r="D89" i="2"/>
  <c r="D95" i="2"/>
  <c r="D117" i="2"/>
  <c r="C118" i="2"/>
  <c r="C113" i="2"/>
  <c r="I113" i="2"/>
  <c r="I118" i="2"/>
  <c r="E113" i="2"/>
  <c r="E118" i="2"/>
  <c r="I116" i="2"/>
  <c r="I111" i="2"/>
  <c r="E116" i="2"/>
  <c r="E109" i="2"/>
  <c r="F88" i="2"/>
  <c r="F112" i="2"/>
  <c r="F117" i="2"/>
  <c r="G118" i="2"/>
  <c r="G113" i="2"/>
  <c r="G116" i="2"/>
  <c r="G111" i="2"/>
  <c r="C116" i="2"/>
  <c r="C109" i="2"/>
  <c r="H118" i="2"/>
  <c r="H113" i="2"/>
  <c r="D113" i="2"/>
  <c r="D118" i="2"/>
  <c r="H116" i="2"/>
  <c r="H111" i="2"/>
  <c r="D116" i="2"/>
  <c r="D109" i="2"/>
  <c r="D41" i="2"/>
  <c r="D42" i="2"/>
  <c r="D43" i="2"/>
  <c r="D44" i="2"/>
  <c r="E44" i="2"/>
  <c r="E43" i="2"/>
  <c r="E42" i="2"/>
  <c r="E41" i="2"/>
  <c r="F40" i="2"/>
  <c r="G41" i="2"/>
  <c r="G42" i="2"/>
  <c r="G43" i="2"/>
  <c r="G44" i="2"/>
  <c r="H44" i="2"/>
  <c r="H43" i="2"/>
  <c r="H42" i="2"/>
  <c r="H41" i="2"/>
  <c r="C40" i="2"/>
  <c r="J41" i="2"/>
  <c r="J42" i="2"/>
  <c r="J43" i="2"/>
  <c r="J44" i="2"/>
  <c r="J4" i="2"/>
  <c r="I4" i="2"/>
  <c r="H4" i="2"/>
  <c r="S37" i="2"/>
  <c r="S35" i="2"/>
  <c r="S29" i="2"/>
  <c r="S8" i="2" s="1"/>
  <c r="K20" i="2"/>
  <c r="K7" i="2" s="1"/>
  <c r="K29" i="2"/>
  <c r="K8" i="2" s="1"/>
  <c r="C37" i="2"/>
  <c r="C36" i="2"/>
  <c r="C35" i="2"/>
  <c r="C34" i="2"/>
  <c r="C33" i="2"/>
  <c r="C32" i="2"/>
  <c r="C31" i="2"/>
  <c r="C30" i="2"/>
  <c r="C29" i="2"/>
  <c r="C8" i="2" s="1"/>
  <c r="D39" i="1" s="1"/>
  <c r="D48" i="1" s="1"/>
  <c r="D30" i="2"/>
  <c r="E30" i="2"/>
  <c r="F30" i="2"/>
  <c r="G30" i="2"/>
  <c r="H30" i="2"/>
  <c r="I30" i="2"/>
  <c r="J30" i="2"/>
  <c r="K30" i="2"/>
  <c r="L30" i="2"/>
  <c r="M30" i="2"/>
  <c r="N30" i="2"/>
  <c r="O30" i="2"/>
  <c r="P30" i="2"/>
  <c r="Q30" i="2"/>
  <c r="R30" i="2"/>
  <c r="S30" i="2"/>
  <c r="D31" i="2"/>
  <c r="E31" i="2"/>
  <c r="F31" i="2"/>
  <c r="G31" i="2"/>
  <c r="H31" i="2"/>
  <c r="I31" i="2"/>
  <c r="J31" i="2"/>
  <c r="K31" i="2"/>
  <c r="L31" i="2"/>
  <c r="M31" i="2"/>
  <c r="N31" i="2"/>
  <c r="O31" i="2"/>
  <c r="P31" i="2"/>
  <c r="Q31" i="2"/>
  <c r="R31" i="2"/>
  <c r="S31" i="2"/>
  <c r="D32" i="2"/>
  <c r="E32" i="2"/>
  <c r="F32" i="2"/>
  <c r="G32" i="2"/>
  <c r="H32" i="2"/>
  <c r="I32" i="2"/>
  <c r="J32" i="2"/>
  <c r="K32" i="2"/>
  <c r="L32" i="2"/>
  <c r="M32" i="2"/>
  <c r="N32" i="2"/>
  <c r="O32" i="2"/>
  <c r="P32" i="2"/>
  <c r="Q32" i="2"/>
  <c r="R32" i="2"/>
  <c r="S32" i="2"/>
  <c r="D33" i="2"/>
  <c r="E33" i="2"/>
  <c r="F33" i="2"/>
  <c r="G33" i="2"/>
  <c r="H33" i="2"/>
  <c r="I33" i="2"/>
  <c r="J33" i="2"/>
  <c r="K33" i="2"/>
  <c r="L33" i="2"/>
  <c r="M33" i="2"/>
  <c r="N33" i="2"/>
  <c r="O33" i="2"/>
  <c r="P33" i="2"/>
  <c r="Q33" i="2"/>
  <c r="R33" i="2"/>
  <c r="S33" i="2"/>
  <c r="D34" i="2"/>
  <c r="E34" i="2"/>
  <c r="F34" i="2"/>
  <c r="G34" i="2"/>
  <c r="H34" i="2"/>
  <c r="I34" i="2"/>
  <c r="J34" i="2"/>
  <c r="K34" i="2"/>
  <c r="L34" i="2"/>
  <c r="M34" i="2"/>
  <c r="N34" i="2"/>
  <c r="O34" i="2"/>
  <c r="P34" i="2"/>
  <c r="Q34" i="2"/>
  <c r="R34" i="2"/>
  <c r="S34" i="2"/>
  <c r="D35" i="2"/>
  <c r="E35" i="2"/>
  <c r="F35" i="2"/>
  <c r="G35" i="2"/>
  <c r="H35" i="2"/>
  <c r="I35" i="2"/>
  <c r="J35" i="2"/>
  <c r="K35" i="2"/>
  <c r="L35" i="2"/>
  <c r="M35" i="2"/>
  <c r="N35" i="2"/>
  <c r="O35" i="2"/>
  <c r="P35" i="2"/>
  <c r="Q35" i="2"/>
  <c r="R35" i="2"/>
  <c r="D36" i="2"/>
  <c r="E36" i="2"/>
  <c r="F36" i="2"/>
  <c r="G36" i="2"/>
  <c r="H36" i="2"/>
  <c r="I36" i="2"/>
  <c r="J36" i="2"/>
  <c r="K36" i="2"/>
  <c r="L36" i="2"/>
  <c r="M36" i="2"/>
  <c r="N36" i="2"/>
  <c r="O36" i="2"/>
  <c r="P36" i="2"/>
  <c r="Q36" i="2"/>
  <c r="R36" i="2"/>
  <c r="S36" i="2"/>
  <c r="D37" i="2"/>
  <c r="E37" i="2"/>
  <c r="F37" i="2"/>
  <c r="G37" i="2"/>
  <c r="H37" i="2"/>
  <c r="I37" i="2"/>
  <c r="J37" i="2"/>
  <c r="K37" i="2"/>
  <c r="L37" i="2"/>
  <c r="M37" i="2"/>
  <c r="N37" i="2"/>
  <c r="O37" i="2"/>
  <c r="P37" i="2"/>
  <c r="Q37" i="2"/>
  <c r="R37" i="2"/>
  <c r="D29" i="2"/>
  <c r="D8" i="2" s="1"/>
  <c r="E29" i="2"/>
  <c r="E8" i="2" s="1"/>
  <c r="F29" i="2"/>
  <c r="F8" i="2" s="1"/>
  <c r="G29" i="2"/>
  <c r="G8" i="2" s="1"/>
  <c r="H29" i="2"/>
  <c r="H8" i="2" s="1"/>
  <c r="I29" i="2"/>
  <c r="I8" i="2" s="1"/>
  <c r="J29" i="2"/>
  <c r="J8" i="2" s="1"/>
  <c r="L29" i="2"/>
  <c r="L8" i="2" s="1"/>
  <c r="M29" i="2"/>
  <c r="M8" i="2" s="1"/>
  <c r="N29" i="2"/>
  <c r="N8" i="2" s="1"/>
  <c r="O29" i="2"/>
  <c r="O8" i="2" s="1"/>
  <c r="P29" i="2"/>
  <c r="P8" i="2" s="1"/>
  <c r="Q29" i="2"/>
  <c r="Q8" i="2" s="1"/>
  <c r="R29" i="2"/>
  <c r="R8" i="2" s="1"/>
  <c r="S28" i="2"/>
  <c r="S27" i="2"/>
  <c r="S26" i="2"/>
  <c r="S25" i="2"/>
  <c r="S24" i="2"/>
  <c r="S23" i="2"/>
  <c r="S22" i="2"/>
  <c r="S21" i="2"/>
  <c r="J20" i="2"/>
  <c r="J7" i="2" s="1"/>
  <c r="I20" i="2"/>
  <c r="I7" i="2" s="1"/>
  <c r="H20" i="2"/>
  <c r="H7" i="2" s="1"/>
  <c r="G20" i="2"/>
  <c r="G7" i="2" s="1"/>
  <c r="F20" i="2"/>
  <c r="F7" i="2" s="1"/>
  <c r="E20" i="2"/>
  <c r="E7" i="2" s="1"/>
  <c r="D20" i="2"/>
  <c r="D7" i="2" s="1"/>
  <c r="C20" i="2"/>
  <c r="C7" i="2" s="1"/>
  <c r="D89" i="1" s="1"/>
  <c r="C59" i="2"/>
  <c r="D59" i="2"/>
  <c r="E59" i="2"/>
  <c r="F59" i="2"/>
  <c r="G59" i="2"/>
  <c r="H59" i="2"/>
  <c r="I59" i="2"/>
  <c r="J59" i="2"/>
  <c r="C60" i="2"/>
  <c r="D60" i="2"/>
  <c r="E60" i="2"/>
  <c r="F60" i="2"/>
  <c r="G60" i="2"/>
  <c r="H60" i="2"/>
  <c r="I60" i="2"/>
  <c r="J60" i="2"/>
  <c r="C61" i="2"/>
  <c r="D61" i="2"/>
  <c r="E61" i="2"/>
  <c r="F61" i="2"/>
  <c r="G61" i="2"/>
  <c r="H61" i="2"/>
  <c r="I61" i="2"/>
  <c r="I72" i="2" s="1"/>
  <c r="J61" i="2"/>
  <c r="J72" i="2" s="1"/>
  <c r="F62" i="2"/>
  <c r="F73" i="2" s="1"/>
  <c r="G62" i="2"/>
  <c r="I62" i="2"/>
  <c r="J62" i="2"/>
  <c r="C63" i="2"/>
  <c r="D63" i="2"/>
  <c r="E63" i="2"/>
  <c r="F63" i="2"/>
  <c r="G63" i="2"/>
  <c r="H63" i="2"/>
  <c r="I63" i="2"/>
  <c r="J63" i="2"/>
  <c r="C64" i="2"/>
  <c r="D64" i="2"/>
  <c r="E64" i="2"/>
  <c r="F64" i="2"/>
  <c r="G64" i="2"/>
  <c r="H64" i="2"/>
  <c r="I64" i="2"/>
  <c r="J64" i="2"/>
  <c r="C65" i="2"/>
  <c r="D65" i="2"/>
  <c r="E65" i="2"/>
  <c r="F65" i="2"/>
  <c r="G65" i="2"/>
  <c r="H65" i="2"/>
  <c r="I65" i="2"/>
  <c r="J65" i="2"/>
  <c r="C66" i="2"/>
  <c r="D66" i="2"/>
  <c r="E66" i="2"/>
  <c r="F66" i="2"/>
  <c r="G66" i="2"/>
  <c r="H66" i="2"/>
  <c r="H77" i="2" s="1"/>
  <c r="I66" i="2"/>
  <c r="I77" i="2" s="1"/>
  <c r="J66" i="2"/>
  <c r="J77" i="2" s="1"/>
  <c r="D58" i="2"/>
  <c r="E58" i="2"/>
  <c r="F58" i="2"/>
  <c r="G58" i="2"/>
  <c r="H58" i="2"/>
  <c r="I58" i="2"/>
  <c r="J58" i="2"/>
  <c r="C58" i="2"/>
  <c r="D55" i="2"/>
  <c r="E55" i="2"/>
  <c r="F55" i="2"/>
  <c r="G55" i="2"/>
  <c r="H55" i="2"/>
  <c r="I55" i="2"/>
  <c r="J55" i="2"/>
  <c r="C55" i="2"/>
  <c r="I40" i="2"/>
  <c r="I69" i="2" l="1"/>
  <c r="L39" i="1"/>
  <c r="G48" i="2"/>
  <c r="E49" i="2"/>
  <c r="H53" i="2"/>
  <c r="C67" i="2"/>
  <c r="G69" i="2"/>
  <c r="D49" i="2"/>
  <c r="E67" i="2"/>
  <c r="G77" i="2"/>
  <c r="G72" i="2"/>
  <c r="F77" i="2"/>
  <c r="F72" i="2"/>
  <c r="E77" i="2"/>
  <c r="E72" i="2"/>
  <c r="D77" i="2"/>
  <c r="D72" i="2"/>
  <c r="J69" i="2"/>
  <c r="F69" i="2"/>
  <c r="G73" i="2"/>
  <c r="J56" i="2"/>
  <c r="F56" i="2"/>
  <c r="I75" i="2"/>
  <c r="E75" i="2"/>
  <c r="I70" i="2"/>
  <c r="E68" i="2"/>
  <c r="E53" i="2"/>
  <c r="I46" i="2"/>
  <c r="C75" i="2"/>
  <c r="G74" i="2"/>
  <c r="C74" i="2"/>
  <c r="C68" i="2"/>
  <c r="I74" i="2"/>
  <c r="E74" i="2"/>
  <c r="I73" i="2"/>
  <c r="J50" i="2"/>
  <c r="G52" i="2"/>
  <c r="E47" i="2"/>
  <c r="H72" i="2"/>
  <c r="H56" i="2"/>
  <c r="D56" i="2"/>
  <c r="C76" i="2"/>
  <c r="G75" i="2"/>
  <c r="C71" i="2"/>
  <c r="G70" i="2"/>
  <c r="G56" i="2"/>
  <c r="J75" i="2"/>
  <c r="F75" i="2"/>
  <c r="J74" i="2"/>
  <c r="F74" i="2"/>
  <c r="J73" i="2"/>
  <c r="J70" i="2"/>
  <c r="F70" i="2"/>
  <c r="E89" i="1"/>
  <c r="E82" i="1"/>
  <c r="F92" i="1"/>
  <c r="F87" i="1"/>
  <c r="F64" i="1"/>
  <c r="I56" i="2"/>
  <c r="E56" i="2"/>
  <c r="H75" i="2"/>
  <c r="D75" i="2"/>
  <c r="H74" i="2"/>
  <c r="D74" i="2"/>
  <c r="H70" i="2"/>
  <c r="D68" i="2"/>
  <c r="F89" i="1"/>
  <c r="F82" i="1"/>
  <c r="J89" i="1"/>
  <c r="J84" i="1"/>
  <c r="I92" i="1"/>
  <c r="I87" i="1"/>
  <c r="I64" i="1"/>
  <c r="E92" i="1"/>
  <c r="E87" i="1"/>
  <c r="E64" i="1"/>
  <c r="H44" i="1"/>
  <c r="H85" i="1"/>
  <c r="H42" i="1"/>
  <c r="H47" i="1"/>
  <c r="H90" i="1"/>
  <c r="H46" i="1"/>
  <c r="L46" i="1" s="1"/>
  <c r="D86" i="1"/>
  <c r="D91" i="1"/>
  <c r="H117" i="2"/>
  <c r="H112" i="2"/>
  <c r="H95" i="2"/>
  <c r="H90" i="2"/>
  <c r="H92" i="2"/>
  <c r="H94" i="2"/>
  <c r="J48" i="2"/>
  <c r="H52" i="2"/>
  <c r="G50" i="2"/>
  <c r="D51" i="2"/>
  <c r="I89" i="1"/>
  <c r="I84" i="1"/>
  <c r="E47" i="1"/>
  <c r="E45" i="1"/>
  <c r="E90" i="1"/>
  <c r="E43" i="1"/>
  <c r="E83" i="1"/>
  <c r="E41" i="1"/>
  <c r="D67" i="2"/>
  <c r="C77" i="2"/>
  <c r="C72" i="2"/>
  <c r="G89" i="1"/>
  <c r="G84" i="1"/>
  <c r="K89" i="1"/>
  <c r="K84" i="1"/>
  <c r="H92" i="1"/>
  <c r="H87" i="1"/>
  <c r="H64" i="1"/>
  <c r="K90" i="1"/>
  <c r="K85" i="1"/>
  <c r="K47" i="1"/>
  <c r="K46" i="1"/>
  <c r="K42" i="1"/>
  <c r="K44" i="1"/>
  <c r="G90" i="1"/>
  <c r="G85" i="1"/>
  <c r="G40" i="1"/>
  <c r="K88" i="1"/>
  <c r="J88" i="1"/>
  <c r="H88" i="1"/>
  <c r="G88" i="1"/>
  <c r="L88" i="1" s="1"/>
  <c r="I117" i="2"/>
  <c r="I88" i="2"/>
  <c r="I112" i="2"/>
  <c r="J53" i="2"/>
  <c r="C45" i="2"/>
  <c r="J92" i="1"/>
  <c r="J87" i="1"/>
  <c r="J64" i="1"/>
  <c r="I42" i="1"/>
  <c r="I44" i="1"/>
  <c r="I47" i="1"/>
  <c r="I90" i="1"/>
  <c r="I85" i="1"/>
  <c r="I46" i="1"/>
  <c r="D64" i="1"/>
  <c r="D92" i="1"/>
  <c r="D87" i="1"/>
  <c r="H50" i="2"/>
  <c r="D53" i="2"/>
  <c r="H69" i="2"/>
  <c r="C56" i="2"/>
  <c r="D82" i="1"/>
  <c r="H84" i="1"/>
  <c r="H89" i="1"/>
  <c r="K92" i="1"/>
  <c r="K87" i="1"/>
  <c r="K64" i="1"/>
  <c r="G92" i="1"/>
  <c r="G87" i="1"/>
  <c r="G64" i="1"/>
  <c r="J40" i="1"/>
  <c r="J48" i="1" s="1"/>
  <c r="J90" i="1"/>
  <c r="J85" i="1"/>
  <c r="F45" i="1"/>
  <c r="F90" i="1"/>
  <c r="F43" i="1"/>
  <c r="F47" i="1"/>
  <c r="F83" i="1"/>
  <c r="F41" i="1"/>
  <c r="D83" i="1"/>
  <c r="D90" i="1"/>
  <c r="J92" i="2"/>
  <c r="J117" i="2"/>
  <c r="J112" i="2"/>
  <c r="J95" i="2"/>
  <c r="J94" i="2"/>
  <c r="J90" i="2"/>
  <c r="E51" i="2"/>
  <c r="J52" i="2"/>
  <c r="H48" i="2"/>
  <c r="G53" i="2"/>
  <c r="F46" i="2"/>
  <c r="D47" i="2"/>
  <c r="F48" i="1" l="1"/>
  <c r="L89" i="1"/>
  <c r="L90" i="1"/>
  <c r="L87" i="1"/>
  <c r="L92" i="1"/>
  <c r="D93" i="1"/>
  <c r="I48" i="1"/>
  <c r="L45" i="1"/>
  <c r="K48" i="1"/>
  <c r="L42" i="1"/>
  <c r="H48" i="1"/>
  <c r="E48" i="1"/>
  <c r="L41" i="1"/>
  <c r="L44" i="1"/>
  <c r="L43" i="1"/>
  <c r="L40" i="1"/>
  <c r="G48" i="1"/>
  <c r="L47" i="1"/>
  <c r="L83" i="1"/>
  <c r="L85" i="1"/>
  <c r="L84" i="1"/>
  <c r="L82" i="1"/>
  <c r="L64" i="1"/>
  <c r="I66" i="1" s="1"/>
  <c r="L48" i="1" l="1"/>
  <c r="E4" i="2"/>
  <c r="G4" i="2"/>
  <c r="K4" i="2"/>
  <c r="L4" i="2"/>
  <c r="M4" i="2"/>
  <c r="N4" i="2"/>
  <c r="O4" i="2"/>
  <c r="P4" i="2"/>
  <c r="Q4" i="2"/>
  <c r="R4" i="2"/>
  <c r="S4" i="2"/>
  <c r="I50" i="1" l="1"/>
  <c r="G112" i="2"/>
  <c r="G92" i="2"/>
  <c r="G95" i="2"/>
  <c r="G94" i="2"/>
  <c r="G90" i="2"/>
  <c r="G117" i="2"/>
  <c r="E119" i="2"/>
  <c r="E98" i="2"/>
  <c r="E114" i="2"/>
  <c r="E117" i="2"/>
  <c r="E110" i="2"/>
  <c r="E89" i="2"/>
  <c r="E95" i="2"/>
  <c r="E91" i="2"/>
  <c r="E93" i="2"/>
  <c r="J119" i="2"/>
  <c r="J98" i="2"/>
  <c r="J114" i="2"/>
  <c r="I119" i="2"/>
  <c r="I98" i="2"/>
  <c r="I114" i="2"/>
  <c r="D114" i="2"/>
  <c r="D98" i="2"/>
  <c r="D119" i="2"/>
  <c r="F119" i="2"/>
  <c r="F114" i="2"/>
  <c r="F98" i="2"/>
  <c r="H114" i="2"/>
  <c r="H98" i="2"/>
  <c r="H119" i="2"/>
  <c r="I115" i="2"/>
  <c r="J115" i="2"/>
  <c r="G115" i="2"/>
  <c r="F115" i="2"/>
  <c r="G114" i="2"/>
  <c r="G119" i="2"/>
  <c r="G98" i="2"/>
  <c r="C119" i="2"/>
  <c r="C114" i="2"/>
  <c r="C98" i="2"/>
  <c r="R28" i="2"/>
  <c r="Q28" i="2"/>
  <c r="P28" i="2"/>
  <c r="O28" i="2"/>
  <c r="N28" i="2"/>
  <c r="M28" i="2"/>
  <c r="L28" i="2"/>
  <c r="K28" i="2"/>
  <c r="J28" i="2"/>
  <c r="I28" i="2"/>
  <c r="H28" i="2"/>
  <c r="G28" i="2"/>
  <c r="F28" i="2"/>
  <c r="E28" i="2"/>
  <c r="D28" i="2"/>
  <c r="C28" i="2"/>
  <c r="R27" i="2"/>
  <c r="Q27" i="2"/>
  <c r="P27" i="2"/>
  <c r="O27" i="2"/>
  <c r="N27" i="2"/>
  <c r="M27" i="2"/>
  <c r="L27" i="2"/>
  <c r="K27" i="2"/>
  <c r="J27" i="2"/>
  <c r="I27" i="2"/>
  <c r="H27" i="2"/>
  <c r="G27" i="2"/>
  <c r="F27" i="2"/>
  <c r="E27" i="2"/>
  <c r="D27" i="2"/>
  <c r="C27" i="2"/>
  <c r="R26" i="2"/>
  <c r="Q26" i="2"/>
  <c r="P26" i="2"/>
  <c r="O26" i="2"/>
  <c r="N26" i="2"/>
  <c r="M26" i="2"/>
  <c r="L26" i="2"/>
  <c r="K26" i="2"/>
  <c r="J26" i="2"/>
  <c r="I26" i="2"/>
  <c r="H26" i="2"/>
  <c r="G26" i="2"/>
  <c r="F26" i="2"/>
  <c r="E26" i="2"/>
  <c r="D26" i="2"/>
  <c r="C26" i="2"/>
  <c r="R25" i="2"/>
  <c r="Q25" i="2"/>
  <c r="P25" i="2"/>
  <c r="O25" i="2"/>
  <c r="N25" i="2"/>
  <c r="M25" i="2"/>
  <c r="L25" i="2"/>
  <c r="K25" i="2"/>
  <c r="J25" i="2"/>
  <c r="I25" i="2"/>
  <c r="H25" i="2"/>
  <c r="G25" i="2"/>
  <c r="F25" i="2"/>
  <c r="E25" i="2"/>
  <c r="D25" i="2"/>
  <c r="C25" i="2"/>
  <c r="R24" i="2"/>
  <c r="Q24" i="2"/>
  <c r="P24" i="2"/>
  <c r="O24" i="2"/>
  <c r="N24" i="2"/>
  <c r="M24" i="2"/>
  <c r="L24" i="2"/>
  <c r="K24" i="2"/>
  <c r="J24" i="2"/>
  <c r="I24" i="2"/>
  <c r="H24" i="2"/>
  <c r="G24" i="2"/>
  <c r="F24" i="2"/>
  <c r="E24" i="2"/>
  <c r="D24" i="2"/>
  <c r="C24" i="2"/>
  <c r="R23" i="2"/>
  <c r="Q23" i="2"/>
  <c r="P23" i="2"/>
  <c r="O23" i="2"/>
  <c r="N23" i="2"/>
  <c r="M23" i="2"/>
  <c r="L23" i="2"/>
  <c r="K23" i="2"/>
  <c r="J23" i="2"/>
  <c r="I23" i="2"/>
  <c r="H23" i="2"/>
  <c r="G23" i="2"/>
  <c r="F23" i="2"/>
  <c r="E23" i="2"/>
  <c r="D23" i="2"/>
  <c r="C23" i="2"/>
  <c r="R22" i="2"/>
  <c r="Q22" i="2"/>
  <c r="P22" i="2"/>
  <c r="O22" i="2"/>
  <c r="N22" i="2"/>
  <c r="M22" i="2"/>
  <c r="L22" i="2"/>
  <c r="K22" i="2"/>
  <c r="J22" i="2"/>
  <c r="I22" i="2"/>
  <c r="H22" i="2"/>
  <c r="G22" i="2"/>
  <c r="F22" i="2"/>
  <c r="E22" i="2"/>
  <c r="D22" i="2"/>
  <c r="C22" i="2"/>
  <c r="R21" i="2"/>
  <c r="Q21" i="2"/>
  <c r="P21" i="2"/>
  <c r="O21" i="2"/>
  <c r="N21" i="2"/>
  <c r="M21" i="2"/>
  <c r="L21" i="2"/>
  <c r="K21" i="2"/>
  <c r="J21" i="2"/>
  <c r="I21" i="2"/>
  <c r="H21" i="2"/>
  <c r="G21" i="2"/>
  <c r="F21" i="2"/>
  <c r="E21" i="2"/>
  <c r="D21" i="2"/>
  <c r="C21" i="2"/>
  <c r="S20" i="2"/>
  <c r="S7" i="2" s="1"/>
  <c r="R20" i="2"/>
  <c r="Q20" i="2"/>
  <c r="P20" i="2"/>
  <c r="O20" i="2"/>
  <c r="N20" i="2"/>
  <c r="M20" i="2"/>
  <c r="L20" i="2"/>
  <c r="P7" i="2" l="1"/>
  <c r="M7" i="2"/>
  <c r="Q7" i="2"/>
  <c r="N7" i="2"/>
  <c r="L7" i="2"/>
  <c r="R7" i="2"/>
  <c r="O7" i="2"/>
  <c r="F91" i="1" l="1"/>
  <c r="F86" i="1"/>
  <c r="E76" i="2"/>
  <c r="E71" i="2"/>
  <c r="G91" i="1"/>
  <c r="G86" i="1"/>
  <c r="G93" i="1" s="1"/>
  <c r="F76" i="2"/>
  <c r="F71" i="2"/>
  <c r="H91" i="1"/>
  <c r="H86" i="1"/>
  <c r="H93" i="1" s="1"/>
  <c r="G71" i="2"/>
  <c r="G76" i="2"/>
  <c r="J91" i="1"/>
  <c r="J86" i="1"/>
  <c r="I76" i="2"/>
  <c r="I71" i="2"/>
  <c r="K91" i="1"/>
  <c r="K86" i="1"/>
  <c r="K93" i="1" s="1"/>
  <c r="J71" i="2"/>
  <c r="J76" i="2"/>
  <c r="E91" i="1"/>
  <c r="E86" i="1"/>
  <c r="D76" i="2"/>
  <c r="D71" i="2"/>
  <c r="I91" i="1"/>
  <c r="I86" i="1"/>
  <c r="H71" i="2"/>
  <c r="H76" i="2"/>
  <c r="L91" i="1" l="1"/>
  <c r="I93" i="1"/>
  <c r="J93" i="1"/>
  <c r="F93" i="1"/>
  <c r="L86" i="1"/>
  <c r="L93" i="1" s="1"/>
  <c r="G108" i="1" s="1"/>
  <c r="E93" i="1"/>
</calcChain>
</file>

<file path=xl/sharedStrings.xml><?xml version="1.0" encoding="utf-8"?>
<sst xmlns="http://schemas.openxmlformats.org/spreadsheetml/2006/main" count="300" uniqueCount="228">
  <si>
    <t>Załącznik nr 2</t>
  </si>
  <si>
    <t>Nazwa szkoły składającej (zespołu szkół składającego) informację</t>
  </si>
  <si>
    <t>Nazwa jednostki samorządu terytorialnego</t>
  </si>
  <si>
    <t>Adres</t>
  </si>
  <si>
    <t>Kod TERYT</t>
  </si>
  <si>
    <t>REGON</t>
  </si>
  <si>
    <t>informacja składana po raz pierwszy</t>
  </si>
  <si>
    <t>(należy wybrać właściwy wiersz z listy rozwijanej)</t>
  </si>
  <si>
    <t>*</t>
  </si>
  <si>
    <t>Dla każdego rodzaju niepełnosprawności należy wypełnić osobny formularz.</t>
  </si>
  <si>
    <t>I. Dotacja celowa na wyposażenie szkoły w podręczniki lub materiały edukacyjne, dostosowane do potrzeb edukacyjnych i możliwości psychofizycznych uczniów niepełnosprawnych posiadających orzeczenie o potrzebie kształcenia specjalnego</t>
  </si>
  <si>
    <t>Poz.</t>
  </si>
  <si>
    <t>Szkoła podstawowa</t>
  </si>
  <si>
    <t>Razem</t>
  </si>
  <si>
    <t>klasa I</t>
  </si>
  <si>
    <t>klasa II</t>
  </si>
  <si>
    <t>klasa III</t>
  </si>
  <si>
    <t>klasa IV</t>
  </si>
  <si>
    <t>klasa V</t>
  </si>
  <si>
    <t>klasa VI</t>
  </si>
  <si>
    <t>klasa VII</t>
  </si>
  <si>
    <t>klasa VIII</t>
  </si>
  <si>
    <t>7</t>
  </si>
  <si>
    <t>9</t>
  </si>
  <si>
    <t>11</t>
  </si>
  <si>
    <t xml:space="preserve">Łączna kwota dotacji celowej na wyposażenie szkoły w podręczniki lub materiały edukacyjne, dostosowane do potrzeb edukacyjnych i możliwości 
psychofizycznych uczniów niepełnosprawnych posiadających orzeczenie o potrzebie kształcenia specjalnego (poz. 15, kol. 11) wynosi </t>
  </si>
  <si>
    <t>II. Dotacja celowa na wyposażenie szkoły w materiały ćwiczeniowe dostosowane do potrzeb edukacyjnych i możliwości psychofizycznych uczniów niepełnosprawnych posiadających orzeczenie o potrzebie kształcenia specjalnego</t>
  </si>
  <si>
    <t xml:space="preserve">Łączna kwota dotacji celowej na wyposażenie szkoły w materiały ćwiczeniowe dostosowane do potrzeb edukacyjnych i możliwości 
psychofizycznych uczniów niepełnosprawnych posiadających orzeczenie o potrzebie kształcenia specjalnego (poz. 2, kol. 11) wynosi </t>
  </si>
  <si>
    <t xml:space="preserve">IV. Kwota dotacji celowej na wyposażenie szkoły (zespołu szkół) w podręczniki, materiały edukacyjne lub materiały ćwiczeniowe, dostosowane do potrzeb edukacyjnych i możliwości psychofizycznych uczniów niepełnosprawnych posiadających orzeczenie o potrzebie kształcenia specjalnego uwzględniająca kwoty refundacji </t>
  </si>
  <si>
    <t>, z tego:</t>
  </si>
  <si>
    <t>- wydatki bieżące</t>
  </si>
  <si>
    <t>- wydatki majątkowe</t>
  </si>
  <si>
    <t>data sporządzenia</t>
  </si>
  <si>
    <t>….......................................................................</t>
  </si>
  <si>
    <t>pieczęć i podpis dyrektora szkoły**</t>
  </si>
  <si>
    <t>Szkoła artystyczna realizująca kształcenie ogólne w zakresie szkoły podstawowej</t>
  </si>
  <si>
    <t>aktualizacja informacji</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</si>
  <si>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</si>
  <si>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</si>
  <si>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</si>
  <si>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</si>
  <si>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</si>
  <si>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</si>
  <si>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</si>
  <si>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</si>
  <si>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</si>
  <si>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</si>
  <si>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</si>
  <si>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</si>
  <si>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</si>
  <si>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</si>
  <si>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</si>
  <si>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Ilekroć w wyszczególnieniu jest mowa o:
1) szkole podstawowej – należy przez to rozumieć także szkołę artystyczną realizującą kształcenie ogólne w zakresie szkoły podstawowej prowadzoną przez jednostkę samorządu terytorialnego;
2) wskaźniku – należy przez to rozumieć wskaźniki określone w przepisach wydanych na podstawie art. 61 ustawy.</t>
  </si>
  <si>
    <t>W przypadku gdy dla uczniów z danym rodzajem niepełnosprawności szkoła podstawowa lub szkoła artystyczna realizująca kształcenie ogólne w zakresie szkoły podstawowej planują zakupić dodatkowe podręczniki lub materiały edukacyjne ze środków dotacji celowej na oddział danej klasy, należy w poz. 1 i 3 prognozowaną liczbę uczniów zwiększyć o liczbę uczniów równą liczbie tych oddziałów, zgodnie z art. 56 ust. 2 ustawy, z tym że w przypadku oddziału obejmującego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</si>
  <si>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$G$77</t>
  </si>
  <si>
    <t>$H$77</t>
  </si>
  <si>
    <t>$J$77</t>
  </si>
  <si>
    <t>$K$77</t>
  </si>
  <si>
    <r>
      <t>Wyszczególnienie</t>
    </r>
    <r>
      <rPr>
        <vertAlign val="superscript"/>
        <sz val="11"/>
        <color theme="1"/>
        <rFont val="Times New Roman"/>
        <family val="1"/>
        <charset val="238"/>
      </rPr>
      <t>[1]</t>
    </r>
  </si>
  <si>
    <t>[1]</t>
  </si>
  <si>
    <t>[3]</t>
  </si>
  <si>
    <t>[4]</t>
  </si>
  <si>
    <t>[5]</t>
  </si>
  <si>
    <t>[6]</t>
  </si>
  <si>
    <t>**W przypadku informacji przekazywanej w postaci:
1) elektronicznej opatrzonej kwalifikowanym podpisem elektronicznym, podpisem osobistym lub podpisem zaufanym umieszcza się ten podpis;
2) papierowej i elektronicznej w:
    a) informacji w postaci papierowej umieszcza się pieczęć i podpis dyrektora szkoły,
    b) informacji w postaci elektronicznej nie umieszcza się pieczęci i podpisu dyrektora szkoły.</t>
  </si>
  <si>
    <t>[7]</t>
  </si>
  <si>
    <t>[8]</t>
  </si>
  <si>
    <t>[9]</t>
  </si>
  <si>
    <t>[10]</t>
  </si>
  <si>
    <t>[11]</t>
  </si>
  <si>
    <t>$D$63</t>
  </si>
  <si>
    <t>$E$63</t>
  </si>
  <si>
    <t>$F$63</t>
  </si>
  <si>
    <t>$G$63</t>
  </si>
  <si>
    <t>$H$63</t>
  </si>
  <si>
    <t>$I$63</t>
  </si>
  <si>
    <t>$J$63</t>
  </si>
  <si>
    <t>$K$63</t>
  </si>
  <si>
    <t>$D$73</t>
  </si>
  <si>
    <t>$E$73</t>
  </si>
  <si>
    <t>$F$73</t>
  </si>
  <si>
    <t>$G$73</t>
  </si>
  <si>
    <t>$H$73</t>
  </si>
  <si>
    <t>$I$73</t>
  </si>
  <si>
    <t>$J$73</t>
  </si>
  <si>
    <t>$K$73</t>
  </si>
  <si>
    <t>$D$74</t>
  </si>
  <si>
    <t>$E$74</t>
  </si>
  <si>
    <t>$F$74</t>
  </si>
  <si>
    <t>$G$74</t>
  </si>
  <si>
    <t>$H$74</t>
  </si>
  <si>
    <t>$I$74</t>
  </si>
  <si>
    <t>$J$74</t>
  </si>
  <si>
    <t>$K$74</t>
  </si>
  <si>
    <t>$I$75</t>
  </si>
  <si>
    <t>$D$76</t>
  </si>
  <si>
    <t>$E$76</t>
  </si>
  <si>
    <t>$F$76</t>
  </si>
  <si>
    <t>$G$76</t>
  </si>
  <si>
    <t>$H$76</t>
  </si>
  <si>
    <t>$I$76</t>
  </si>
  <si>
    <t>$J$76</t>
  </si>
  <si>
    <t>$K$76</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</si>
  <si>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98,01 zł na ucznia i wskaźnika)</t>
  </si>
  <si>
    <t>$E$35</t>
  </si>
  <si>
    <t>$H$35</t>
  </si>
  <si>
    <t>$K$35</t>
  </si>
  <si>
    <t>$E$36</t>
  </si>
  <si>
    <t>$H$36</t>
  </si>
  <si>
    <t>$K$36</t>
  </si>
  <si>
    <t>$E$37</t>
  </si>
  <si>
    <t>$H$37</t>
  </si>
  <si>
    <t>$K$37</t>
  </si>
  <si>
    <t>$E$38</t>
  </si>
  <si>
    <t>$H$38</t>
  </si>
  <si>
    <t>$K$38</t>
  </si>
  <si>
    <t>$G$75</t>
  </si>
  <si>
    <t>$J$75</t>
  </si>
  <si>
    <t>Informacje niezbędne dla ustalenia wysokości dotacji celowej na wyposażenie szkoły w podręczniki, materiały edukacyjne lub materiały ćwiczeniowe, dostosowane do potrzeb edukacyjnych i możliwości psychofizycznych uczniów niepełnosprawnych posiadających orzeczenie o potrzebie kształcenia specjalnego, w 2026 r.*</t>
  </si>
  <si>
    <t>Liczba uczniów klas II, III, V, VI i VIII szkoły podstawowej,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</si>
  <si>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117,81 zł na ucznia i wskaźnika)</t>
  </si>
  <si>
    <t>Środki niezbędne na wyposażenie szkoły podstawowej w podręczniki lub materiały edukacyjne dla liczby uczniów wskazanej w poz. 1 (kwota nie może być wyższa od iloczynu liczby uczniów wskazanej odpowiednio w:
- poz. 1, kol. 6 oraz kwoty 219,78 zł na ucznia i wskaźnika,
- poz. 1, kol. 9 oraz kwoty 392,04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</si>
  <si>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117,81 zł na ucznia i wskaźnika)</t>
  </si>
  <si>
    <t>Środki niezbędne na wyposażenie szkoły podstawowej w podręczniki lub materiały edukacyjne dla liczby uczniów wskazanej w poz. 2 (kwota nie może być wyższa od iloczynu liczby uczniów wskazanej odpowiednio w:
- poz. 2, kol. 7 i 8 oraz kwoty 283,14 zł na ucznia i wskaźnika,
- poz. 2, kol. 10 oraz kwoty 392,04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</si>
  <si>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117,81 zł na ucznia i wskaźnika)</t>
  </si>
  <si>
    <t>Środki niezbędne na wyposażenie szkoły podstawowej w podręczniki lub materiały edukacyjne dla liczby uczniów wskazanej w poz. 3 (kwota nie może być wyższa od iloczynu liczby uczniów wskazanej odpowiednio w:
- poz. 3, kol. 7 i 8 oraz kwoty 283,14 zł na ucznia i wskaźnika,
- poz. 3, kol. 10 oraz kwoty 392,04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</si>
  <si>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117,81 zł na ucznia i wskaźnika)</t>
  </si>
  <si>
    <t>Środki niezbędne na wyposażenie szkoły podstawowej w podręczniki lub materiały edukacyjne dla liczby uczniów wskazanej w poz. 4 (kwota nie może być wyższa od iloczynu liczby uczniów wskazanej odpowiednio w:
- poz. 4, kol. 7 i 8 oraz kwoty 283,14 zł na ucznia i wskaźnika,
- poz. 4, kol. 10 oraz kwoty 392,04 zł na ucznia i wskaźnika)</t>
  </si>
  <si>
    <t>Środki niezbędne na wyposażenie szkoły podstawowej w podręczniki lub materiały edukacyjne, dostosowane do potrzeb edukacyjnych i możliwości psychofizycznych uczniów niepełnosprawnych dla liczby uczniów wskazanej w poz. 5 (kwota nie może być wyższa od iloczynu liczby uczniów wskazanej odpowiednio w:
- poz. 5, kol. 4 i 5 oraz kwoty 117,81 zł na ucznia i wskaźnika,
- poz. 5, kol. 7 i 8 oraz kwoty 283,14 zł na ucznia i wskaźnika,
- poz. 5, kol. 10 oraz kwoty 392,04 zł na ucznia i wskaźnika)</t>
  </si>
  <si>
    <t>Środki niezbędne na wyposażenie szkoły podstawowej w podręczniki lub materiały edukacyjne (suma kwot wskazanych w poz. 6–14)</t>
  </si>
  <si>
    <t>Prognozowana liczba uczniów danych klas w roku szkolnym 2026/2027</t>
  </si>
  <si>
    <t>Środki niezbędne na wyposażenie szkoły podstawowej w materiały ćwiczeniowe dla liczby uczniów wskazanej w poz. 1 (kwota nie może być wyższa od iloczynu liczby uczniów wskazanej odpowiednio w:
- poz. 1, kol. 3–5 oraz kwoty 65,34 zł na ucznia i wskaźnika,
- poz. 1, kol. 6–10 oraz kwoty 32,67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</si>
  <si>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3–5 oraz kwoty 117,81 zł na ucznia i wskaźnika)</t>
  </si>
  <si>
    <t>Środki niezbędne na wyposażenie szkoły podstawowej w podręczniki lub materiały edukacyjne dla liczby uczniów wskazanej w poz. 1 (kwota nie może być wyższa od iloczynu liczby uczniów wskazanej odpowiednio w:
- poz. 1, kol. 6 oraz kwoty 183,15 zł na ucznia i wskaźnika,
- poz. 1, kol. 7 i 8 oraz kwoty 235,62 zł na ucznia i wskaźnika,
- poz. 1, kol. 9 i 10 oraz kwoty 326,70 zł na ucznia i wskaźnika)</t>
  </si>
  <si>
    <t>Środki niezbędne na wyposażenie szkoły podstawowej w podręczniki lub materiały edukacyjne dla liczby uczniów wskazanej w poz. 2 (kwota nie może być wyższa od iloczynu liczby uczniów wskazanej odpowiednio w:
- poz. 2, kol. 6 oraz kwoty 219,78 zł na ucznia i wskaźnika,
- poz. 2, kol. 7 i 8 oraz kwoty 283,14 zł na ucznia i wskaźnika,
- poz. 2, kol. 9 i 10 oraz kwoty 392,04 zł na ucznia i wskaźnika)</t>
  </si>
  <si>
    <t>Środki niezbędne na wyposażenie szkoły podstawowej w materiały ćwiczeniowe dla liczby uczniów wskazanej w poz. 3 (kwota nie może być wyższa od iloczynu liczby uczniów wskazanej odpowiednio w:
- poz. 3, kol. 3–5 oraz kwoty 54,45 zł na ucznia i wskaźnika,
- poz. 3, kol. 6–10 oraz kwoty 27,23 zł na ucznia i wskaźnika)</t>
  </si>
  <si>
    <t>Środki niezbędne na wyposażenie szkoły podstawowej w materiały ćwiczeniowe dla liczby uczniów wskazanej w poz. 4 (kwota nie może być wyższa od iloczynu liczby uczniów wskazanej odpowiednio w:
- poz. 4, kol. 3–5 oraz kwoty 65,34 zł na ucznia i wskaźnika,
- poz. 4, kol. 6–10 oraz kwoty 32,67 zł na ucznia i wskaźnika)</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</si>
  <si>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kol. 6, 7, 9 i 10 oraz kwoty 24,75 zł na ucznia i wskaźnika)</t>
  </si>
  <si>
    <t>Środki niezbędne na wyposażenie szkoły podstawowej w podręczniki lub materiały edukacyjne, dostosowane do potrzeb edukacyjnych i możliwości psychofizycznych uczniów niepełnosprawnych dla liczby uczniów wskazanej w poz. 6 (kwota nie może być wyższa od iloczynu liczby uczniów wskazanej odpowiednio w:
- poz. 6, kol. 3–5 oraz kwoty 98,01 zł na ucznia i wskaźnika,
- poz. 6, kol. 6 oraz kwoty 183,15 zł na ucznia i wskaźnika,
- poz. 6, kol. 7 i 8 oraz kwoty 235,62 zł na ucznia i wskaźnika,
- poz. 6, kol. 9 i 10 oraz kwoty 326,70 zł na ucznia i wskaźnika)</t>
  </si>
  <si>
    <t>Środki niezbędne na wyposażenie szkoły podstawowej w podręczniki lub materiały edukacyjne, dostosowane do potrzeb edukacyjnych i możliwości psychofizycznych uczniów niepełnosprawnych dla liczby uczniów wskazanej w poz. 7 (kwota nie może być wyższa od iloczynu liczby uczniów wskazanej odpowiednio w:
- poz. 7, kol. 3–5 oraz kwoty 117,81 zł na ucznia i wskaźnika,
- poz. 7, kol. 6 oraz kwoty 219,78 zł na ucznia i wskaźnika,
- poz. 7, kol. 7 i 8 oraz kwoty 283,14 zł na ucznia i wskaźnika,
- poz. 7, kol. 9 i 10 oraz kwoty 392,04 zł na ucznia i wskaźnika)</t>
  </si>
  <si>
    <t>Środki niezbędne na wyposażenie szkoły podstawowej w materiały ćwiczeniowe dostosowane do potrzeb edukacyjnych i możliwości psychofizycznych uczniów niepełnosprawnych dla liczby uczniów wskazanej w poz. 8 (kwota nie może być wyższa od iloczynu liczby uczniów wskazanej odpowiednio w:
- poz. 8, kol. 3–5 oraz kwoty 54,45 zł na ucznia i wskaźnika,
- poz. 8, kol. 6–10 oraz kwoty 27,23 zł na ucznia i wskaźnika)</t>
  </si>
  <si>
    <t>Środki niezbędne na wyposażenie szkoły podstawowej w materiały ćwiczeniowe dostosowane do potrzeb edukacyjnych i możliwości psychofizycznych uczniów niepełnosprawnych dla liczby uczniów wskazanej w poz. 9 (kwota nie może być wyższa od iloczynu liczby uczniów wskazanej odpowiednio w:
- poz. 9, kol. 3–5 oraz kwoty 65,34 zł na ucznia i wskaźnika,
- poz. 9, kol. 6–10 oraz kwoty 32,67 zł na ucznia i wskaźnika)</t>
  </si>
  <si>
    <t>Środki podlegające refundacji (suma kwot wskazanych w poz. 10–20)</t>
  </si>
  <si>
    <t>Należy wypełnić poz. 2 w przypadku, gdy w roku szkolnym 2026/2027 liczba uczniów:
1) klas II, V i VIII szkoły podstawowej oraz klas szkoły artystycznej realizującej kształcenie ogólne w zakresie klas II, V i VIII szkoły podstawowej ulegnie zwiększeniu w stosunku do liczby uczniów tych klas w roku szkolnym 2024/2025 i 2025/2026 lub
2) klas III i VI szkoły podstawowej oraz klas szkoły artystycznej realizującej kształcenie ogólne w zakresie klas III i VI szkoły podstawowej ulegnie zwiększeniu w stosunku do liczby uczniów tych klas w roku szkolnym 2025/2026.</t>
  </si>
  <si>
    <t>Należy wypełnić poz. 3 w przypadku, gdy w roku szkolnym:
1) 2024/2025 nie funkcjonowały klasy II, V i VIII szkoły podstawowej oraz klasy szkoły artystycznej realizującej kształcenie ogólne w zakresie klas II, V i VIII szkoły podstawowej lub nie uczęszczali do tych klas uczniowie lub
2) 2025/2026 nie funkcjonowały klasy II, III, V, VI i VIII szkoły podstawowej oraz klasy szkoły artystycznej realizującej kształcenie ogólne w zakresie klas II, III, V, VI i VIII szkoły podstawowej lub nie uczęszczali do tych klas uczniowie.</t>
  </si>
  <si>
    <t>Należy wypełnić poz. 4 w przypadku, gdy liczba uczniów danych klas w roku szkolnym 2026/2027 nie ulegnie zwiększeniu w stosunku do liczby uczniów danych klas w roku szkolnym 2024/2025 lub 2025/2026, a istnieje konieczność zakupu podręczników lub materiałów edukacyjnych z powodu niedokonania takiego zakupu ze środków ostatniej dotacji celowej na wszystkich uczniów tej klasy udzielonej odpowiednio w 2024 r. lub 2025 r.</t>
  </si>
  <si>
    <t>Należy wypełnić poz. 1 w przypadku, gdy w roku szkolnym 2025/2026 szkoła podstawowa oraz szkoła artystyczna realizująca kształcenie ogólne w zakresie szkoły podstawowej zapewniły uczniom podręczniki lub materiały edukacyjne na rok szkolny 2025/2026, które zostały zakupione w 2025 r. oraz od dnia 1 stycznia 2026 r. do dnia 31 marca 2026 r. zgodnie z art. 57 ust. 5 ustawy, podlegające refundacji z dotacji celowej w 2026 r. w kwotach obowiązujących do dnia 31 marca 2026 r.</t>
  </si>
  <si>
    <t>Należy wypełnić poz. 2 w przypadku, gdy w roku szkolnym 2025/2026 szkoła podstawowa oraz szkoła artystyczna realizująca kształcenie ogólne w zakresie szkoły podstawowej zapewniły uczniom podręczniki lub materiały edukacyjne na rok szkolny 2025/2026, które zostały zakupione od dnia 1 kwietnia 2026 r. zgodnie z art. 57 ust. 5 ustawy, podlegające refundacji z dotacji celowej w 2026 r. w kwotach obowiązujących od dnia 1 kwietnia 2026 r.</t>
  </si>
  <si>
    <t>Należy wypełnić poz. 3 w przypadku, gdy w roku szkolnym 2025/2026 szkoła podstawowa oraz szkoła artystyczna realizująca kształcenie ogólne w zakresie szkoły podstawowej zapewniły uczniom materiały ćwiczeniowe na rok szkolny 2025/2026, które zostały zakupione w 2025 r. oraz od dnia 1 stycznia 2026 r. do dnia 31 marca 2026 r. zgodnie z art. 57 ust. 5 ustawy, podlegające refundacji z dotacji celowej w 2026 r. w kwotach obowiązujących do dnia 31 marca 2026 r.</t>
  </si>
  <si>
    <t>Należy wypełnić poz. 4 w przypadku, gdy w roku szkolnym 2025/2026 szkoła podstawowa oraz szkoła artystyczna realizująca kształcenie ogólne w zakresie szkoły podstawowej zapewniły uczniom materiały ćwiczeniowe na rok szkolny 2025/2026, które zostały zakupione od dnia 1 kwietnia 2026 r. zgodnie z art. 57 ust. 5 ustawy, podlegające refundacji z dotacji celowej w 2026 r. w kwotach obowiązujących od dnia 1 kwietnia 2026 r.</t>
  </si>
  <si>
    <t>W poz. 5,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</si>
  <si>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Należy podać liczbę uczniów, którym szkoła podstawowa oraz szkoła artystyczna realizująca kształcenie ogólne w zakresie szkoły podstawowej zapewniły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na rok szkolny 2025/2026 w 2025 r. oraz od dnia 1 stycznia 2026 r. do dnia 31 marca 2026 r. i podlegają refundacji z dotacji celowej w 2026 r. w kwotach obowiązujących do dnia 31 marca 2026 r.</t>
  </si>
  <si>
    <t>Należy podać liczbę uczniów, którym szkoła podstawowa oraz szkoła artystyczna realizująca kształcenie ogólne w zakresie szkoły podstawowej zapewniły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na rok szkolny 2025/2026 od dnia 1 kwietnia 2026 r. i podlegają refundacji z dotacji celowej w 2026 r. w kwotach obowiązujących od dnia 1 kwietnia 2026 r.</t>
  </si>
  <si>
    <t>Należy podać liczbę uczniów, którym szkoła podstawowa oraz szkoła artystyczna realizująca kształcenie ogólne w zakresie szkoły podstawowej zapewniły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 które zostały zakupione na rok szkolny 2025/2026 w 2025 r. oraz od dnia 1 stycznia 2026 r. do dnia 31 marca 2026 r. i podlegają refundacji z dotacji celowej w 2026 r. w kwotach obowiązujących do dnia 31 marca 2026 r.</t>
  </si>
  <si>
    <t>Należy podać liczbę uczniów, którym szkoła podstawowa oraz szkoła artystyczna realizująca kształcenie ogólne w zakresie szkoły podstawowej zapewniły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 które zostały zakupione na rok szkolny 2025/2026 od dnia 1 kwietnia 2026 r. i podlegają refundacji z dotacji celowej w 2026 r. w kwotach obowiązujących od dnia 1 kwietnia 2026 r.</t>
  </si>
  <si>
    <t>[12]</t>
  </si>
  <si>
    <t>[13]</t>
  </si>
  <si>
    <t>[14]</t>
  </si>
  <si>
    <t>[15]</t>
  </si>
  <si>
    <t xml:space="preserve">Suma kwot wskazanych w pkt I (poz. 15, kol. 11), pkt II (poz. 2, kol. 11) i pkt III (poz. 21, kol. 11) wynosi </t>
  </si>
  <si>
    <t>III. Dotacja celowa na refundację kosztów poniesionych w roku szkolnym 2025/2026 na zapewnienie podręczników, materiałów edukacyjnych lub materiałów ćwiczeniowych, dostosowanych do potrzeb edukacyjnych 
i możliwości psychofizycznych uczniów niepełnosprawnych posiadających orzeczenie o potrzebie kształcenia specjalnego</t>
  </si>
  <si>
    <r>
      <t>Prognozowana liczba uczniów danych klas w roku szkolnym 2026/2027</t>
    </r>
    <r>
      <rPr>
        <vertAlign val="superscript"/>
        <sz val="9"/>
        <color rgb="FF000000"/>
        <rFont val="Times New Roman"/>
        <family val="1"/>
        <charset val="238"/>
      </rPr>
      <t>[3]</t>
    </r>
  </si>
  <si>
    <r>
      <t>Prognozowany wzrost liczby uczniów klas II, III, V, VI i VIII w roku szkolnym 2026/2027 w stosunku do odpowiednio:
- liczby uczniów klasy II szkoły podstawowej, którym w roku szkolnym 2024/2025 i 2025/2026 szkoła ta zapewniła podręczniki do zajęć z zakresu edukacji: polonistycznej, matematycznej, przyrodniczej i społecznej, podręczniki do zajęć z zakresu danego języka obcego nowożytnego lub materiały edukacyjne,
- liczby uczniów klasy III szkoły podstawowej, którym w roku szkolnym 2025/2026 szkoła ta zapewniła podręczniki do zajęć z zakresu edukacji: polonistycznej, matematycznej, przyrodniczej i społecznej, podręczniki do zajęć z zakresu danego języka obcego nowożytnego lub materiały edukacyjne,
- liczby uczniów klas V i VIII szkoły podstawowej, którym w roku szkolnym 2024/2025 i 2025/2026 szkoła ta zapewniła podręczniki lub materiały edukacyjne,
- liczby uczniów klasy VI szkoły podstawowej, którym w roku szkolnym 2025/2026 szkoła ta zapewniła podręczniki lub materiały edukacyjne</t>
    </r>
    <r>
      <rPr>
        <vertAlign val="superscript"/>
        <sz val="9"/>
        <color rgb="FF000000"/>
        <rFont val="Times New Roman"/>
        <family val="1"/>
        <charset val="238"/>
      </rPr>
      <t>[4]</t>
    </r>
  </si>
  <si>
    <r>
      <t>Prognozowana liczba uczniów danych klas w roku szkolnym 2026/2027</t>
    </r>
    <r>
      <rPr>
        <vertAlign val="superscript"/>
        <sz val="9"/>
        <color rgb="FF000000"/>
        <rFont val="Times New Roman"/>
        <family val="1"/>
        <charset val="238"/>
      </rPr>
      <t>[3], [5]</t>
    </r>
  </si>
  <si>
    <r>
      <t>Liczba uczniów danych klas w roku szkolnym 2026/2027,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t>
    </r>
    <r>
      <rPr>
        <vertAlign val="superscript"/>
        <sz val="9"/>
        <color rgb="FF000000"/>
        <rFont val="Times New Roman"/>
        <family val="1"/>
        <charset val="238"/>
      </rPr>
      <t>[6]</t>
    </r>
  </si>
  <si>
    <r>
      <t>Liczba uczniów danych klas w roku szkolnym 2025/2026,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t>
    </r>
    <r>
      <rPr>
        <vertAlign val="superscript"/>
        <sz val="9"/>
        <color rgb="FF000000"/>
        <rFont val="Times New Roman"/>
        <family val="1"/>
        <charset val="238"/>
      </rPr>
      <t>[11]</t>
    </r>
  </si>
  <si>
    <t>Kwota bazowa do 31 marca 2026 r.</t>
  </si>
  <si>
    <t>Kwota bazowa od 1 kwietnia 2026 r.</t>
  </si>
  <si>
    <t>Kwota * wskaźnik od 1 kwietnia 2026 r.</t>
  </si>
  <si>
    <t>Kwota * wskaźnik do 31 marca 2026 r.</t>
  </si>
  <si>
    <t>$D$34</t>
  </si>
  <si>
    <t>$G$34</t>
  </si>
  <si>
    <t>$J$34</t>
  </si>
  <si>
    <t>$F$35</t>
  </si>
  <si>
    <t>$I$35</t>
  </si>
  <si>
    <t>$F$36</t>
  </si>
  <si>
    <t>$I$36</t>
  </si>
  <si>
    <t>$F$37</t>
  </si>
  <si>
    <t>$I$37</t>
  </si>
  <si>
    <t>$F$38</t>
  </si>
  <si>
    <t>$I$38</t>
  </si>
  <si>
    <t>$D$75</t>
  </si>
  <si>
    <t>$E$75</t>
  </si>
  <si>
    <t>$F$75</t>
  </si>
  <si>
    <t>$H$75</t>
  </si>
  <si>
    <t>$K$75</t>
  </si>
  <si>
    <t>$D$78</t>
  </si>
  <si>
    <t>$E$78</t>
  </si>
  <si>
    <t>$F$78</t>
  </si>
  <si>
    <t>$G$78</t>
  </si>
  <si>
    <t>$H$78</t>
  </si>
  <si>
    <t>$I$78</t>
  </si>
  <si>
    <t>$J$78</t>
  </si>
  <si>
    <t>$K$78</t>
  </si>
  <si>
    <t>$D$79</t>
  </si>
  <si>
    <t>$E$79</t>
  </si>
  <si>
    <t>$F$79</t>
  </si>
  <si>
    <t>$G$79</t>
  </si>
  <si>
    <t>$H$79</t>
  </si>
  <si>
    <t>$I$79</t>
  </si>
  <si>
    <t>$J$79</t>
  </si>
  <si>
    <t>$K$79</t>
  </si>
  <si>
    <t>$D$80</t>
  </si>
  <si>
    <t>$E$80</t>
  </si>
  <si>
    <t>$F$80</t>
  </si>
  <si>
    <t>$G$80</t>
  </si>
  <si>
    <t>$H$80</t>
  </si>
  <si>
    <t>$I$80</t>
  </si>
  <si>
    <t>$J$80</t>
  </si>
  <si>
    <t>$K$80</t>
  </si>
  <si>
    <t>$D$81</t>
  </si>
  <si>
    <t>$E$81</t>
  </si>
  <si>
    <t>$F$81</t>
  </si>
  <si>
    <t>$G$81</t>
  </si>
  <si>
    <t>$H$81</t>
  </si>
  <si>
    <t>$I$81</t>
  </si>
  <si>
    <t>$J$81</t>
  </si>
  <si>
    <t>$K$81</t>
  </si>
  <si>
    <t>KWOTY STARE</t>
  </si>
  <si>
    <t>KWOTY NOWE</t>
  </si>
  <si>
    <r>
      <t>Wzrost liczby uczniów danych klas w ciągu roku szkolnego 2025/2026 w stosunku do liczby uczniów tych klas, którym w 2025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9"/>
        <color rgb="FF000000"/>
        <rFont val="Times New Roman"/>
        <family val="1"/>
        <charset val="238"/>
      </rPr>
      <t>[7]</t>
    </r>
  </si>
  <si>
    <r>
      <t>Wzrost liczby uczniów danych klas w ciągu roku szkolnego 2025/2026 w stosunku do liczby uczniów tych klas, którym w 2025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9"/>
        <color rgb="FF000000"/>
        <rFont val="Times New Roman"/>
        <family val="1"/>
        <charset val="238"/>
      </rPr>
      <t>[8]</t>
    </r>
  </si>
  <si>
    <r>
      <t>Wzrost liczby uczniów danych klas w ciągu roku szkolnego 2025/2026 w stosunku do liczby uczniów tych klas, którym w 2025 r. szkoła podstawowa ze środków dotacji celowej zapewniła materiały ćwiczeniowe</t>
    </r>
    <r>
      <rPr>
        <vertAlign val="superscript"/>
        <sz val="9"/>
        <color rgb="FF000000"/>
        <rFont val="Times New Roman"/>
        <family val="1"/>
        <charset val="238"/>
      </rPr>
      <t>[9]</t>
    </r>
  </si>
  <si>
    <r>
      <t>Wzrost liczby uczniów danych klas w ciągu roku szkolnego 2025/2026 w stosunku do liczby uczniów tych klas, którym w 2025 r. szkoła podstawowa ze środków dotacji celowej zapewniła materiały ćwiczeniowe</t>
    </r>
    <r>
      <rPr>
        <vertAlign val="superscript"/>
        <sz val="9"/>
        <color rgb="FF000000"/>
        <rFont val="Times New Roman"/>
        <family val="1"/>
        <charset val="238"/>
      </rPr>
      <t>[10]</t>
    </r>
  </si>
  <si>
    <r>
      <t>Liczba uczniów danych klas, którym szkoła podstawowa w roku szkolnym 2025/2026 ze środków dotacji celowej zapewniła podręczniki lub materiały edukacyjne, dostosowane do potrzeb edukacyjnych i możliwości psychofizycznych uczniów niepełnosprawnych</t>
    </r>
    <r>
      <rPr>
        <vertAlign val="superscript"/>
        <sz val="9"/>
        <color rgb="FF000000"/>
        <rFont val="Times New Roman"/>
        <family val="1"/>
        <charset val="238"/>
      </rPr>
      <t>[12]</t>
    </r>
  </si>
  <si>
    <r>
      <t>Liczba uczniów danych klas, którym szkoła podstawowa w roku szkolnym 2025/2026 ze środków dotacji celowej zapewniła podręczniki lub materiały edukacyjne, dostosowane do potrzeb edukacyjnych i możliwości psychofizycznych uczniów niepełnosprawnych</t>
    </r>
    <r>
      <rPr>
        <vertAlign val="superscript"/>
        <sz val="9"/>
        <color rgb="FF000000"/>
        <rFont val="Times New Roman"/>
        <family val="1"/>
        <charset val="238"/>
      </rPr>
      <t>[13]</t>
    </r>
  </si>
  <si>
    <r>
      <t>Liczba uczniów danych klas, którym szkoła podstawowa w roku szkolnym 2025/2026 ze środków dotacji celowej zapewniła materiały ćwiczeniowe dostosowane do potrzeb edukacyjnych i możliwości psychofizycznych uczniów niepełnosprawnych</t>
    </r>
    <r>
      <rPr>
        <vertAlign val="superscript"/>
        <sz val="9"/>
        <color rgb="FF000000"/>
        <rFont val="Times New Roman"/>
        <family val="1"/>
        <charset val="238"/>
      </rPr>
      <t>[14]</t>
    </r>
  </si>
  <si>
    <r>
      <t>Liczba uczniów danych klas, którym szkoła podstawowa w roku szkolnym 2025/2026 ze środków dotacji celowej zapewniła materiały ćwiczeniowe dostosowane do potrzeb edukacyjnych i możliwości psychofizycznych uczniów niepełnosprawnych</t>
    </r>
    <r>
      <rPr>
        <vertAlign val="superscript"/>
        <sz val="9"/>
        <color rgb="FF000000"/>
        <rFont val="Times New Roman"/>
        <family val="1"/>
        <charset val="238"/>
      </rPr>
      <t>[15]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</si>
</sst>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0"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rgb="FF000000"/>
      <name val="Times New Roman"/>
      <family val="1"/>
      <charset val="238"/>
    </font>
    <font>
      <sz val="8"/>
      <color rgb="FF000000"/>
      <name val="Times New Roman"/>
      <family val="1"/>
      <charset val="238"/>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theme="1"/>
      <name val="Times New Roman"/>
      <family val="1"/>
      <charset val="238"/>
    </font>
    <font>
      <sz val="11"/>
      <color theme="1"/>
      <name val="Calibri"/>
      <family val="2"/>
      <charset val="238"/>
      <scheme val="minor"/>
    </font>
    <font>
      <sz val="9"/>
      <color theme="1"/>
      <name val="Bahnschrift Light"/>
      <family val="2"/>
      <charset val="238"/>
    </font>
    <font>
      <b/>
      <sz val="9"/>
      <color theme="1"/>
      <name val="Times New Roman"/>
      <family val="1"/>
      <charset val="238"/>
    </font>
    <font>
      <b/>
      <sz val="11"/>
      <color theme="1"/>
      <name val="Times New Roman"/>
      <family val="1"/>
      <charset val="238"/>
    </font>
    <font>
      <sz val="8"/>
      <color rgb="FF000000"/>
      <name val="Segoe UI"/>
      <family val="2"/>
      <charset val="238"/>
    </font>
    <font>
      <vertAlign val="superscript"/>
      <sz val="11"/>
      <color theme="1"/>
      <name val="Times New Roman"/>
      <family val="1"/>
      <charset val="238"/>
    </font>
    <font>
      <sz val="10"/>
      <color theme="1"/>
      <name val="Times New Roman"/>
      <family val="2"/>
      <charset val="238"/>
    </font>
    <font>
      <vertAlign val="superscript"/>
      <sz val="9"/>
      <color rgb="FF000000"/>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1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04">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1" fillId="0" borderId="0" xfId="0" applyFont="1"/>
    <xf numFmtId="0" fontId="1" fillId="2" borderId="0" xfId="0" applyFont="1" applyFill="1" applyAlignment="1">
      <alignment wrapText="1"/>
    </xf>
    <xf numFmtId="0" fontId="2" fillId="2" borderId="0" xfId="0" applyFont="1" applyFill="1"/>
    <xf numFmtId="0" fontId="3" fillId="2" borderId="0" xfId="0" applyFont="1" applyFill="1"/>
    <xf numFmtId="0" fontId="4" fillId="2" borderId="0" xfId="0" applyFont="1" applyFill="1" applyAlignment="1">
      <alignment vertical="center" wrapText="1"/>
    </xf>
    <xf numFmtId="0" fontId="1" fillId="2" borderId="0" xfId="0" applyFont="1" applyFill="1" applyAlignment="1">
      <alignment horizontal="center"/>
    </xf>
    <xf numFmtId="0" fontId="0" fillId="2" borderId="0" xfId="0" applyFill="1" applyAlignment="1">
      <alignment horizontal="right" vertical="top"/>
    </xf>
    <xf numFmtId="0" fontId="5" fillId="2" borderId="0" xfId="0" applyFont="1" applyFill="1" applyAlignment="1">
      <alignment horizontal="justify" vertical="center"/>
    </xf>
    <xf numFmtId="0" fontId="9" fillId="2" borderId="0" xfId="0" applyFont="1" applyFill="1" applyAlignment="1">
      <alignment horizontal="justify" vertical="center"/>
    </xf>
    <xf numFmtId="0" fontId="10" fillId="2" borderId="0" xfId="0" applyFont="1" applyFill="1"/>
    <xf numFmtId="0" fontId="10" fillId="0" borderId="0" xfId="0" applyFont="1"/>
    <xf numFmtId="0" fontId="11" fillId="2" borderId="0" xfId="0" applyFont="1" applyFill="1" applyAlignment="1">
      <alignment horizontal="right" vertical="top"/>
    </xf>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0" fillId="2" borderId="0" xfId="0" applyFill="1" applyAlignment="1">
      <alignment horizontal="center" vertical="center"/>
    </xf>
    <xf numFmtId="0" fontId="12" fillId="0" borderId="0" xfId="0" applyFont="1"/>
    <xf numFmtId="0" fontId="10" fillId="0" borderId="0" xfId="0" applyFont="1" applyAlignment="1">
      <alignment horizontal="center" vertical="center"/>
    </xf>
    <xf numFmtId="4" fontId="10" fillId="6" borderId="5" xfId="0" applyNumberFormat="1" applyFont="1" applyFill="1" applyBorder="1" applyAlignment="1">
      <alignment horizontal="center" vertical="center"/>
    </xf>
    <xf numFmtId="4" fontId="10" fillId="7" borderId="5"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6"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6" borderId="7" xfId="0" applyFont="1" applyFill="1" applyBorder="1" applyAlignment="1">
      <alignment horizontal="center" vertical="center"/>
    </xf>
    <xf numFmtId="0" fontId="10" fillId="7" borderId="7" xfId="0" applyFont="1" applyFill="1" applyBorder="1" applyAlignment="1">
      <alignment horizontal="center" vertical="center"/>
    </xf>
    <xf numFmtId="0" fontId="10" fillId="2" borderId="7"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6" borderId="9" xfId="0" applyFont="1" applyFill="1" applyBorder="1" applyAlignment="1">
      <alignment horizontal="center" vertical="center"/>
    </xf>
    <xf numFmtId="0" fontId="13" fillId="7"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6" borderId="5" xfId="0" applyFont="1" applyFill="1" applyBorder="1" applyAlignment="1">
      <alignment horizontal="center" vertical="center"/>
    </xf>
    <xf numFmtId="0" fontId="13" fillId="7" borderId="5"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6" borderId="14" xfId="0" applyFont="1" applyFill="1" applyBorder="1" applyAlignment="1">
      <alignment horizontal="center" vertical="center"/>
    </xf>
    <xf numFmtId="0" fontId="13" fillId="7"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2" borderId="8" xfId="0" applyFont="1" applyFill="1" applyBorder="1" applyAlignment="1">
      <alignment horizontal="center" vertical="center"/>
    </xf>
    <xf numFmtId="4" fontId="10" fillId="6" borderId="9" xfId="0" applyNumberFormat="1" applyFont="1" applyFill="1" applyBorder="1" applyAlignment="1">
      <alignment horizontal="center" vertical="center"/>
    </xf>
    <xf numFmtId="4" fontId="10" fillId="7" borderId="9" xfId="0" applyNumberFormat="1" applyFont="1" applyFill="1" applyBorder="1" applyAlignment="1">
      <alignment horizontal="center" vertical="center"/>
    </xf>
    <xf numFmtId="4" fontId="10" fillId="0" borderId="10" xfId="0" applyNumberFormat="1" applyFont="1" applyBorder="1" applyAlignment="1">
      <alignment horizontal="center" vertical="center"/>
    </xf>
    <xf numFmtId="0" fontId="10" fillId="2" borderId="11" xfId="0" applyFont="1" applyFill="1" applyBorder="1" applyAlignment="1">
      <alignment horizontal="center" vertical="center"/>
    </xf>
    <xf numFmtId="4" fontId="10" fillId="0" borderId="12" xfId="0" applyNumberFormat="1" applyFont="1" applyBorder="1" applyAlignment="1">
      <alignment horizontal="center" vertical="center"/>
    </xf>
    <xf numFmtId="0" fontId="10" fillId="2" borderId="13" xfId="0" applyFont="1" applyFill="1" applyBorder="1" applyAlignment="1">
      <alignment horizontal="center" vertical="center"/>
    </xf>
    <xf numFmtId="4" fontId="10" fillId="6" borderId="14" xfId="0" applyNumberFormat="1" applyFont="1" applyFill="1" applyBorder="1" applyAlignment="1">
      <alignment horizontal="center" vertical="center"/>
    </xf>
    <xf numFmtId="4" fontId="10" fillId="7" borderId="14" xfId="0" applyNumberFormat="1" applyFont="1" applyFill="1" applyBorder="1" applyAlignment="1">
      <alignment horizontal="center" vertical="center"/>
    </xf>
    <xf numFmtId="4" fontId="10" fillId="0" borderId="15" xfId="0" applyNumberFormat="1" applyFont="1" applyBorder="1" applyAlignment="1">
      <alignment horizontal="center" vertical="center"/>
    </xf>
    <xf numFmtId="4" fontId="10" fillId="6" borderId="6" xfId="0" applyNumberFormat="1" applyFont="1" applyFill="1" applyBorder="1" applyAlignment="1">
      <alignment horizontal="center" vertical="center"/>
    </xf>
    <xf numFmtId="4" fontId="10" fillId="7" borderId="6"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justify" vertical="center"/>
    </xf>
    <xf numFmtId="0" fontId="7" fillId="0" borderId="5" xfId="0" applyFont="1" applyBorder="1" applyAlignment="1">
      <alignment horizontal="justify" vertical="center" wrapText="1"/>
    </xf>
    <xf numFmtId="44" fontId="8" fillId="0" borderId="5" xfId="0" applyNumberFormat="1" applyFont="1" applyBorder="1" applyAlignment="1">
      <alignment horizontal="center" vertical="center" wrapText="1"/>
    </xf>
    <xf numFmtId="44" fontId="8" fillId="4" borderId="5" xfId="0" applyNumberFormat="1" applyFont="1" applyFill="1" applyBorder="1" applyAlignment="1">
      <alignment horizontal="center" vertical="center" wrapText="1"/>
    </xf>
    <xf numFmtId="0" fontId="2" fillId="0" borderId="0" xfId="0" applyFont="1"/>
    <xf numFmtId="3" fontId="8" fillId="2" borderId="5" xfId="0" applyNumberFormat="1" applyFont="1" applyFill="1" applyBorder="1" applyAlignment="1">
      <alignment horizontal="center" vertical="center" wrapText="1"/>
    </xf>
    <xf numFmtId="44" fontId="8" fillId="2" borderId="5" xfId="0" applyNumberFormat="1" applyFont="1" applyFill="1" applyBorder="1" applyAlignment="1">
      <alignment horizontal="center" vertical="center" wrapText="1"/>
    </xf>
    <xf numFmtId="44" fontId="15" fillId="0" borderId="5" xfId="0" applyNumberFormat="1" applyFont="1" applyBorder="1"/>
    <xf numFmtId="44" fontId="15" fillId="3" borderId="5" xfId="0" applyNumberFormat="1" applyFont="1" applyFill="1" applyBorder="1"/>
    <xf numFmtId="0" fontId="12" fillId="2" borderId="0" xfId="0" applyFont="1" applyFill="1"/>
    <xf numFmtId="0" fontId="10" fillId="2" borderId="0" xfId="0" applyFont="1" applyFill="1" applyAlignment="1">
      <alignment horizontal="right" vertical="top"/>
    </xf>
    <xf numFmtId="3" fontId="8" fillId="8" borderId="16" xfId="0" applyNumberFormat="1" applyFont="1" applyFill="1" applyBorder="1" applyAlignment="1">
      <alignment horizontal="center" vertical="center" wrapText="1"/>
    </xf>
    <xf numFmtId="44" fontId="8" fillId="8" borderId="16" xfId="0" applyNumberFormat="1" applyFont="1" applyFill="1" applyBorder="1" applyAlignment="1">
      <alignment horizontal="center" vertical="center" wrapText="1"/>
    </xf>
    <xf numFmtId="44" fontId="15" fillId="2" borderId="5" xfId="0" applyNumberFormat="1" applyFont="1" applyFill="1" applyBorder="1"/>
    <xf numFmtId="0" fontId="8" fillId="8" borderId="16" xfId="0" applyFont="1" applyFill="1" applyBorder="1" applyAlignment="1">
      <alignment horizontal="center" vertical="center" wrapText="1"/>
    </xf>
    <xf numFmtId="3" fontId="8" fillId="0" borderId="5" xfId="0" applyNumberFormat="1" applyFont="1" applyBorder="1" applyAlignment="1">
      <alignment horizontal="center" vertical="center" wrapText="1"/>
    </xf>
    <xf numFmtId="44" fontId="0" fillId="0" borderId="0" xfId="0" applyNumberFormat="1"/>
    <xf numFmtId="44" fontId="0" fillId="2" borderId="0" xfId="0" applyNumberFormat="1" applyFill="1"/>
    <xf numFmtId="0" fontId="8" fillId="8" borderId="5" xfId="0" applyFont="1" applyFill="1" applyBorder="1" applyAlignment="1">
      <alignment horizontal="center" vertical="center" wrapText="1"/>
    </xf>
    <xf numFmtId="44" fontId="12" fillId="0" borderId="0" xfId="0" applyNumberFormat="1" applyFont="1"/>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18" fillId="2" borderId="0" xfId="0" applyFont="1" applyFill="1" applyAlignment="1">
      <alignment horizontal="left" vertical="top" wrapText="1"/>
    </xf>
    <xf numFmtId="0" fontId="6" fillId="2" borderId="0" xfId="0" applyFont="1" applyFill="1" applyAlignment="1">
      <alignment horizontal="left" wrapText="1"/>
    </xf>
    <xf numFmtId="0" fontId="0" fillId="2" borderId="0" xfId="0" applyFill="1" applyAlignment="1">
      <alignment horizontal="center"/>
    </xf>
    <xf numFmtId="0" fontId="0" fillId="0" borderId="5" xfId="0" applyBorder="1" applyAlignment="1">
      <alignment horizontal="center" vertical="center"/>
    </xf>
    <xf numFmtId="0" fontId="0" fillId="3" borderId="5" xfId="0" applyFill="1" applyBorder="1" applyAlignment="1">
      <alignment horizontal="center" vertical="center" wrapText="1"/>
    </xf>
    <xf numFmtId="0" fontId="0" fillId="2" borderId="5" xfId="0" applyFill="1" applyBorder="1" applyAlignment="1">
      <alignment horizontal="left" vertical="center" wrapText="1"/>
    </xf>
    <xf numFmtId="0" fontId="7" fillId="0" borderId="5" xfId="0" applyFont="1" applyBorder="1" applyAlignment="1">
      <alignment horizontal="center" vertical="center" wrapText="1"/>
    </xf>
    <xf numFmtId="0" fontId="14" fillId="5" borderId="0" xfId="0" applyFont="1" applyFill="1" applyAlignment="1">
      <alignment horizontal="right" wrapText="1"/>
    </xf>
    <xf numFmtId="0" fontId="6" fillId="0" borderId="0" xfId="0" applyFont="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3" borderId="5" xfId="0" applyFill="1" applyBorder="1" applyAlignment="1">
      <alignment horizontal="center"/>
    </xf>
    <xf numFmtId="0" fontId="1" fillId="2" borderId="0" xfId="0" applyFont="1" applyFill="1" applyAlignment="1">
      <alignment horizontal="center"/>
    </xf>
    <xf numFmtId="49" fontId="0" fillId="3" borderId="5" xfId="0" applyNumberFormat="1" applyFill="1" applyBorder="1" applyAlignment="1">
      <alignment horizontal="left" wrapText="1"/>
    </xf>
    <xf numFmtId="49" fontId="0" fillId="3" borderId="5" xfId="0" applyNumberFormat="1" applyFill="1" applyBorder="1" applyAlignment="1">
      <alignment horizontal="left"/>
    </xf>
    <xf numFmtId="0" fontId="8" fillId="5" borderId="0" xfId="0" applyFont="1" applyFill="1" applyAlignment="1">
      <alignment horizontal="right"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 fillId="0" borderId="4" xfId="0" applyFont="1" applyBorder="1" applyAlignment="1">
      <alignment horizontal="right" vertical="center" textRotation="255"/>
    </xf>
    <xf numFmtId="0" fontId="1" fillId="0" borderId="4" xfId="0" applyFont="1" applyBorder="1" applyAlignment="1">
      <alignment horizontal="right" vertical="center" textRotation="255"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Arkusz2!$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42334</xdr:colOff>
          <xdr:row>14</xdr:row>
          <xdr:rowOff>277283</xdr:rowOff>
        </xdr:from>
        <xdr:to>
          <xdr:col>4</xdr:col>
          <xdr:colOff>21166</xdr:colOff>
          <xdr:row>24</xdr:row>
          <xdr:rowOff>65617</xdr:rowOff>
        </xdr:to>
        <xdr:grpSp>
          <xdr:nvGrpSpPr>
            <xdr:cNvPr id="2" name="Grupa 1">
              <a:extLst>
                <a:ext uri="{FF2B5EF4-FFF2-40B4-BE49-F238E27FC236}">
                  <a16:creationId xmlns:a16="http://schemas.microsoft.com/office/drawing/2014/main" id="{00000000-0008-0000-0000-000002000000}"/>
                </a:ext>
              </a:extLst>
            </xdr:cNvPr>
            <xdr:cNvGrpSpPr/>
          </xdr:nvGrpSpPr>
          <xdr:grpSpPr>
            <a:xfrm>
              <a:off x="651934" y="2970530"/>
              <a:ext cx="6074832" cy="2691554"/>
              <a:chOff x="7588250" y="2965447"/>
              <a:chExt cx="5905499" cy="2741082"/>
            </a:xfrm>
          </xdr:grpSpPr>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7603066" y="2965447"/>
                <a:ext cx="4269316" cy="268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z niepełnosprawnością intelektualną w stopniu lekkim</a:t>
                </a:r>
              </a:p>
            </xdr:txBody>
          </xdr:sp>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7603067" y="3306234"/>
                <a:ext cx="4269316" cy="268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z niepełnosprawnością intelektualną w stopniu umiarkowanym lub znacznym</a:t>
                </a:r>
              </a:p>
            </xdr:txBody>
          </xdr:sp>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598833" y="3587751"/>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niesłyszących</a:t>
                </a:r>
              </a:p>
            </xdr:txBody>
          </xdr:sp>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598834" y="3926417"/>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słabosłyszących</a:t>
                </a:r>
              </a:p>
            </xdr:txBody>
          </xdr:sp>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598833" y="4222748"/>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z autyzmem, w tym z zespołem Aspergera</a:t>
                </a:r>
              </a:p>
            </xdr:txBody>
          </xdr:sp>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598828" y="4529667"/>
                <a:ext cx="5894921" cy="3386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słabowidzących, o których mowa w art. 55 ust. 6 pkt 1 ustawy z dnia 27 października 2017 r. o finansowaniu zadań oświatowych (Dz. U. z 2025 r. poz. 439 i 1792 oraz z 2026 r. poz. 34 i 319), zwanej dalej „ustawą”</a:t>
                </a:r>
              </a:p>
            </xdr:txBody>
          </xdr:sp>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7588250" y="4847167"/>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słabowidzących, o których mowa w art. 55 ust. 6 pkt 2 ustawy</a:t>
                </a:r>
              </a:p>
            </xdr:txBody>
          </xdr:sp>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588250" y="5154083"/>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niewidomych, o których mowa w art. 55 ust. 6 pkt 1 ustawy</a:t>
                </a:r>
              </a:p>
            </xdr:txBody>
          </xdr:sp>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588251" y="5439829"/>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niewidomych, o których mowa w art. 55 ust. 6 pkt 3 ustawy</a:t>
                </a:r>
              </a:p>
            </xdr:txBody>
          </xdr:sp>
        </xdr:grpSp>
        <xdr:clientData/>
      </xdr:twoCellAnchor>
    </mc:Choice>
    <mc:Fallback/>
  </mc:AlternateContent>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3F05-1365-46DE-B057-87E21E943E67}">
  <sheetPr>
    <pageSetUpPr fitToPage="1"/>
  </sheetPr>
  <dimension ref="A1:U126"/>
  <sheetViews>
    <sheetView tabSelected="1" topLeftCell="A101" zoomScale="90" zoomScaleNormal="90" workbookViewId="0">
      <selection activeCell="J120" sqref="J120"/>
    </sheetView>
  </sheetViews>
  <sheetFormatPr defaultRowHeight="13.8" x14ac:dyDescent="0.25"/>
  <cols>
    <col min="2" max="2" width="7" customWidth="1"/>
    <col min="3" max="3" width="62.6640625" customWidth="1"/>
    <col min="4" max="4" width="19.109375" customWidth="1"/>
    <col min="5" max="12" width="16.44140625" customWidth="1"/>
    <col min="13" max="13" width="12.5546875" customWidth="1"/>
    <col min="14" max="14" width="14.109375" customWidth="1"/>
    <col min="15" max="26" width="9.109375"/>
  </cols>
  <sheetData>
    <row r="1" spans="1:21" ht="14.4" x14ac:dyDescent="0.3">
      <c r="A1" s="1"/>
      <c r="B1" s="1"/>
      <c r="C1" s="1"/>
      <c r="D1" s="1"/>
      <c r="E1" s="1"/>
      <c r="F1" s="1"/>
      <c r="G1" s="1"/>
      <c r="H1" s="1"/>
      <c r="I1" s="1"/>
      <c r="J1" s="1"/>
      <c r="K1" s="1"/>
      <c r="L1" s="2" t="s">
        <v>0</v>
      </c>
      <c r="M1" s="1"/>
    </row>
    <row r="2" spans="1:21" x14ac:dyDescent="0.25">
      <c r="A2" s="1"/>
      <c r="B2" s="96"/>
      <c r="C2" s="96"/>
      <c r="D2" s="96"/>
      <c r="E2" s="3"/>
      <c r="F2" s="97"/>
      <c r="G2" s="97"/>
      <c r="H2" s="97"/>
      <c r="I2" s="97"/>
      <c r="J2" s="97"/>
      <c r="K2" s="97"/>
      <c r="L2" s="97"/>
      <c r="M2" s="1"/>
    </row>
    <row r="3" spans="1:21" ht="14.4" x14ac:dyDescent="0.3">
      <c r="A3" s="1"/>
      <c r="B3" s="2" t="s">
        <v>1</v>
      </c>
      <c r="C3" s="1"/>
      <c r="D3" s="1"/>
      <c r="E3" s="1"/>
      <c r="F3" s="2" t="s">
        <v>2</v>
      </c>
      <c r="G3" s="1"/>
      <c r="H3" s="1"/>
      <c r="I3" s="1"/>
      <c r="J3" s="1"/>
      <c r="K3" s="1"/>
      <c r="L3" s="1"/>
      <c r="M3" s="1"/>
    </row>
    <row r="4" spans="1:21" x14ac:dyDescent="0.25">
      <c r="A4" s="1"/>
      <c r="B4" s="96"/>
      <c r="C4" s="96"/>
      <c r="D4" s="96"/>
      <c r="E4" s="3"/>
      <c r="F4" s="97"/>
      <c r="G4" s="97"/>
      <c r="H4" s="97"/>
      <c r="I4" s="97"/>
      <c r="J4" s="97"/>
      <c r="K4" s="1"/>
      <c r="L4" s="1"/>
      <c r="M4" s="1"/>
    </row>
    <row r="5" spans="1:21" ht="14.4" x14ac:dyDescent="0.3">
      <c r="A5" s="1"/>
      <c r="B5" s="5" t="s">
        <v>3</v>
      </c>
      <c r="C5" s="1"/>
      <c r="D5" s="1"/>
      <c r="E5" s="1"/>
      <c r="F5" s="2" t="s">
        <v>4</v>
      </c>
      <c r="G5" s="1"/>
      <c r="H5" s="1"/>
      <c r="I5" s="1"/>
      <c r="J5" s="1"/>
      <c r="K5" s="1"/>
      <c r="L5" s="1"/>
      <c r="M5" s="1"/>
    </row>
    <row r="6" spans="1:21" x14ac:dyDescent="0.25">
      <c r="A6" s="1"/>
      <c r="B6" s="96"/>
      <c r="C6" s="96"/>
      <c r="D6" s="96"/>
      <c r="E6" s="1"/>
      <c r="F6" s="1"/>
      <c r="G6" s="1"/>
      <c r="H6" s="1"/>
      <c r="I6" s="1"/>
      <c r="J6" s="1"/>
      <c r="K6" s="1"/>
      <c r="L6" s="1"/>
      <c r="M6" s="1"/>
    </row>
    <row r="7" spans="1:21" ht="14.4" x14ac:dyDescent="0.3">
      <c r="A7" s="1"/>
      <c r="B7" s="4" t="s">
        <v>5</v>
      </c>
      <c r="C7" s="1"/>
      <c r="D7" s="1"/>
      <c r="E7" s="1"/>
      <c r="F7" s="1"/>
      <c r="G7" s="1"/>
      <c r="H7" s="1"/>
      <c r="I7" s="1"/>
      <c r="J7" s="1"/>
      <c r="K7" s="1"/>
      <c r="L7" s="1"/>
      <c r="M7" s="1"/>
    </row>
    <row r="8" spans="1:21" x14ac:dyDescent="0.25">
      <c r="A8" s="1"/>
      <c r="B8" s="1"/>
      <c r="C8" s="1"/>
      <c r="D8" s="1"/>
      <c r="E8" s="1"/>
      <c r="F8" s="1"/>
      <c r="G8" s="1"/>
      <c r="H8" s="1"/>
      <c r="I8" s="1"/>
      <c r="J8" s="1"/>
      <c r="K8" s="1"/>
      <c r="L8" s="1"/>
      <c r="M8" s="1"/>
    </row>
    <row r="9" spans="1:21" ht="39" customHeight="1" x14ac:dyDescent="0.35">
      <c r="A9" s="1"/>
      <c r="B9" s="91" t="s">
        <v>118</v>
      </c>
      <c r="C9" s="92"/>
      <c r="D9" s="92"/>
      <c r="E9" s="92"/>
      <c r="F9" s="92"/>
      <c r="G9" s="92"/>
      <c r="H9" s="92"/>
      <c r="I9" s="92"/>
      <c r="J9" s="92"/>
      <c r="K9" s="92"/>
      <c r="L9" s="93"/>
      <c r="M9" s="6"/>
      <c r="N9" s="63"/>
      <c r="O9" s="63"/>
      <c r="P9" s="63"/>
      <c r="Q9" s="63"/>
      <c r="R9" s="63"/>
      <c r="S9" s="63"/>
      <c r="T9" s="63"/>
      <c r="U9" s="63"/>
    </row>
    <row r="10" spans="1:21" x14ac:dyDescent="0.25">
      <c r="A10" s="1"/>
      <c r="B10" s="1"/>
      <c r="C10" s="1"/>
      <c r="D10" s="1"/>
      <c r="E10" s="1"/>
      <c r="F10" s="1"/>
      <c r="G10" s="1"/>
      <c r="H10" s="1"/>
      <c r="I10" s="1"/>
      <c r="J10" s="1"/>
      <c r="K10" s="1"/>
      <c r="L10" s="1"/>
      <c r="M10" s="1"/>
    </row>
    <row r="11" spans="1:21" x14ac:dyDescent="0.25">
      <c r="A11" s="1"/>
      <c r="B11" s="1"/>
      <c r="C11" s="1"/>
      <c r="D11" s="1"/>
      <c r="E11" s="1"/>
      <c r="F11" s="1"/>
      <c r="G11" s="1"/>
      <c r="H11" s="1"/>
      <c r="I11" s="1"/>
      <c r="J11" s="1"/>
      <c r="K11" s="1"/>
      <c r="L11" s="1"/>
      <c r="M11" s="1"/>
    </row>
    <row r="12" spans="1:21" ht="14.4" x14ac:dyDescent="0.3">
      <c r="A12" s="1"/>
      <c r="B12" s="94"/>
      <c r="C12" s="94"/>
      <c r="D12" s="94"/>
      <c r="E12" s="94"/>
      <c r="F12" s="94"/>
      <c r="G12" s="4" t="s">
        <v>7</v>
      </c>
      <c r="J12" s="1"/>
      <c r="K12" s="1"/>
      <c r="M12" s="1"/>
    </row>
    <row r="13" spans="1:21" x14ac:dyDescent="0.25">
      <c r="A13" s="1"/>
      <c r="B13" s="1"/>
      <c r="C13" s="7"/>
      <c r="E13" s="1"/>
      <c r="F13" s="1"/>
      <c r="G13" s="1"/>
      <c r="H13" s="1"/>
      <c r="I13" s="1"/>
      <c r="J13" s="1"/>
      <c r="K13" s="1"/>
      <c r="L13" s="1"/>
      <c r="M13" s="1"/>
    </row>
    <row r="14" spans="1:21" ht="8.25" customHeight="1" x14ac:dyDescent="0.25">
      <c r="A14" s="1"/>
      <c r="B14" s="1"/>
      <c r="C14" s="7"/>
      <c r="D14" s="1"/>
      <c r="E14" s="1"/>
      <c r="F14" s="1"/>
      <c r="G14" s="1"/>
      <c r="H14" s="1"/>
      <c r="I14" s="1"/>
      <c r="J14" s="1"/>
      <c r="K14" s="1"/>
      <c r="L14" s="1"/>
      <c r="M14" s="1"/>
    </row>
    <row r="15" spans="1:21" ht="15" customHeight="1" x14ac:dyDescent="0.25">
      <c r="A15" s="84"/>
      <c r="B15" s="84"/>
      <c r="C15" s="84"/>
      <c r="D15" s="84"/>
      <c r="E15" s="84"/>
      <c r="F15" s="84"/>
      <c r="G15" s="84"/>
      <c r="H15" s="1"/>
      <c r="I15" s="1"/>
      <c r="J15" s="1"/>
      <c r="K15" s="1"/>
      <c r="L15" s="1"/>
      <c r="M15" s="1"/>
    </row>
    <row r="16" spans="1:21" ht="24" customHeight="1" x14ac:dyDescent="0.25">
      <c r="A16" s="84"/>
      <c r="B16" s="84"/>
      <c r="C16" s="84"/>
      <c r="D16" s="84"/>
      <c r="E16" s="84"/>
      <c r="F16" s="84"/>
      <c r="G16" s="84"/>
      <c r="H16" s="1"/>
      <c r="I16" s="1"/>
      <c r="J16" s="1"/>
      <c r="K16" s="1"/>
      <c r="L16" s="1"/>
      <c r="M16" s="1"/>
    </row>
    <row r="17" spans="1:13" ht="24" customHeight="1" x14ac:dyDescent="0.25">
      <c r="A17" s="84"/>
      <c r="B17" s="84"/>
      <c r="C17" s="84"/>
      <c r="D17" s="84"/>
      <c r="E17" s="84"/>
      <c r="F17" s="84"/>
      <c r="G17" s="84"/>
      <c r="H17" s="1"/>
      <c r="I17" s="1"/>
      <c r="J17" s="1"/>
      <c r="K17" s="1"/>
      <c r="L17" s="1"/>
      <c r="M17" s="1"/>
    </row>
    <row r="18" spans="1:13" ht="24" customHeight="1" x14ac:dyDescent="0.25">
      <c r="A18" s="84"/>
      <c r="B18" s="84"/>
      <c r="C18" s="84"/>
      <c r="D18" s="84"/>
      <c r="E18" s="84"/>
      <c r="F18" s="84"/>
      <c r="G18" s="84"/>
      <c r="H18" s="1"/>
      <c r="I18" s="1"/>
      <c r="J18" s="1"/>
      <c r="K18" s="1"/>
      <c r="L18" s="1"/>
      <c r="M18" s="1"/>
    </row>
    <row r="19" spans="1:13" ht="24" customHeight="1" x14ac:dyDescent="0.25">
      <c r="A19" s="84"/>
      <c r="B19" s="84"/>
      <c r="C19" s="84"/>
      <c r="D19" s="84"/>
      <c r="E19" s="84"/>
      <c r="F19" s="84"/>
      <c r="G19" s="84"/>
      <c r="H19" s="1"/>
      <c r="I19" s="1"/>
      <c r="J19" s="1"/>
      <c r="K19" s="1"/>
      <c r="L19" s="1"/>
      <c r="M19" s="1"/>
    </row>
    <row r="20" spans="1:13" ht="24" customHeight="1" x14ac:dyDescent="0.25">
      <c r="A20" s="84"/>
      <c r="B20" s="84"/>
      <c r="C20" s="84"/>
      <c r="D20" s="84"/>
      <c r="E20" s="84"/>
      <c r="F20" s="84"/>
      <c r="G20" s="84"/>
      <c r="H20" s="8"/>
      <c r="I20" s="1"/>
      <c r="J20" s="1"/>
      <c r="K20" s="1"/>
      <c r="L20" s="1"/>
      <c r="M20" s="1"/>
    </row>
    <row r="21" spans="1:13" ht="24" customHeight="1" x14ac:dyDescent="0.25">
      <c r="A21" s="84"/>
      <c r="B21" s="84"/>
      <c r="C21" s="84"/>
      <c r="D21" s="84"/>
      <c r="E21" s="84"/>
      <c r="F21" s="84"/>
      <c r="G21" s="84"/>
      <c r="H21" s="1"/>
      <c r="I21" s="1"/>
      <c r="J21" s="1"/>
      <c r="K21" s="1"/>
      <c r="L21" s="1"/>
      <c r="M21" s="1"/>
    </row>
    <row r="22" spans="1:13" ht="24" customHeight="1" x14ac:dyDescent="0.25">
      <c r="A22" s="84"/>
      <c r="B22" s="84"/>
      <c r="C22" s="84"/>
      <c r="D22" s="84"/>
      <c r="E22" s="84"/>
      <c r="F22" s="84"/>
      <c r="G22" s="84"/>
      <c r="H22" s="1"/>
      <c r="I22" s="1"/>
      <c r="J22" s="1"/>
      <c r="K22" s="1"/>
      <c r="L22" s="1"/>
      <c r="M22" s="1"/>
    </row>
    <row r="23" spans="1:13" ht="24" customHeight="1" x14ac:dyDescent="0.25">
      <c r="A23" s="84"/>
      <c r="B23" s="84"/>
      <c r="C23" s="84"/>
      <c r="D23" s="84"/>
      <c r="E23" s="84"/>
      <c r="F23" s="84"/>
      <c r="G23" s="84"/>
      <c r="H23" s="1"/>
      <c r="I23" s="1"/>
      <c r="J23" s="1"/>
      <c r="K23" s="1"/>
      <c r="L23" s="1"/>
      <c r="M23" s="1"/>
    </row>
    <row r="24" spans="1:13" ht="14.4" x14ac:dyDescent="0.3">
      <c r="A24" s="1"/>
      <c r="B24" s="95"/>
      <c r="C24" s="95"/>
      <c r="D24" s="1"/>
      <c r="E24" s="1"/>
      <c r="F24" s="1"/>
      <c r="G24" s="1"/>
      <c r="H24" s="1"/>
      <c r="I24" s="1"/>
      <c r="J24" s="1"/>
      <c r="K24" s="1"/>
      <c r="L24" s="1"/>
      <c r="M24" s="1"/>
    </row>
    <row r="25" spans="1:13" ht="14.4" x14ac:dyDescent="0.3">
      <c r="A25" s="1"/>
      <c r="B25" s="9"/>
      <c r="C25" s="9"/>
      <c r="D25" s="1"/>
      <c r="E25" s="1"/>
      <c r="F25" s="1"/>
      <c r="G25" s="1"/>
      <c r="H25" s="1"/>
      <c r="I25" s="1"/>
      <c r="J25" s="1"/>
      <c r="K25" s="1"/>
      <c r="L25" s="1"/>
      <c r="M25" s="1"/>
    </row>
    <row r="26" spans="1:13" x14ac:dyDescent="0.25">
      <c r="A26" s="1"/>
      <c r="B26" s="10" t="s">
        <v>8</v>
      </c>
      <c r="C26" s="11" t="s">
        <v>9</v>
      </c>
      <c r="D26" s="1"/>
      <c r="E26" s="1"/>
      <c r="F26" s="1"/>
      <c r="G26" s="1"/>
      <c r="H26" s="1"/>
      <c r="I26" s="1"/>
      <c r="J26" s="1"/>
      <c r="K26" s="1"/>
      <c r="L26" s="1"/>
      <c r="M26" s="1"/>
    </row>
    <row r="27" spans="1:13" x14ac:dyDescent="0.25">
      <c r="A27" s="1"/>
      <c r="B27" s="10"/>
      <c r="C27" s="11"/>
      <c r="D27" s="1"/>
      <c r="E27" s="1"/>
      <c r="F27" s="1"/>
      <c r="G27" s="1"/>
      <c r="H27" s="1"/>
      <c r="I27" s="1"/>
      <c r="J27" s="1"/>
      <c r="K27" s="1"/>
      <c r="L27" s="1"/>
      <c r="M27" s="1"/>
    </row>
    <row r="28" spans="1:13" x14ac:dyDescent="0.25">
      <c r="A28" s="1"/>
      <c r="B28" s="10"/>
      <c r="C28" s="11"/>
      <c r="D28" s="1"/>
      <c r="E28" s="1"/>
      <c r="F28" s="1"/>
      <c r="G28" s="1"/>
      <c r="H28" s="1"/>
      <c r="I28" s="1"/>
      <c r="J28" s="1"/>
      <c r="K28" s="1"/>
      <c r="L28" s="1"/>
      <c r="M28" s="1"/>
    </row>
    <row r="29" spans="1:13" ht="32.25" customHeight="1" x14ac:dyDescent="0.3">
      <c r="A29" s="1"/>
      <c r="B29" s="90" t="s">
        <v>10</v>
      </c>
      <c r="C29" s="90"/>
      <c r="D29" s="90"/>
      <c r="E29" s="90"/>
      <c r="F29" s="90"/>
      <c r="G29" s="90"/>
      <c r="H29" s="90"/>
      <c r="I29" s="90"/>
      <c r="J29" s="90"/>
      <c r="K29" s="90"/>
      <c r="L29" s="90"/>
      <c r="M29" s="1"/>
    </row>
    <row r="30" spans="1:13" x14ac:dyDescent="0.25">
      <c r="A30" s="1"/>
      <c r="B30" s="1"/>
      <c r="C30" s="1"/>
      <c r="D30" s="1"/>
      <c r="E30" s="1"/>
      <c r="F30" s="1"/>
      <c r="G30" s="1"/>
      <c r="H30" s="1"/>
      <c r="I30" s="1"/>
      <c r="J30" s="1"/>
      <c r="K30" s="1"/>
      <c r="L30" s="1"/>
      <c r="M30" s="1"/>
    </row>
    <row r="31" spans="1:13" ht="30" customHeight="1" x14ac:dyDescent="0.25">
      <c r="A31" s="1"/>
      <c r="B31" s="88" t="s">
        <v>11</v>
      </c>
      <c r="C31" s="85" t="s">
        <v>58</v>
      </c>
      <c r="D31" s="86"/>
      <c r="E31" s="86"/>
      <c r="F31" s="86"/>
      <c r="G31" s="86"/>
      <c r="H31" s="87" t="s">
        <v>7</v>
      </c>
      <c r="I31" s="87"/>
      <c r="J31" s="87"/>
      <c r="K31" s="87"/>
      <c r="L31" s="88" t="s">
        <v>13</v>
      </c>
      <c r="M31" s="1"/>
    </row>
    <row r="32" spans="1:13" ht="15.75" customHeight="1" x14ac:dyDescent="0.25">
      <c r="A32" s="1"/>
      <c r="B32" s="88"/>
      <c r="C32" s="85"/>
      <c r="D32" s="58" t="s">
        <v>14</v>
      </c>
      <c r="E32" s="58" t="s">
        <v>15</v>
      </c>
      <c r="F32" s="58" t="s">
        <v>16</v>
      </c>
      <c r="G32" s="58" t="s">
        <v>17</v>
      </c>
      <c r="H32" s="58" t="s">
        <v>18</v>
      </c>
      <c r="I32" s="58" t="s">
        <v>19</v>
      </c>
      <c r="J32" s="58" t="s">
        <v>20</v>
      </c>
      <c r="K32" s="58" t="s">
        <v>21</v>
      </c>
      <c r="L32" s="88"/>
      <c r="M32" s="1"/>
    </row>
    <row r="33" spans="1:14" x14ac:dyDescent="0.25">
      <c r="A33" s="1"/>
      <c r="B33" s="58">
        <v>1</v>
      </c>
      <c r="C33" s="58">
        <v>2</v>
      </c>
      <c r="D33" s="58">
        <v>3</v>
      </c>
      <c r="E33" s="58">
        <v>4</v>
      </c>
      <c r="F33" s="58">
        <v>5</v>
      </c>
      <c r="G33" s="58">
        <v>6</v>
      </c>
      <c r="H33" s="58">
        <v>7</v>
      </c>
      <c r="I33" s="58">
        <v>8</v>
      </c>
      <c r="J33" s="58">
        <v>9</v>
      </c>
      <c r="K33" s="58">
        <v>10</v>
      </c>
      <c r="L33" s="58">
        <v>11</v>
      </c>
      <c r="M33" s="1"/>
    </row>
    <row r="34" spans="1:14" ht="14.4" x14ac:dyDescent="0.25">
      <c r="A34" s="1"/>
      <c r="B34" s="58">
        <v>1</v>
      </c>
      <c r="C34" s="59" t="s">
        <v>161</v>
      </c>
      <c r="D34" s="74"/>
      <c r="E34" s="70"/>
      <c r="F34" s="70"/>
      <c r="G34" s="74"/>
      <c r="H34" s="70"/>
      <c r="I34" s="70"/>
      <c r="J34" s="74"/>
      <c r="K34" s="70"/>
      <c r="L34" s="73"/>
      <c r="M34" s="1"/>
    </row>
    <row r="35" spans="1:14" ht="180" customHeight="1" x14ac:dyDescent="0.25">
      <c r="A35" s="1"/>
      <c r="B35" s="58">
        <v>2</v>
      </c>
      <c r="C35" s="60" t="s">
        <v>162</v>
      </c>
      <c r="D35" s="70"/>
      <c r="E35" s="74"/>
      <c r="F35" s="74"/>
      <c r="G35" s="70"/>
      <c r="H35" s="74"/>
      <c r="I35" s="74"/>
      <c r="J35" s="70"/>
      <c r="K35" s="74"/>
      <c r="L35" s="73"/>
      <c r="M35" s="1"/>
    </row>
    <row r="36" spans="1:14" ht="14.4" x14ac:dyDescent="0.25">
      <c r="A36" s="1"/>
      <c r="B36" s="58">
        <v>3</v>
      </c>
      <c r="C36" s="59" t="s">
        <v>163</v>
      </c>
      <c r="D36" s="70"/>
      <c r="E36" s="74"/>
      <c r="F36" s="74"/>
      <c r="G36" s="70"/>
      <c r="H36" s="74"/>
      <c r="I36" s="74"/>
      <c r="J36" s="70"/>
      <c r="K36" s="74"/>
      <c r="L36" s="73"/>
      <c r="M36" s="1"/>
    </row>
    <row r="37" spans="1:14" ht="74.400000000000006" x14ac:dyDescent="0.25">
      <c r="A37" s="1"/>
      <c r="B37" s="58">
        <v>4</v>
      </c>
      <c r="C37" s="60" t="s">
        <v>164</v>
      </c>
      <c r="D37" s="70"/>
      <c r="E37" s="74"/>
      <c r="F37" s="74"/>
      <c r="G37" s="70"/>
      <c r="H37" s="74"/>
      <c r="I37" s="74"/>
      <c r="J37" s="70"/>
      <c r="K37" s="74"/>
      <c r="L37" s="73"/>
      <c r="M37" s="1"/>
    </row>
    <row r="38" spans="1:14" ht="48" x14ac:dyDescent="0.25">
      <c r="A38" s="1"/>
      <c r="B38" s="58">
        <v>5</v>
      </c>
      <c r="C38" s="60" t="s">
        <v>119</v>
      </c>
      <c r="D38" s="70"/>
      <c r="E38" s="74"/>
      <c r="F38" s="74"/>
      <c r="G38" s="70"/>
      <c r="H38" s="74"/>
      <c r="I38" s="74"/>
      <c r="J38" s="70"/>
      <c r="K38" s="74"/>
      <c r="L38" s="73"/>
      <c r="M38" s="1"/>
    </row>
    <row r="39" spans="1:14" ht="69" customHeight="1" x14ac:dyDescent="0.25">
      <c r="A39" s="1"/>
      <c r="B39" s="58">
        <v>6</v>
      </c>
      <c r="C39" s="60" t="s">
        <v>120</v>
      </c>
      <c r="D39" s="61">
        <f>D34*Arkusz2!C8</f>
        <v>0</v>
      </c>
      <c r="E39" s="71"/>
      <c r="F39" s="71"/>
      <c r="G39" s="71"/>
      <c r="H39" s="71"/>
      <c r="I39" s="71"/>
      <c r="J39" s="71"/>
      <c r="K39" s="71"/>
      <c r="L39" s="61">
        <f>D39</f>
        <v>0</v>
      </c>
      <c r="M39" s="1"/>
    </row>
    <row r="40" spans="1:14" ht="67.5" customHeight="1" x14ac:dyDescent="0.25">
      <c r="A40" s="1"/>
      <c r="B40" s="58" t="s">
        <v>22</v>
      </c>
      <c r="C40" s="60" t="s">
        <v>121</v>
      </c>
      <c r="D40" s="71"/>
      <c r="E40" s="71"/>
      <c r="F40" s="71"/>
      <c r="G40" s="61">
        <f>G34*Arkusz2!F8</f>
        <v>0</v>
      </c>
      <c r="H40" s="71"/>
      <c r="I40" s="71"/>
      <c r="J40" s="61">
        <f>J34*Arkusz2!I8</f>
        <v>0</v>
      </c>
      <c r="K40" s="71"/>
      <c r="L40" s="61">
        <f>G40+J40</f>
        <v>0</v>
      </c>
      <c r="M40" s="1"/>
    </row>
    <row r="41" spans="1:14" ht="60" x14ac:dyDescent="0.25">
      <c r="A41" s="1"/>
      <c r="B41" s="58">
        <v>8</v>
      </c>
      <c r="C41" s="60" t="s">
        <v>122</v>
      </c>
      <c r="D41" s="71"/>
      <c r="E41" s="61">
        <f>E35*Arkusz2!D8</f>
        <v>0</v>
      </c>
      <c r="F41" s="61">
        <f>F35*Arkusz2!E8</f>
        <v>0</v>
      </c>
      <c r="G41" s="71"/>
      <c r="H41" s="71"/>
      <c r="I41" s="71"/>
      <c r="J41" s="71"/>
      <c r="K41" s="71"/>
      <c r="L41" s="61">
        <f>E41+F41</f>
        <v>0</v>
      </c>
      <c r="M41" s="1"/>
    </row>
    <row r="42" spans="1:14" ht="65.25" customHeight="1" x14ac:dyDescent="0.25">
      <c r="A42" s="1"/>
      <c r="B42" s="58" t="s">
        <v>23</v>
      </c>
      <c r="C42" s="60" t="s">
        <v>123</v>
      </c>
      <c r="D42" s="71"/>
      <c r="E42" s="71"/>
      <c r="F42" s="71"/>
      <c r="G42" s="71"/>
      <c r="H42" s="61">
        <f>H35*Arkusz2!G8</f>
        <v>0</v>
      </c>
      <c r="I42" s="61">
        <f>I35*Arkusz2!H8</f>
        <v>0</v>
      </c>
      <c r="J42" s="71"/>
      <c r="K42" s="61">
        <f>K35*Arkusz2!J8</f>
        <v>0</v>
      </c>
      <c r="L42" s="61">
        <f>H42+I42+K42</f>
        <v>0</v>
      </c>
      <c r="M42" s="1"/>
    </row>
    <row r="43" spans="1:14" ht="60" x14ac:dyDescent="0.25">
      <c r="A43" s="1"/>
      <c r="B43" s="58">
        <v>10</v>
      </c>
      <c r="C43" s="60" t="s">
        <v>124</v>
      </c>
      <c r="D43" s="71"/>
      <c r="E43" s="61">
        <f>E36*Arkusz2!D8</f>
        <v>0</v>
      </c>
      <c r="F43" s="61">
        <f>F36*Arkusz2!E8</f>
        <v>0</v>
      </c>
      <c r="G43" s="71"/>
      <c r="H43" s="71"/>
      <c r="I43" s="71"/>
      <c r="J43" s="71"/>
      <c r="K43" s="71"/>
      <c r="L43" s="61">
        <f>E43+F43</f>
        <v>0</v>
      </c>
      <c r="M43" s="1"/>
    </row>
    <row r="44" spans="1:14" ht="67.5" customHeight="1" x14ac:dyDescent="0.25">
      <c r="A44" s="1"/>
      <c r="B44" s="58" t="s">
        <v>24</v>
      </c>
      <c r="C44" s="60" t="s">
        <v>125</v>
      </c>
      <c r="D44" s="71"/>
      <c r="E44" s="71"/>
      <c r="F44" s="71"/>
      <c r="G44" s="71"/>
      <c r="H44" s="61">
        <f>H36*Arkusz2!G8</f>
        <v>0</v>
      </c>
      <c r="I44" s="61">
        <f>I36*Arkusz2!H8</f>
        <v>0</v>
      </c>
      <c r="J44" s="71"/>
      <c r="K44" s="61">
        <f>K36*Arkusz2!J8</f>
        <v>0</v>
      </c>
      <c r="L44" s="61">
        <f>H44+I44+K44</f>
        <v>0</v>
      </c>
      <c r="M44" s="1"/>
    </row>
    <row r="45" spans="1:14" ht="60" x14ac:dyDescent="0.25">
      <c r="A45" s="1"/>
      <c r="B45" s="58">
        <v>12</v>
      </c>
      <c r="C45" s="60" t="s">
        <v>126</v>
      </c>
      <c r="D45" s="71"/>
      <c r="E45" s="61">
        <f>E37*Arkusz2!D8</f>
        <v>0</v>
      </c>
      <c r="F45" s="61">
        <f>F37*Arkusz2!E8</f>
        <v>0</v>
      </c>
      <c r="G45" s="71"/>
      <c r="H45" s="71"/>
      <c r="I45" s="71"/>
      <c r="J45" s="71"/>
      <c r="K45" s="71"/>
      <c r="L45" s="61">
        <f>E45+F45</f>
        <v>0</v>
      </c>
      <c r="M45" s="1"/>
    </row>
    <row r="46" spans="1:14" ht="68.25" customHeight="1" x14ac:dyDescent="0.25">
      <c r="A46" s="1"/>
      <c r="B46" s="58">
        <v>13</v>
      </c>
      <c r="C46" s="60" t="s">
        <v>127</v>
      </c>
      <c r="D46" s="71"/>
      <c r="E46" s="71"/>
      <c r="F46" s="71"/>
      <c r="G46" s="71"/>
      <c r="H46" s="61">
        <f>H37*Arkusz2!G8</f>
        <v>0</v>
      </c>
      <c r="I46" s="61">
        <f>I37*Arkusz2!H8</f>
        <v>0</v>
      </c>
      <c r="J46" s="71"/>
      <c r="K46" s="61">
        <f>K37*Arkusz2!J8</f>
        <v>0</v>
      </c>
      <c r="L46" s="61">
        <f>H46+I46+K46</f>
        <v>0</v>
      </c>
      <c r="M46" s="1"/>
    </row>
    <row r="47" spans="1:14" ht="93" customHeight="1" x14ac:dyDescent="0.25">
      <c r="A47" s="1"/>
      <c r="B47" s="58">
        <v>14</v>
      </c>
      <c r="C47" s="60" t="s">
        <v>128</v>
      </c>
      <c r="D47" s="71"/>
      <c r="E47" s="61">
        <f>E38*Arkusz2!D8</f>
        <v>0</v>
      </c>
      <c r="F47" s="61">
        <f>F38*Arkusz2!E8</f>
        <v>0</v>
      </c>
      <c r="G47" s="71"/>
      <c r="H47" s="61">
        <f>H38*Arkusz2!G8</f>
        <v>0</v>
      </c>
      <c r="I47" s="61">
        <f>I38*Arkusz2!H8</f>
        <v>0</v>
      </c>
      <c r="J47" s="71"/>
      <c r="K47" s="61">
        <f>K38*Arkusz2!J8</f>
        <v>0</v>
      </c>
      <c r="L47" s="61">
        <f>E47+F47+H47+I47+K47</f>
        <v>0</v>
      </c>
      <c r="M47" s="1"/>
    </row>
    <row r="48" spans="1:14" ht="27.75" customHeight="1" x14ac:dyDescent="0.25">
      <c r="A48" s="1"/>
      <c r="B48" s="58">
        <v>15</v>
      </c>
      <c r="C48" s="60" t="s">
        <v>129</v>
      </c>
      <c r="D48" s="62">
        <f>D39</f>
        <v>0</v>
      </c>
      <c r="E48" s="62">
        <f>E41+E43+E45+E47</f>
        <v>0</v>
      </c>
      <c r="F48" s="62">
        <f>F41+F43+F45+F47</f>
        <v>0</v>
      </c>
      <c r="G48" s="62">
        <f>G40</f>
        <v>0</v>
      </c>
      <c r="H48" s="62">
        <f>H42+H44+H46+H47</f>
        <v>0</v>
      </c>
      <c r="I48" s="62">
        <f>I42+I44+I46+I47</f>
        <v>0</v>
      </c>
      <c r="J48" s="62">
        <f>J40</f>
        <v>0</v>
      </c>
      <c r="K48" s="62">
        <f>K42+K44+K46+K47</f>
        <v>0</v>
      </c>
      <c r="L48" s="62">
        <f>SUM(L39:L47)</f>
        <v>0</v>
      </c>
      <c r="M48" s="1"/>
      <c r="N48" s="75"/>
    </row>
    <row r="49" spans="1:14" x14ac:dyDescent="0.25">
      <c r="A49" s="1"/>
      <c r="B49" s="1"/>
      <c r="C49" s="1"/>
      <c r="D49" s="1"/>
      <c r="E49" s="1"/>
      <c r="F49" s="1"/>
      <c r="G49" s="1"/>
      <c r="H49" s="1"/>
      <c r="I49" s="1"/>
      <c r="J49" s="1"/>
      <c r="K49" s="1"/>
      <c r="L49" s="1"/>
      <c r="M49" s="1"/>
    </row>
    <row r="50" spans="1:14" ht="26.25" customHeight="1" x14ac:dyDescent="0.25">
      <c r="A50" s="1"/>
      <c r="B50" s="12"/>
      <c r="C50" s="98" t="s">
        <v>25</v>
      </c>
      <c r="D50" s="98"/>
      <c r="E50" s="98"/>
      <c r="F50" s="98"/>
      <c r="G50" s="98"/>
      <c r="H50" s="98"/>
      <c r="I50" s="66">
        <f>L48</f>
        <v>0</v>
      </c>
      <c r="J50" s="1"/>
      <c r="K50" s="1"/>
      <c r="L50" s="1"/>
      <c r="M50" s="1"/>
    </row>
    <row r="51" spans="1:14" ht="15" customHeight="1" x14ac:dyDescent="0.25">
      <c r="A51" s="1"/>
      <c r="B51" s="12"/>
      <c r="C51" s="1"/>
      <c r="D51" s="1"/>
      <c r="E51" s="1"/>
      <c r="F51" s="1"/>
      <c r="G51" s="1"/>
      <c r="H51" s="1"/>
      <c r="I51" s="1"/>
      <c r="J51" s="1"/>
      <c r="K51" s="1"/>
      <c r="L51" s="1"/>
      <c r="M51" s="1"/>
    </row>
    <row r="52" spans="1:14" ht="38.25" customHeight="1" x14ac:dyDescent="0.25">
      <c r="A52" s="1"/>
      <c r="B52" s="69" t="s">
        <v>59</v>
      </c>
      <c r="C52" s="99" t="s">
        <v>52</v>
      </c>
      <c r="D52" s="100"/>
      <c r="E52" s="100"/>
      <c r="F52" s="100"/>
      <c r="G52" s="100"/>
      <c r="H52" s="100"/>
      <c r="I52" s="100"/>
      <c r="J52" s="100"/>
      <c r="K52" s="100"/>
      <c r="L52" s="101"/>
      <c r="M52" s="1"/>
    </row>
    <row r="53" spans="1:14" ht="40.5" customHeight="1" x14ac:dyDescent="0.25">
      <c r="A53" s="1"/>
      <c r="B53" s="69" t="s">
        <v>60</v>
      </c>
      <c r="C53" s="99" t="s">
        <v>53</v>
      </c>
      <c r="D53" s="100"/>
      <c r="E53" s="100"/>
      <c r="F53" s="100"/>
      <c r="G53" s="100"/>
      <c r="H53" s="100"/>
      <c r="I53" s="100"/>
      <c r="J53" s="100"/>
      <c r="K53" s="100"/>
      <c r="L53" s="101"/>
      <c r="M53" s="1"/>
    </row>
    <row r="54" spans="1:14" ht="39.75" customHeight="1" x14ac:dyDescent="0.25">
      <c r="A54" s="1"/>
      <c r="B54" s="69" t="s">
        <v>61</v>
      </c>
      <c r="C54" s="99" t="s">
        <v>143</v>
      </c>
      <c r="D54" s="100"/>
      <c r="E54" s="100"/>
      <c r="F54" s="100"/>
      <c r="G54" s="100"/>
      <c r="H54" s="100"/>
      <c r="I54" s="100"/>
      <c r="J54" s="100"/>
      <c r="K54" s="100"/>
      <c r="L54" s="101"/>
      <c r="M54" s="1"/>
    </row>
    <row r="55" spans="1:14" ht="39" customHeight="1" x14ac:dyDescent="0.25">
      <c r="A55" s="1"/>
      <c r="B55" s="69" t="s">
        <v>62</v>
      </c>
      <c r="C55" s="99" t="s">
        <v>144</v>
      </c>
      <c r="D55" s="100"/>
      <c r="E55" s="100"/>
      <c r="F55" s="100"/>
      <c r="G55" s="100"/>
      <c r="H55" s="100"/>
      <c r="I55" s="100"/>
      <c r="J55" s="100"/>
      <c r="K55" s="100"/>
      <c r="L55" s="101"/>
      <c r="M55" s="1"/>
    </row>
    <row r="56" spans="1:14" ht="25.5" customHeight="1" x14ac:dyDescent="0.25">
      <c r="A56" s="1"/>
      <c r="B56" s="69" t="s">
        <v>63</v>
      </c>
      <c r="C56" s="99" t="s">
        <v>145</v>
      </c>
      <c r="D56" s="100"/>
      <c r="E56" s="100"/>
      <c r="F56" s="100"/>
      <c r="G56" s="100"/>
      <c r="H56" s="100"/>
      <c r="I56" s="100"/>
      <c r="J56" s="100"/>
      <c r="K56" s="100"/>
      <c r="L56" s="101"/>
      <c r="M56" s="1"/>
    </row>
    <row r="57" spans="1:14" x14ac:dyDescent="0.25">
      <c r="A57" s="1"/>
      <c r="B57" s="1"/>
      <c r="C57" s="13"/>
      <c r="D57" s="13"/>
      <c r="E57" s="1"/>
      <c r="F57" s="1"/>
      <c r="G57" s="1"/>
      <c r="H57" s="1"/>
      <c r="I57" s="1"/>
      <c r="J57" s="1"/>
      <c r="K57" s="1"/>
      <c r="L57" s="1"/>
      <c r="M57" s="1"/>
    </row>
    <row r="58" spans="1:14" ht="37.5" customHeight="1" x14ac:dyDescent="0.3">
      <c r="A58" s="1"/>
      <c r="B58" s="83" t="s">
        <v>26</v>
      </c>
      <c r="C58" s="83"/>
      <c r="D58" s="83"/>
      <c r="E58" s="83"/>
      <c r="F58" s="83"/>
      <c r="G58" s="83"/>
      <c r="H58" s="83"/>
      <c r="I58" s="83"/>
      <c r="J58" s="83"/>
      <c r="K58" s="83"/>
      <c r="L58" s="83"/>
      <c r="M58" s="1"/>
    </row>
    <row r="59" spans="1:14" x14ac:dyDescent="0.25">
      <c r="A59" s="1"/>
      <c r="B59" s="14"/>
      <c r="C59" s="13"/>
      <c r="D59" s="13"/>
      <c r="E59" s="1"/>
      <c r="F59" s="1"/>
      <c r="G59" s="1"/>
      <c r="H59" s="1"/>
      <c r="I59" s="1"/>
      <c r="J59" s="1"/>
      <c r="K59" s="1"/>
      <c r="L59" s="1"/>
      <c r="M59" s="1"/>
    </row>
    <row r="60" spans="1:14" ht="24" customHeight="1" x14ac:dyDescent="0.25">
      <c r="A60" s="1"/>
      <c r="B60" s="88" t="s">
        <v>11</v>
      </c>
      <c r="C60" s="85" t="s">
        <v>58</v>
      </c>
      <c r="D60" s="86"/>
      <c r="E60" s="86"/>
      <c r="F60" s="86"/>
      <c r="G60" s="86"/>
      <c r="H60" s="87" t="s">
        <v>7</v>
      </c>
      <c r="I60" s="87"/>
      <c r="J60" s="87"/>
      <c r="K60" s="87"/>
      <c r="L60" s="88" t="s">
        <v>13</v>
      </c>
      <c r="M60" s="1"/>
    </row>
    <row r="61" spans="1:14" ht="14.25" customHeight="1" x14ac:dyDescent="0.25">
      <c r="A61" s="1"/>
      <c r="B61" s="88"/>
      <c r="C61" s="85"/>
      <c r="D61" s="58" t="s">
        <v>14</v>
      </c>
      <c r="E61" s="58" t="s">
        <v>15</v>
      </c>
      <c r="F61" s="58" t="s">
        <v>16</v>
      </c>
      <c r="G61" s="58" t="s">
        <v>17</v>
      </c>
      <c r="H61" s="58" t="s">
        <v>18</v>
      </c>
      <c r="I61" s="58" t="s">
        <v>19</v>
      </c>
      <c r="J61" s="58" t="s">
        <v>20</v>
      </c>
      <c r="K61" s="58" t="s">
        <v>21</v>
      </c>
      <c r="L61" s="88"/>
      <c r="M61" s="1"/>
    </row>
    <row r="62" spans="1:14" x14ac:dyDescent="0.25">
      <c r="A62" s="1"/>
      <c r="B62" s="58">
        <v>1</v>
      </c>
      <c r="C62" s="58">
        <v>2</v>
      </c>
      <c r="D62" s="58">
        <v>3</v>
      </c>
      <c r="E62" s="58">
        <v>4</v>
      </c>
      <c r="F62" s="58">
        <v>5</v>
      </c>
      <c r="G62" s="58">
        <v>6</v>
      </c>
      <c r="H62" s="58">
        <v>7</v>
      </c>
      <c r="I62" s="58">
        <v>8</v>
      </c>
      <c r="J62" s="58">
        <v>9</v>
      </c>
      <c r="K62" s="58">
        <v>10</v>
      </c>
      <c r="L62" s="58">
        <v>11</v>
      </c>
      <c r="M62" s="1"/>
    </row>
    <row r="63" spans="1:14" x14ac:dyDescent="0.25">
      <c r="A63" s="1"/>
      <c r="B63" s="58">
        <v>1</v>
      </c>
      <c r="C63" s="60" t="s">
        <v>130</v>
      </c>
      <c r="D63" s="74"/>
      <c r="E63" s="74"/>
      <c r="F63" s="74"/>
      <c r="G63" s="74"/>
      <c r="H63" s="74"/>
      <c r="I63" s="74"/>
      <c r="J63" s="74"/>
      <c r="K63" s="74"/>
      <c r="L63" s="73"/>
      <c r="M63" s="1"/>
    </row>
    <row r="64" spans="1:14" ht="60" x14ac:dyDescent="0.25">
      <c r="A64" s="1"/>
      <c r="B64" s="58">
        <v>2</v>
      </c>
      <c r="C64" s="60" t="s">
        <v>131</v>
      </c>
      <c r="D64" s="65">
        <f>D63*Arkusz2!K8</f>
        <v>0</v>
      </c>
      <c r="E64" s="65">
        <f>E63*Arkusz2!L8</f>
        <v>0</v>
      </c>
      <c r="F64" s="65">
        <f>F63*Arkusz2!M8</f>
        <v>0</v>
      </c>
      <c r="G64" s="65">
        <f>G63*Arkusz2!N8</f>
        <v>0</v>
      </c>
      <c r="H64" s="65">
        <f>H63*Arkusz2!O8</f>
        <v>0</v>
      </c>
      <c r="I64" s="65">
        <f>I63*Arkusz2!P8</f>
        <v>0</v>
      </c>
      <c r="J64" s="65">
        <f>J63*Arkusz2!Q8</f>
        <v>0</v>
      </c>
      <c r="K64" s="65">
        <f>K63*Arkusz2!R8</f>
        <v>0</v>
      </c>
      <c r="L64" s="61">
        <f>SUM(D64:K64)</f>
        <v>0</v>
      </c>
      <c r="M64" s="1"/>
      <c r="N64" s="75"/>
    </row>
    <row r="65" spans="1:13" x14ac:dyDescent="0.25">
      <c r="A65" s="1"/>
      <c r="B65" s="1"/>
      <c r="C65" s="1"/>
      <c r="D65" s="1"/>
      <c r="E65" s="1"/>
      <c r="F65" s="1"/>
      <c r="G65" s="1"/>
      <c r="H65" s="1"/>
      <c r="J65" s="1"/>
      <c r="K65" s="1"/>
      <c r="L65" s="1"/>
      <c r="M65" s="1"/>
    </row>
    <row r="66" spans="1:13" ht="25.5" customHeight="1" x14ac:dyDescent="0.25">
      <c r="A66" s="1"/>
      <c r="B66" s="1"/>
      <c r="C66" s="89" t="s">
        <v>27</v>
      </c>
      <c r="D66" s="89"/>
      <c r="E66" s="89"/>
      <c r="F66" s="89"/>
      <c r="G66" s="89"/>
      <c r="H66" s="89"/>
      <c r="I66" s="66">
        <f>L64</f>
        <v>0</v>
      </c>
      <c r="J66" s="1"/>
      <c r="K66" s="1"/>
      <c r="L66" s="1"/>
      <c r="M66" s="1"/>
    </row>
    <row r="67" spans="1:13" x14ac:dyDescent="0.25">
      <c r="A67" s="1"/>
      <c r="B67" s="1"/>
      <c r="C67" s="1"/>
      <c r="D67" s="1"/>
      <c r="E67" s="1"/>
      <c r="F67" s="1"/>
      <c r="G67" s="1"/>
      <c r="H67" s="1"/>
      <c r="I67" s="1"/>
      <c r="J67" s="1"/>
      <c r="K67" s="1"/>
      <c r="L67" s="1"/>
      <c r="M67" s="1"/>
    </row>
    <row r="68" spans="1:13" ht="38.25" customHeight="1" x14ac:dyDescent="0.3">
      <c r="A68" s="1"/>
      <c r="B68" s="90" t="s">
        <v>160</v>
      </c>
      <c r="C68" s="90"/>
      <c r="D68" s="90"/>
      <c r="E68" s="90"/>
      <c r="F68" s="90"/>
      <c r="G68" s="90"/>
      <c r="H68" s="90"/>
      <c r="I68" s="90"/>
      <c r="J68" s="90"/>
      <c r="K68" s="90"/>
      <c r="L68" s="90"/>
      <c r="M68" s="1"/>
    </row>
    <row r="69" spans="1:13" x14ac:dyDescent="0.25">
      <c r="A69" s="1"/>
      <c r="B69" s="1"/>
      <c r="C69" s="1"/>
      <c r="D69" s="1"/>
      <c r="E69" s="1"/>
      <c r="F69" s="1"/>
      <c r="G69" s="1"/>
      <c r="H69" s="1"/>
      <c r="I69" s="1"/>
      <c r="J69" s="1"/>
      <c r="K69" s="1"/>
      <c r="L69" s="1"/>
      <c r="M69" s="1"/>
    </row>
    <row r="70" spans="1:13" ht="25.5" customHeight="1" x14ac:dyDescent="0.25">
      <c r="A70" s="1"/>
      <c r="B70" s="88" t="s">
        <v>11</v>
      </c>
      <c r="C70" s="85" t="s">
        <v>58</v>
      </c>
      <c r="D70" s="86"/>
      <c r="E70" s="86"/>
      <c r="F70" s="86"/>
      <c r="G70" s="86"/>
      <c r="H70" s="87" t="s">
        <v>7</v>
      </c>
      <c r="I70" s="87"/>
      <c r="J70" s="87"/>
      <c r="K70" s="87"/>
      <c r="L70" s="88" t="s">
        <v>13</v>
      </c>
      <c r="M70" s="1"/>
    </row>
    <row r="71" spans="1:13" ht="15.75" customHeight="1" x14ac:dyDescent="0.25">
      <c r="A71" s="1"/>
      <c r="B71" s="88"/>
      <c r="C71" s="85"/>
      <c r="D71" s="58" t="s">
        <v>14</v>
      </c>
      <c r="E71" s="58" t="s">
        <v>15</v>
      </c>
      <c r="F71" s="58" t="s">
        <v>16</v>
      </c>
      <c r="G71" s="58" t="s">
        <v>17</v>
      </c>
      <c r="H71" s="58" t="s">
        <v>18</v>
      </c>
      <c r="I71" s="58" t="s">
        <v>19</v>
      </c>
      <c r="J71" s="58" t="s">
        <v>20</v>
      </c>
      <c r="K71" s="58" t="s">
        <v>21</v>
      </c>
      <c r="L71" s="88"/>
      <c r="M71" s="1"/>
    </row>
    <row r="72" spans="1:13" ht="18.75" customHeight="1" x14ac:dyDescent="0.25">
      <c r="A72" s="1"/>
      <c r="B72" s="58">
        <v>1</v>
      </c>
      <c r="C72" s="58">
        <v>2</v>
      </c>
      <c r="D72" s="58">
        <v>3</v>
      </c>
      <c r="E72" s="58">
        <v>4</v>
      </c>
      <c r="F72" s="58">
        <v>5</v>
      </c>
      <c r="G72" s="58">
        <v>6</v>
      </c>
      <c r="H72" s="58">
        <v>7</v>
      </c>
      <c r="I72" s="58">
        <v>8</v>
      </c>
      <c r="J72" s="58">
        <v>9</v>
      </c>
      <c r="K72" s="58">
        <v>10</v>
      </c>
      <c r="L72" s="58">
        <v>11</v>
      </c>
      <c r="M72" s="1"/>
    </row>
    <row r="73" spans="1:13" ht="89.4" customHeight="1" x14ac:dyDescent="0.25">
      <c r="A73" s="1"/>
      <c r="B73" s="58">
        <v>1</v>
      </c>
      <c r="C73" s="60" t="s">
        <v>220</v>
      </c>
      <c r="D73" s="74"/>
      <c r="E73" s="74"/>
      <c r="F73" s="74"/>
      <c r="G73" s="74"/>
      <c r="H73" s="74"/>
      <c r="I73" s="74"/>
      <c r="J73" s="74"/>
      <c r="K73" s="74"/>
      <c r="L73" s="73"/>
      <c r="M73" s="1"/>
    </row>
    <row r="74" spans="1:13" ht="87" customHeight="1" x14ac:dyDescent="0.25">
      <c r="A74" s="1"/>
      <c r="B74" s="58">
        <v>2</v>
      </c>
      <c r="C74" s="60" t="s">
        <v>221</v>
      </c>
      <c r="D74" s="74"/>
      <c r="E74" s="74"/>
      <c r="F74" s="74"/>
      <c r="G74" s="74"/>
      <c r="H74" s="74"/>
      <c r="I74" s="74"/>
      <c r="J74" s="74"/>
      <c r="K74" s="74"/>
      <c r="L74" s="73"/>
      <c r="M74" s="1"/>
    </row>
    <row r="75" spans="1:13" ht="40.799999999999997" customHeight="1" x14ac:dyDescent="0.25">
      <c r="A75" s="1"/>
      <c r="B75" s="58">
        <v>3</v>
      </c>
      <c r="C75" s="60" t="s">
        <v>222</v>
      </c>
      <c r="D75" s="74"/>
      <c r="E75" s="74"/>
      <c r="F75" s="74"/>
      <c r="G75" s="74"/>
      <c r="H75" s="74"/>
      <c r="I75" s="74"/>
      <c r="J75" s="74"/>
      <c r="K75" s="74"/>
      <c r="L75" s="73"/>
      <c r="M75" s="1"/>
    </row>
    <row r="76" spans="1:13" ht="38.4" x14ac:dyDescent="0.25">
      <c r="A76" s="1"/>
      <c r="B76" s="58">
        <v>4</v>
      </c>
      <c r="C76" s="60" t="s">
        <v>223</v>
      </c>
      <c r="D76" s="74"/>
      <c r="E76" s="74"/>
      <c r="F76" s="74"/>
      <c r="G76" s="74"/>
      <c r="H76" s="74"/>
      <c r="I76" s="74"/>
      <c r="J76" s="74"/>
      <c r="K76" s="74"/>
      <c r="L76" s="73"/>
      <c r="M76" s="1"/>
    </row>
    <row r="77" spans="1:13" ht="64.8" customHeight="1" x14ac:dyDescent="0.25">
      <c r="A77" s="1"/>
      <c r="B77" s="58">
        <v>5</v>
      </c>
      <c r="C77" s="60" t="s">
        <v>165</v>
      </c>
      <c r="D77" s="70"/>
      <c r="E77" s="70"/>
      <c r="F77" s="70"/>
      <c r="G77" s="74"/>
      <c r="H77" s="74"/>
      <c r="I77" s="70"/>
      <c r="J77" s="74"/>
      <c r="K77" s="74"/>
      <c r="L77" s="73"/>
      <c r="M77" s="1"/>
    </row>
    <row r="78" spans="1:13" ht="51.6" customHeight="1" x14ac:dyDescent="0.25">
      <c r="A78" s="1"/>
      <c r="B78" s="58">
        <v>6</v>
      </c>
      <c r="C78" s="60" t="s">
        <v>224</v>
      </c>
      <c r="D78" s="74"/>
      <c r="E78" s="74"/>
      <c r="F78" s="74"/>
      <c r="G78" s="74"/>
      <c r="H78" s="74"/>
      <c r="I78" s="74"/>
      <c r="J78" s="74"/>
      <c r="K78" s="74"/>
      <c r="L78" s="73"/>
      <c r="M78" s="1"/>
    </row>
    <row r="79" spans="1:13" ht="52.2" customHeight="1" x14ac:dyDescent="0.25">
      <c r="A79" s="1"/>
      <c r="B79" s="58">
        <v>7</v>
      </c>
      <c r="C79" s="60" t="s">
        <v>225</v>
      </c>
      <c r="D79" s="74"/>
      <c r="E79" s="74"/>
      <c r="F79" s="74"/>
      <c r="G79" s="74"/>
      <c r="H79" s="74"/>
      <c r="I79" s="74"/>
      <c r="J79" s="74"/>
      <c r="K79" s="74"/>
      <c r="L79" s="73"/>
      <c r="M79" s="1"/>
    </row>
    <row r="80" spans="1:13" ht="43.8" customHeight="1" x14ac:dyDescent="0.25">
      <c r="A80" s="1"/>
      <c r="B80" s="58">
        <v>8</v>
      </c>
      <c r="C80" s="60" t="s">
        <v>226</v>
      </c>
      <c r="D80" s="74"/>
      <c r="E80" s="74"/>
      <c r="F80" s="74"/>
      <c r="G80" s="74"/>
      <c r="H80" s="74"/>
      <c r="I80" s="74"/>
      <c r="J80" s="74"/>
      <c r="K80" s="74"/>
      <c r="L80" s="73"/>
      <c r="M80" s="1"/>
    </row>
    <row r="81" spans="1:13" ht="40.799999999999997" customHeight="1" x14ac:dyDescent="0.25">
      <c r="A81" s="1"/>
      <c r="B81" s="58">
        <v>9</v>
      </c>
      <c r="C81" s="60" t="s">
        <v>227</v>
      </c>
      <c r="D81" s="74"/>
      <c r="E81" s="74"/>
      <c r="F81" s="74"/>
      <c r="G81" s="74"/>
      <c r="H81" s="74"/>
      <c r="I81" s="74"/>
      <c r="J81" s="74"/>
      <c r="K81" s="74"/>
      <c r="L81" s="77"/>
      <c r="M81" s="1"/>
    </row>
    <row r="82" spans="1:13" ht="60" x14ac:dyDescent="0.25">
      <c r="A82" s="1"/>
      <c r="B82" s="58">
        <v>10</v>
      </c>
      <c r="C82" s="60" t="s">
        <v>103</v>
      </c>
      <c r="D82" s="61">
        <f>D73*Arkusz2!C7</f>
        <v>0</v>
      </c>
      <c r="E82" s="61">
        <f>E73*Arkusz2!D7</f>
        <v>0</v>
      </c>
      <c r="F82" s="61">
        <f>F73*Arkusz2!E7</f>
        <v>0</v>
      </c>
      <c r="G82" s="71"/>
      <c r="H82" s="71"/>
      <c r="I82" s="71"/>
      <c r="J82" s="71"/>
      <c r="K82" s="71"/>
      <c r="L82" s="61">
        <f>D82+E82+F82</f>
        <v>0</v>
      </c>
      <c r="M82" s="1"/>
    </row>
    <row r="83" spans="1:13" ht="60" x14ac:dyDescent="0.25">
      <c r="A83" s="1"/>
      <c r="B83" s="58">
        <v>11</v>
      </c>
      <c r="C83" s="60" t="s">
        <v>132</v>
      </c>
      <c r="D83" s="61">
        <f>D74*Arkusz2!C8</f>
        <v>0</v>
      </c>
      <c r="E83" s="61">
        <f>E74*Arkusz2!D8</f>
        <v>0</v>
      </c>
      <c r="F83" s="61">
        <f>F74*Arkusz2!E8</f>
        <v>0</v>
      </c>
      <c r="G83" s="71"/>
      <c r="H83" s="71"/>
      <c r="I83" s="71"/>
      <c r="J83" s="71"/>
      <c r="K83" s="71"/>
      <c r="L83" s="61">
        <f>D83+E83+F83</f>
        <v>0</v>
      </c>
      <c r="M83" s="1"/>
    </row>
    <row r="84" spans="1:13" ht="72" x14ac:dyDescent="0.25">
      <c r="A84" s="1"/>
      <c r="B84" s="58">
        <v>12</v>
      </c>
      <c r="C84" s="60" t="s">
        <v>133</v>
      </c>
      <c r="D84" s="71"/>
      <c r="E84" s="71"/>
      <c r="F84" s="71"/>
      <c r="G84" s="61">
        <f>G73*Arkusz2!F7</f>
        <v>0</v>
      </c>
      <c r="H84" s="61">
        <f>H73*Arkusz2!G7</f>
        <v>0</v>
      </c>
      <c r="I84" s="61">
        <f>I73*Arkusz2!H7</f>
        <v>0</v>
      </c>
      <c r="J84" s="61">
        <f>J73*Arkusz2!I7</f>
        <v>0</v>
      </c>
      <c r="K84" s="61">
        <f>K73*Arkusz2!J7</f>
        <v>0</v>
      </c>
      <c r="L84" s="61">
        <f>G84+H84+I84+J84+K84</f>
        <v>0</v>
      </c>
      <c r="M84" s="1"/>
    </row>
    <row r="85" spans="1:13" ht="72" x14ac:dyDescent="0.25">
      <c r="A85" s="1"/>
      <c r="B85" s="58">
        <v>13</v>
      </c>
      <c r="C85" s="60" t="s">
        <v>134</v>
      </c>
      <c r="D85" s="71"/>
      <c r="E85" s="71"/>
      <c r="F85" s="71"/>
      <c r="G85" s="61">
        <f>G74*Arkusz2!F8</f>
        <v>0</v>
      </c>
      <c r="H85" s="61">
        <f>H74*Arkusz2!G8</f>
        <v>0</v>
      </c>
      <c r="I85" s="61">
        <f>I74*Arkusz2!H8</f>
        <v>0</v>
      </c>
      <c r="J85" s="61">
        <f>J74*Arkusz2!I8</f>
        <v>0</v>
      </c>
      <c r="K85" s="61">
        <f>K74*Arkusz2!J8</f>
        <v>0</v>
      </c>
      <c r="L85" s="61">
        <f>G85+H85+I85+J85+K85</f>
        <v>0</v>
      </c>
      <c r="M85" s="1"/>
    </row>
    <row r="86" spans="1:13" ht="60" x14ac:dyDescent="0.25">
      <c r="A86" s="1"/>
      <c r="B86" s="58">
        <v>14</v>
      </c>
      <c r="C86" s="60" t="s">
        <v>135</v>
      </c>
      <c r="D86" s="61">
        <f>D75*Arkusz2!K7</f>
        <v>0</v>
      </c>
      <c r="E86" s="61">
        <f>E75*Arkusz2!L7</f>
        <v>0</v>
      </c>
      <c r="F86" s="61">
        <f>F75*Arkusz2!M7</f>
        <v>0</v>
      </c>
      <c r="G86" s="61">
        <f>G75*Arkusz2!N7</f>
        <v>0</v>
      </c>
      <c r="H86" s="61">
        <f>H75*Arkusz2!O7</f>
        <v>0</v>
      </c>
      <c r="I86" s="61">
        <f>I75*Arkusz2!P7</f>
        <v>0</v>
      </c>
      <c r="J86" s="61">
        <f>J75*Arkusz2!Q7</f>
        <v>0</v>
      </c>
      <c r="K86" s="61">
        <f>K75*Arkusz2!R7</f>
        <v>0</v>
      </c>
      <c r="L86" s="61">
        <f>D86+E86+F86+G86+H86+I86+J86+K86</f>
        <v>0</v>
      </c>
      <c r="M86" s="1"/>
    </row>
    <row r="87" spans="1:13" ht="60" x14ac:dyDescent="0.25">
      <c r="A87" s="1"/>
      <c r="B87" s="58">
        <v>15</v>
      </c>
      <c r="C87" s="60" t="s">
        <v>136</v>
      </c>
      <c r="D87" s="61">
        <f>D76*Arkusz2!K8</f>
        <v>0</v>
      </c>
      <c r="E87" s="61">
        <f>E76*Arkusz2!L8</f>
        <v>0</v>
      </c>
      <c r="F87" s="61">
        <f>F76*Arkusz2!M8</f>
        <v>0</v>
      </c>
      <c r="G87" s="61">
        <f>G76*Arkusz2!N8</f>
        <v>0</v>
      </c>
      <c r="H87" s="61">
        <f>H76*Arkusz2!O8</f>
        <v>0</v>
      </c>
      <c r="I87" s="61">
        <f>I76*Arkusz2!P8</f>
        <v>0</v>
      </c>
      <c r="J87" s="61">
        <f>J76*Arkusz2!Q8</f>
        <v>0</v>
      </c>
      <c r="K87" s="61">
        <f>K76*Arkusz2!R8</f>
        <v>0</v>
      </c>
      <c r="L87" s="61">
        <f>D87+E87+F87+G87+H87+I87+J87+K87</f>
        <v>0</v>
      </c>
      <c r="M87" s="1"/>
    </row>
    <row r="88" spans="1:13" ht="72" x14ac:dyDescent="0.25">
      <c r="A88" s="1"/>
      <c r="B88" s="58">
        <v>16</v>
      </c>
      <c r="C88" s="60" t="s">
        <v>137</v>
      </c>
      <c r="D88" s="71"/>
      <c r="E88" s="71"/>
      <c r="F88" s="71"/>
      <c r="G88" s="61">
        <f>G77*Arkusz2!S8</f>
        <v>0</v>
      </c>
      <c r="H88" s="61">
        <f>H77*Arkusz2!S8</f>
        <v>0</v>
      </c>
      <c r="I88" s="71"/>
      <c r="J88" s="61">
        <f>J77*Arkusz2!S8</f>
        <v>0</v>
      </c>
      <c r="K88" s="61">
        <f>K77*Arkusz2!S8</f>
        <v>0</v>
      </c>
      <c r="L88" s="61">
        <f>G88+H88+J88+K88</f>
        <v>0</v>
      </c>
      <c r="M88" s="1"/>
    </row>
    <row r="89" spans="1:13" ht="102" customHeight="1" x14ac:dyDescent="0.25">
      <c r="A89" s="1"/>
      <c r="B89" s="58">
        <v>17</v>
      </c>
      <c r="C89" s="60" t="s">
        <v>138</v>
      </c>
      <c r="D89" s="61">
        <f>D78*Arkusz2!C7</f>
        <v>0</v>
      </c>
      <c r="E89" s="61">
        <f>E78*Arkusz2!D7</f>
        <v>0</v>
      </c>
      <c r="F89" s="61">
        <f>F78*Arkusz2!E7</f>
        <v>0</v>
      </c>
      <c r="G89" s="61">
        <f>G78*Arkusz2!F7</f>
        <v>0</v>
      </c>
      <c r="H89" s="61">
        <f>H78*Arkusz2!G7</f>
        <v>0</v>
      </c>
      <c r="I89" s="61">
        <f>I78*Arkusz2!H7</f>
        <v>0</v>
      </c>
      <c r="J89" s="61">
        <f>J78*Arkusz2!I7</f>
        <v>0</v>
      </c>
      <c r="K89" s="61">
        <f>K78*Arkusz2!J7</f>
        <v>0</v>
      </c>
      <c r="L89" s="61">
        <f>D89+E89+F89+G89+H89+I89+J89+K89</f>
        <v>0</v>
      </c>
      <c r="M89" s="1"/>
    </row>
    <row r="90" spans="1:13" ht="102" customHeight="1" x14ac:dyDescent="0.25">
      <c r="A90" s="1"/>
      <c r="B90" s="58">
        <v>18</v>
      </c>
      <c r="C90" s="60" t="s">
        <v>139</v>
      </c>
      <c r="D90" s="61">
        <f>D79*Arkusz2!C8</f>
        <v>0</v>
      </c>
      <c r="E90" s="61">
        <f>E79*Arkusz2!D8</f>
        <v>0</v>
      </c>
      <c r="F90" s="61">
        <f>F79*Arkusz2!E8</f>
        <v>0</v>
      </c>
      <c r="G90" s="61">
        <f>G79*Arkusz2!F8</f>
        <v>0</v>
      </c>
      <c r="H90" s="61">
        <f>H79*Arkusz2!G8</f>
        <v>0</v>
      </c>
      <c r="I90" s="61">
        <f>I79*Arkusz2!H8</f>
        <v>0</v>
      </c>
      <c r="J90" s="61">
        <f>J79*Arkusz2!I8</f>
        <v>0</v>
      </c>
      <c r="K90" s="61">
        <f>K79*Arkusz2!J8</f>
        <v>0</v>
      </c>
      <c r="L90" s="61">
        <f>D90+E90+F90+G90+H90+I90+J90+K90</f>
        <v>0</v>
      </c>
      <c r="M90" s="1"/>
    </row>
    <row r="91" spans="1:13" ht="75" customHeight="1" x14ac:dyDescent="0.25">
      <c r="A91" s="1"/>
      <c r="B91" s="58">
        <v>19</v>
      </c>
      <c r="C91" s="60" t="s">
        <v>140</v>
      </c>
      <c r="D91" s="61">
        <f>D80*Arkusz2!K7</f>
        <v>0</v>
      </c>
      <c r="E91" s="61">
        <f>E80*Arkusz2!L7</f>
        <v>0</v>
      </c>
      <c r="F91" s="61">
        <f>F80*Arkusz2!M7</f>
        <v>0</v>
      </c>
      <c r="G91" s="61">
        <f>G80*Arkusz2!N7</f>
        <v>0</v>
      </c>
      <c r="H91" s="61">
        <f>H80*Arkusz2!O7</f>
        <v>0</v>
      </c>
      <c r="I91" s="61">
        <f>I80*Arkusz2!P7</f>
        <v>0</v>
      </c>
      <c r="J91" s="61">
        <f>J80*Arkusz2!Q7</f>
        <v>0</v>
      </c>
      <c r="K91" s="61">
        <f>K80*Arkusz2!R7</f>
        <v>0</v>
      </c>
      <c r="L91" s="61">
        <f>D91+E91+F91+G91+H91+I91+J91+K91</f>
        <v>0</v>
      </c>
      <c r="M91" s="1"/>
    </row>
    <row r="92" spans="1:13" ht="76.5" customHeight="1" x14ac:dyDescent="0.25">
      <c r="A92" s="1"/>
      <c r="B92" s="58">
        <v>20</v>
      </c>
      <c r="C92" s="60" t="s">
        <v>141</v>
      </c>
      <c r="D92" s="61">
        <f>D81*Arkusz2!K8</f>
        <v>0</v>
      </c>
      <c r="E92" s="61">
        <f>E81*Arkusz2!L8</f>
        <v>0</v>
      </c>
      <c r="F92" s="61">
        <f>F81*Arkusz2!M8</f>
        <v>0</v>
      </c>
      <c r="G92" s="61">
        <f>G81*Arkusz2!N8</f>
        <v>0</v>
      </c>
      <c r="H92" s="61">
        <f>H81*Arkusz2!O8</f>
        <v>0</v>
      </c>
      <c r="I92" s="61">
        <f>I81*Arkusz2!P8</f>
        <v>0</v>
      </c>
      <c r="J92" s="61">
        <f>J81*Arkusz2!Q8</f>
        <v>0</v>
      </c>
      <c r="K92" s="61">
        <f>K81*Arkusz2!R8</f>
        <v>0</v>
      </c>
      <c r="L92" s="61">
        <f>D92+E92+F92+G92+H92+I92+J92+K92</f>
        <v>0</v>
      </c>
      <c r="M92" s="1"/>
    </row>
    <row r="93" spans="1:13" ht="21.75" customHeight="1" x14ac:dyDescent="0.25">
      <c r="A93" s="1"/>
      <c r="B93" s="58">
        <v>21</v>
      </c>
      <c r="C93" s="60" t="s">
        <v>142</v>
      </c>
      <c r="D93" s="61">
        <f>D82+D83+D86+D87+D89+D90+D91+D92</f>
        <v>0</v>
      </c>
      <c r="E93" s="61">
        <f>E82+E83+E86+E87+E89+E90+E91+E92</f>
        <v>0</v>
      </c>
      <c r="F93" s="61">
        <f>F82+F83+F86+F87+F89+F90+F91+F92</f>
        <v>0</v>
      </c>
      <c r="G93" s="61">
        <f>G84+G85+G86+G87+G88+G89+G90+G91+G92</f>
        <v>0</v>
      </c>
      <c r="H93" s="61">
        <f>H84+H85+H86+H87+H88+H89+H90+H91+H92</f>
        <v>0</v>
      </c>
      <c r="I93" s="61">
        <f>I84+I85+I86+I87+I89+I90+I91+I92</f>
        <v>0</v>
      </c>
      <c r="J93" s="61">
        <f>J84+J85+J86+J87+J88+J89+J90+J91+J92</f>
        <v>0</v>
      </c>
      <c r="K93" s="61">
        <f>K84+K85+K86+K87+K88+K89+K90+K91+K92</f>
        <v>0</v>
      </c>
      <c r="L93" s="61">
        <f>SUM(L82:L92)</f>
        <v>0</v>
      </c>
      <c r="M93" s="76"/>
    </row>
    <row r="94" spans="1:13" x14ac:dyDescent="0.25">
      <c r="A94" s="1"/>
      <c r="B94" s="12"/>
      <c r="C94" s="1"/>
      <c r="D94" s="1"/>
      <c r="E94" s="1"/>
      <c r="F94" s="1"/>
      <c r="G94" s="1"/>
      <c r="H94" s="1"/>
      <c r="I94" s="1"/>
      <c r="J94" s="1"/>
      <c r="K94" s="1"/>
      <c r="L94" s="1"/>
      <c r="M94" s="1"/>
    </row>
    <row r="95" spans="1:13" ht="28.5" customHeight="1" x14ac:dyDescent="0.25">
      <c r="A95" s="1"/>
      <c r="B95" s="15" t="s">
        <v>65</v>
      </c>
      <c r="C95" s="79" t="s">
        <v>146</v>
      </c>
      <c r="D95" s="80"/>
      <c r="E95" s="80"/>
      <c r="F95" s="80"/>
      <c r="G95" s="80"/>
      <c r="H95" s="80"/>
      <c r="I95" s="80"/>
      <c r="J95" s="80"/>
      <c r="K95" s="80"/>
      <c r="L95" s="81"/>
      <c r="M95" s="1"/>
    </row>
    <row r="96" spans="1:13" ht="27.75" customHeight="1" x14ac:dyDescent="0.25">
      <c r="A96" s="1"/>
      <c r="B96" s="15" t="s">
        <v>66</v>
      </c>
      <c r="C96" s="79" t="s">
        <v>147</v>
      </c>
      <c r="D96" s="80"/>
      <c r="E96" s="80"/>
      <c r="F96" s="80"/>
      <c r="G96" s="80"/>
      <c r="H96" s="80"/>
      <c r="I96" s="80"/>
      <c r="J96" s="80"/>
      <c r="K96" s="80"/>
      <c r="L96" s="81"/>
      <c r="M96" s="1"/>
    </row>
    <row r="97" spans="1:13" ht="27.75" customHeight="1" x14ac:dyDescent="0.25">
      <c r="A97" s="1"/>
      <c r="B97" s="15" t="s">
        <v>67</v>
      </c>
      <c r="C97" s="79" t="s">
        <v>148</v>
      </c>
      <c r="D97" s="80"/>
      <c r="E97" s="80"/>
      <c r="F97" s="80"/>
      <c r="G97" s="80"/>
      <c r="H97" s="80"/>
      <c r="I97" s="80"/>
      <c r="J97" s="80"/>
      <c r="K97" s="80"/>
      <c r="L97" s="81"/>
      <c r="M97" s="1"/>
    </row>
    <row r="98" spans="1:13" ht="26.25" customHeight="1" x14ac:dyDescent="0.25">
      <c r="A98" s="1"/>
      <c r="B98" s="15" t="s">
        <v>68</v>
      </c>
      <c r="C98" s="79" t="s">
        <v>149</v>
      </c>
      <c r="D98" s="80"/>
      <c r="E98" s="80"/>
      <c r="F98" s="80"/>
      <c r="G98" s="80"/>
      <c r="H98" s="80"/>
      <c r="I98" s="80"/>
      <c r="J98" s="80"/>
      <c r="K98" s="80"/>
      <c r="L98" s="81"/>
      <c r="M98" s="1"/>
    </row>
    <row r="99" spans="1:13" ht="27.75" customHeight="1" x14ac:dyDescent="0.25">
      <c r="A99" s="1"/>
      <c r="B99" s="15" t="s">
        <v>69</v>
      </c>
      <c r="C99" s="79" t="s">
        <v>150</v>
      </c>
      <c r="D99" s="80"/>
      <c r="E99" s="80"/>
      <c r="F99" s="80"/>
      <c r="G99" s="80"/>
      <c r="H99" s="80"/>
      <c r="I99" s="80"/>
      <c r="J99" s="80"/>
      <c r="K99" s="80"/>
      <c r="L99" s="81"/>
      <c r="M99" s="1"/>
    </row>
    <row r="100" spans="1:13" ht="36" customHeight="1" x14ac:dyDescent="0.25">
      <c r="A100" s="1"/>
      <c r="B100" s="15" t="s">
        <v>155</v>
      </c>
      <c r="C100" s="79" t="s">
        <v>151</v>
      </c>
      <c r="D100" s="80"/>
      <c r="E100" s="80"/>
      <c r="F100" s="80"/>
      <c r="G100" s="80"/>
      <c r="H100" s="80"/>
      <c r="I100" s="80"/>
      <c r="J100" s="80"/>
      <c r="K100" s="80"/>
      <c r="L100" s="81"/>
      <c r="M100" s="1"/>
    </row>
    <row r="101" spans="1:13" ht="36" customHeight="1" x14ac:dyDescent="0.25">
      <c r="A101" s="1"/>
      <c r="B101" s="15" t="s">
        <v>156</v>
      </c>
      <c r="C101" s="79" t="s">
        <v>152</v>
      </c>
      <c r="D101" s="80"/>
      <c r="E101" s="80"/>
      <c r="F101" s="80"/>
      <c r="G101" s="80"/>
      <c r="H101" s="80"/>
      <c r="I101" s="80"/>
      <c r="J101" s="80"/>
      <c r="K101" s="80"/>
      <c r="L101" s="81"/>
      <c r="M101" s="1"/>
    </row>
    <row r="102" spans="1:13" ht="36" customHeight="1" x14ac:dyDescent="0.25">
      <c r="A102" s="1"/>
      <c r="B102" s="15" t="s">
        <v>157</v>
      </c>
      <c r="C102" s="79" t="s">
        <v>153</v>
      </c>
      <c r="D102" s="80"/>
      <c r="E102" s="80"/>
      <c r="F102" s="80"/>
      <c r="G102" s="80"/>
      <c r="H102" s="80"/>
      <c r="I102" s="80"/>
      <c r="J102" s="80"/>
      <c r="K102" s="80"/>
      <c r="L102" s="81"/>
      <c r="M102" s="1"/>
    </row>
    <row r="103" spans="1:13" ht="38.25" customHeight="1" x14ac:dyDescent="0.25">
      <c r="A103" s="1"/>
      <c r="B103" s="15" t="s">
        <v>158</v>
      </c>
      <c r="C103" s="79" t="s">
        <v>154</v>
      </c>
      <c r="D103" s="80"/>
      <c r="E103" s="80"/>
      <c r="F103" s="80"/>
      <c r="G103" s="80"/>
      <c r="H103" s="80"/>
      <c r="I103" s="80"/>
      <c r="J103" s="80"/>
      <c r="K103" s="80"/>
      <c r="L103" s="81"/>
      <c r="M103" s="1"/>
    </row>
    <row r="104" spans="1:13" x14ac:dyDescent="0.25">
      <c r="A104" s="1"/>
      <c r="B104" s="15"/>
      <c r="C104" s="11"/>
      <c r="D104" s="1"/>
      <c r="E104" s="1"/>
      <c r="F104" s="1"/>
      <c r="G104" s="1"/>
      <c r="H104" s="1"/>
      <c r="I104" s="1"/>
      <c r="J104" s="1"/>
      <c r="K104" s="1"/>
      <c r="L104" s="1"/>
      <c r="M104" s="1"/>
    </row>
    <row r="105" spans="1:13" x14ac:dyDescent="0.25">
      <c r="A105" s="1"/>
      <c r="B105" s="1"/>
      <c r="C105" s="1"/>
      <c r="D105" s="1"/>
      <c r="E105" s="1"/>
      <c r="F105" s="1"/>
      <c r="G105" s="1"/>
      <c r="H105" s="1"/>
      <c r="I105" s="1"/>
      <c r="J105" s="1"/>
      <c r="K105" s="1"/>
      <c r="L105" s="1"/>
      <c r="M105" s="1"/>
    </row>
    <row r="106" spans="1:13" ht="33.75" customHeight="1" x14ac:dyDescent="0.3">
      <c r="A106" s="1"/>
      <c r="B106" s="83" t="s">
        <v>28</v>
      </c>
      <c r="C106" s="83"/>
      <c r="D106" s="83"/>
      <c r="E106" s="83"/>
      <c r="F106" s="83"/>
      <c r="G106" s="83"/>
      <c r="H106" s="83"/>
      <c r="I106" s="83"/>
      <c r="J106" s="83"/>
      <c r="K106" s="83"/>
      <c r="L106" s="1"/>
      <c r="M106" s="1"/>
    </row>
    <row r="107" spans="1:13" x14ac:dyDescent="0.25">
      <c r="A107" s="1"/>
      <c r="B107" s="1"/>
      <c r="C107" s="1"/>
      <c r="D107" s="1"/>
      <c r="E107" s="1"/>
      <c r="F107" s="1"/>
      <c r="G107" s="1"/>
      <c r="H107" s="1"/>
      <c r="I107" s="1"/>
      <c r="J107" s="1"/>
      <c r="K107" s="1"/>
      <c r="L107" s="1"/>
      <c r="M107" s="1"/>
    </row>
    <row r="108" spans="1:13" x14ac:dyDescent="0.25">
      <c r="A108" s="1"/>
      <c r="B108" s="1"/>
      <c r="C108" s="1"/>
      <c r="D108" s="1"/>
      <c r="E108" s="1"/>
      <c r="F108" s="16" t="s">
        <v>159</v>
      </c>
      <c r="G108" s="72">
        <f>SUM(L48,L64,L93)</f>
        <v>0</v>
      </c>
      <c r="H108" s="1" t="s">
        <v>29</v>
      </c>
      <c r="I108" s="1"/>
      <c r="J108" s="1"/>
      <c r="K108" s="1"/>
      <c r="L108" s="1"/>
      <c r="M108" s="1"/>
    </row>
    <row r="109" spans="1:13" x14ac:dyDescent="0.25">
      <c r="A109" s="1"/>
      <c r="B109" s="1"/>
      <c r="C109" s="1"/>
      <c r="D109" s="1"/>
      <c r="E109" s="1"/>
      <c r="F109" s="1"/>
      <c r="G109" s="1"/>
      <c r="H109" s="1"/>
      <c r="I109" s="1"/>
      <c r="J109" s="1"/>
      <c r="K109" s="1"/>
      <c r="L109" s="1"/>
      <c r="M109" s="1"/>
    </row>
    <row r="110" spans="1:13" x14ac:dyDescent="0.25">
      <c r="A110" s="1"/>
      <c r="B110" s="1"/>
      <c r="C110" s="1"/>
      <c r="D110" s="17" t="s">
        <v>30</v>
      </c>
      <c r="E110" s="67"/>
      <c r="F110" s="1"/>
      <c r="G110" s="1"/>
      <c r="H110" s="1"/>
      <c r="I110" s="1"/>
      <c r="J110" s="1"/>
      <c r="K110" s="1"/>
      <c r="L110" s="1"/>
      <c r="M110" s="1"/>
    </row>
    <row r="111" spans="1:13" x14ac:dyDescent="0.25">
      <c r="A111" s="1"/>
      <c r="B111" s="1"/>
      <c r="C111" s="1"/>
      <c r="D111" s="17" t="s">
        <v>31</v>
      </c>
      <c r="E111" s="67"/>
      <c r="F111" s="1"/>
      <c r="G111" s="1"/>
      <c r="H111" s="1"/>
      <c r="I111" s="1"/>
      <c r="J111" s="1"/>
      <c r="K111" s="1"/>
      <c r="L111" s="1"/>
      <c r="M111" s="1"/>
    </row>
    <row r="112" spans="1:13" x14ac:dyDescent="0.25">
      <c r="A112" s="1"/>
      <c r="B112" s="1"/>
      <c r="C112" s="1"/>
      <c r="D112" s="1"/>
      <c r="E112" s="1"/>
      <c r="F112" s="1"/>
      <c r="G112" s="1"/>
      <c r="H112" s="1"/>
      <c r="I112" s="1"/>
      <c r="J112" s="1"/>
      <c r="K112" s="1"/>
      <c r="L112" s="1"/>
      <c r="M112" s="1"/>
    </row>
    <row r="113" spans="1:13" x14ac:dyDescent="0.25">
      <c r="A113" s="1"/>
      <c r="B113" s="1"/>
      <c r="C113" s="1"/>
      <c r="D113" s="1"/>
      <c r="E113" s="1"/>
      <c r="F113" s="1"/>
      <c r="G113" s="1"/>
      <c r="H113" s="1"/>
      <c r="I113" s="1"/>
      <c r="J113" s="1"/>
      <c r="K113" s="1"/>
      <c r="L113" s="1"/>
      <c r="M113" s="1"/>
    </row>
    <row r="114" spans="1:13" x14ac:dyDescent="0.25">
      <c r="A114" s="1"/>
      <c r="B114" s="1"/>
      <c r="C114" s="1"/>
      <c r="D114" s="1"/>
      <c r="E114" s="1"/>
      <c r="F114" s="1"/>
      <c r="G114" s="1"/>
      <c r="H114" s="1"/>
      <c r="I114" s="1"/>
      <c r="J114" s="1"/>
      <c r="K114" s="1"/>
      <c r="L114" s="1"/>
      <c r="M114" s="1"/>
    </row>
    <row r="115" spans="1:13" x14ac:dyDescent="0.25">
      <c r="A115" s="1"/>
      <c r="B115" s="1"/>
      <c r="C115" s="1"/>
      <c r="D115" s="1"/>
      <c r="E115" s="1"/>
      <c r="F115" s="1"/>
      <c r="G115" s="1"/>
      <c r="H115" s="1"/>
      <c r="I115" s="1"/>
      <c r="J115" s="1"/>
      <c r="K115" s="1"/>
      <c r="L115" s="1"/>
      <c r="M115" s="1"/>
    </row>
    <row r="116" spans="1:13" x14ac:dyDescent="0.25">
      <c r="A116" s="1"/>
      <c r="B116" s="1"/>
      <c r="C116" s="18"/>
      <c r="D116" s="1"/>
      <c r="E116" s="1"/>
      <c r="F116" s="1"/>
      <c r="G116" s="1"/>
      <c r="H116" s="1"/>
      <c r="I116" s="1"/>
      <c r="J116" s="1"/>
      <c r="K116" s="1"/>
      <c r="L116" s="1"/>
      <c r="M116" s="1"/>
    </row>
    <row r="117" spans="1:13" x14ac:dyDescent="0.25">
      <c r="A117" s="1"/>
      <c r="B117" s="1"/>
      <c r="C117" s="19" t="s">
        <v>32</v>
      </c>
      <c r="D117" s="1"/>
      <c r="E117" s="1"/>
      <c r="F117" s="1"/>
      <c r="G117" s="1"/>
      <c r="H117" s="1"/>
      <c r="I117" s="1"/>
      <c r="J117" s="1"/>
      <c r="K117" s="1"/>
      <c r="L117" s="1"/>
      <c r="M117" s="1"/>
    </row>
    <row r="118" spans="1:13" x14ac:dyDescent="0.25">
      <c r="A118" s="1"/>
      <c r="B118" s="1"/>
      <c r="C118" s="1"/>
      <c r="D118" s="1"/>
      <c r="E118" s="84" t="s">
        <v>33</v>
      </c>
      <c r="F118" s="84"/>
      <c r="G118" s="84"/>
      <c r="H118" s="1"/>
      <c r="I118" s="1"/>
      <c r="J118" s="1"/>
      <c r="K118" s="1"/>
      <c r="L118" s="1"/>
      <c r="M118" s="1"/>
    </row>
    <row r="119" spans="1:13" x14ac:dyDescent="0.25">
      <c r="A119" s="1"/>
      <c r="B119" s="1"/>
      <c r="C119" s="1"/>
      <c r="D119" s="1"/>
      <c r="E119" s="1"/>
      <c r="F119" s="20" t="s">
        <v>34</v>
      </c>
      <c r="G119" s="1"/>
      <c r="H119" s="1"/>
      <c r="I119" s="1"/>
      <c r="J119" s="1"/>
      <c r="K119" s="1"/>
      <c r="L119" s="1"/>
      <c r="M119" s="1"/>
    </row>
    <row r="120" spans="1:13" x14ac:dyDescent="0.25">
      <c r="A120" s="1"/>
      <c r="B120" s="1"/>
      <c r="C120" s="1"/>
      <c r="D120" s="1"/>
      <c r="E120" s="1"/>
      <c r="F120" s="1"/>
      <c r="G120" s="1"/>
      <c r="H120" s="1"/>
      <c r="I120" s="1"/>
      <c r="J120" s="1"/>
      <c r="K120" s="1"/>
      <c r="L120" s="1"/>
      <c r="M120" s="1"/>
    </row>
    <row r="121" spans="1:13" x14ac:dyDescent="0.25">
      <c r="A121" s="1"/>
      <c r="B121" s="1"/>
      <c r="C121" s="1"/>
      <c r="D121" s="1"/>
      <c r="E121" s="1"/>
      <c r="F121" s="1"/>
      <c r="G121" s="1"/>
      <c r="H121" s="1"/>
      <c r="I121" s="1"/>
      <c r="J121" s="1"/>
      <c r="K121" s="1"/>
      <c r="L121" s="1"/>
      <c r="M121" s="1"/>
    </row>
    <row r="122" spans="1:13" x14ac:dyDescent="0.25">
      <c r="A122" s="1"/>
      <c r="B122" s="1"/>
      <c r="C122" s="1"/>
      <c r="D122" s="1"/>
      <c r="E122" s="1"/>
      <c r="F122" s="1"/>
      <c r="G122" s="1"/>
      <c r="H122" s="1"/>
      <c r="I122" s="1"/>
      <c r="J122" s="1"/>
      <c r="K122" s="1"/>
      <c r="L122" s="1"/>
      <c r="M122" s="1"/>
    </row>
    <row r="123" spans="1:13" x14ac:dyDescent="0.25">
      <c r="A123" s="1"/>
      <c r="B123" s="1"/>
      <c r="C123" s="1"/>
      <c r="D123" s="1"/>
      <c r="E123" s="1"/>
      <c r="F123" s="1"/>
      <c r="G123" s="1"/>
      <c r="H123" s="1"/>
      <c r="I123" s="1"/>
      <c r="J123" s="1"/>
      <c r="K123" s="1"/>
      <c r="L123" s="1"/>
      <c r="M123" s="1"/>
    </row>
    <row r="124" spans="1:13" ht="73.5" customHeight="1" x14ac:dyDescent="0.25">
      <c r="A124" s="1"/>
      <c r="B124" s="1"/>
      <c r="C124" s="82" t="s">
        <v>64</v>
      </c>
      <c r="D124" s="82"/>
      <c r="E124" s="82"/>
      <c r="F124" s="82"/>
      <c r="G124" s="82"/>
      <c r="H124" s="82"/>
      <c r="I124" s="82"/>
      <c r="J124" s="82"/>
      <c r="K124" s="82"/>
      <c r="L124" s="82"/>
      <c r="M124" s="82"/>
    </row>
    <row r="125" spans="1:13" x14ac:dyDescent="0.25">
      <c r="A125" s="1"/>
      <c r="B125" s="1"/>
      <c r="C125" s="1"/>
      <c r="D125" s="1"/>
      <c r="E125" s="1"/>
      <c r="F125" s="1"/>
      <c r="G125" s="1"/>
      <c r="H125" s="1"/>
      <c r="I125" s="1"/>
      <c r="J125" s="1"/>
      <c r="K125" s="1"/>
      <c r="L125" s="1"/>
      <c r="M125" s="1"/>
    </row>
    <row r="126" spans="1:13" x14ac:dyDescent="0.25">
      <c r="A126" s="1"/>
      <c r="B126" s="1"/>
      <c r="M126" s="1"/>
    </row>
  </sheetData>
  <protectedRanges>
    <protectedRange sqref="D86:F87" name="Rozstęp39"/>
    <protectedRange sqref="D82:F83" name="Rozstęp37"/>
    <protectedRange sqref="D64:K64" name="Rozstęp31"/>
    <protectedRange sqref="K47" name="Rozstęp29"/>
    <protectedRange sqref="E47:F47" name="Rozstęp27"/>
    <protectedRange sqref="H42:I42 H44:I44 H46:I46" name="Rozstęp19"/>
    <protectedRange sqref="J40" name="Rozstęp17"/>
    <protectedRange sqref="D39" name="Rozstęp15"/>
    <protectedRange sqref="D34:K38 D63:K63 D73:K81" name="Rozstęp9"/>
    <protectedRange sqref="B15:B23" name="Rozstęp7"/>
    <protectedRange sqref="F4:J4" name="Rozstęp5"/>
    <protectedRange sqref="B4:D4" name="Rozstęp2"/>
    <protectedRange sqref="F2:L2" name="Rozstęp4"/>
    <protectedRange sqref="B12:F12" name="Rozstęp6"/>
    <protectedRange sqref="D31:G31" name="Rozstęp8"/>
    <protectedRange sqref="G40" name="Rozstęp16"/>
    <protectedRange sqref="E41:F41 E43:F43 E45:F45" name="Rozstęp18"/>
    <protectedRange sqref="K42 K44 K46" name="Rozstęp20"/>
    <protectedRange sqref="H47:I47" name="Rozstęp28"/>
    <protectedRange sqref="D60:G60" name="Rozstęp30"/>
    <protectedRange sqref="D70:G70" name="Rozstęp32"/>
    <protectedRange sqref="G84:K87" name="Rozstęp38"/>
    <protectedRange sqref="G88:H88" name="Rozstęp40"/>
    <protectedRange sqref="D89:K92" name="Rozstęp42"/>
    <protectedRange sqref="C116" name="Rozstęp44"/>
  </protectedRanges>
  <mergeCells count="46">
    <mergeCell ref="C99:L99"/>
    <mergeCell ref="C100:L100"/>
    <mergeCell ref="C101:L101"/>
    <mergeCell ref="C102:L102"/>
    <mergeCell ref="A15:G23"/>
    <mergeCell ref="D70:G70"/>
    <mergeCell ref="H70:K70"/>
    <mergeCell ref="L70:L71"/>
    <mergeCell ref="B60:B61"/>
    <mergeCell ref="C50:H50"/>
    <mergeCell ref="C52:L52"/>
    <mergeCell ref="C53:L53"/>
    <mergeCell ref="C54:L54"/>
    <mergeCell ref="C55:L55"/>
    <mergeCell ref="C56:L56"/>
    <mergeCell ref="B58:L58"/>
    <mergeCell ref="B2:D2"/>
    <mergeCell ref="F2:L2"/>
    <mergeCell ref="B4:D4"/>
    <mergeCell ref="F4:J4"/>
    <mergeCell ref="B6:D6"/>
    <mergeCell ref="B9:L9"/>
    <mergeCell ref="B12:F12"/>
    <mergeCell ref="B24:C24"/>
    <mergeCell ref="B29:L29"/>
    <mergeCell ref="B31:B32"/>
    <mergeCell ref="C31:C32"/>
    <mergeCell ref="D31:G31"/>
    <mergeCell ref="H31:K31"/>
    <mergeCell ref="L31:L32"/>
    <mergeCell ref="C103:L103"/>
    <mergeCell ref="C124:M124"/>
    <mergeCell ref="B106:K106"/>
    <mergeCell ref="E118:G118"/>
    <mergeCell ref="C60:C61"/>
    <mergeCell ref="D60:G60"/>
    <mergeCell ref="C96:L96"/>
    <mergeCell ref="C97:L97"/>
    <mergeCell ref="C98:L98"/>
    <mergeCell ref="C95:L95"/>
    <mergeCell ref="H60:K60"/>
    <mergeCell ref="L60:L61"/>
    <mergeCell ref="C66:H66"/>
    <mergeCell ref="B68:L68"/>
    <mergeCell ref="B70:B71"/>
    <mergeCell ref="C70:C71"/>
  </mergeCells>
  <dataValidations count="2">
    <dataValidation type="date" operator="greaterThan" allowBlank="1" showInputMessage="1" showErrorMessage="1" sqref="C116" xr:uid="{0F8EEC36-EB44-4D18-A912-40779A46A16D}">
      <formula1>44927</formula1>
    </dataValidation>
    <dataValidation allowBlank="1" showInputMessage="1" showErrorMessage="1" error="Kwota nie może być wyższa od iloczynu liczby uczniów oraz kwoty na ucznia i wskaźnika" sqref="D48:L48 L63:L64" xr:uid="{2F72B815-2399-41B8-B17B-78108D3180AA}"/>
  </dataValidations>
  <pageMargins left="0.7" right="0.7" top="0.75" bottom="0.75" header="0.3" footer="0.3"/>
  <pageSetup paperSize="9" scale="5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1</xdr:col>
                    <xdr:colOff>60960</xdr:colOff>
                    <xdr:row>14</xdr:row>
                    <xdr:rowOff>190500</xdr:rowOff>
                  </from>
                  <to>
                    <xdr:col>2</xdr:col>
                    <xdr:colOff>3970020</xdr:colOff>
                    <xdr:row>15</xdr:row>
                    <xdr:rowOff>259080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xdr:col>
                    <xdr:colOff>60960</xdr:colOff>
                    <xdr:row>16</xdr:row>
                    <xdr:rowOff>30480</xdr:rowOff>
                  </from>
                  <to>
                    <xdr:col>2</xdr:col>
                    <xdr:colOff>3970020</xdr:colOff>
                    <xdr:row>16</xdr:row>
                    <xdr:rowOff>289560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xdr:col>
                    <xdr:colOff>53340</xdr:colOff>
                    <xdr:row>17</xdr:row>
                    <xdr:rowOff>0</xdr:rowOff>
                  </from>
                  <to>
                    <xdr:col>2</xdr:col>
                    <xdr:colOff>3962400</xdr:colOff>
                    <xdr:row>17</xdr:row>
                    <xdr:rowOff>259080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1</xdr:col>
                    <xdr:colOff>53340</xdr:colOff>
                    <xdr:row>18</xdr:row>
                    <xdr:rowOff>30480</xdr:rowOff>
                  </from>
                  <to>
                    <xdr:col>2</xdr:col>
                    <xdr:colOff>3962400</xdr:colOff>
                    <xdr:row>18</xdr:row>
                    <xdr:rowOff>289560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1</xdr:col>
                    <xdr:colOff>53340</xdr:colOff>
                    <xdr:row>19</xdr:row>
                    <xdr:rowOff>15240</xdr:rowOff>
                  </from>
                  <to>
                    <xdr:col>2</xdr:col>
                    <xdr:colOff>3962400</xdr:colOff>
                    <xdr:row>19</xdr:row>
                    <xdr:rowOff>274320</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1</xdr:col>
                    <xdr:colOff>53340</xdr:colOff>
                    <xdr:row>20</xdr:row>
                    <xdr:rowOff>7620</xdr:rowOff>
                  </from>
                  <to>
                    <xdr:col>4</xdr:col>
                    <xdr:colOff>22860</xdr:colOff>
                    <xdr:row>21</xdr:row>
                    <xdr:rowOff>38100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1</xdr:col>
                    <xdr:colOff>45720</xdr:colOff>
                    <xdr:row>21</xdr:row>
                    <xdr:rowOff>15240</xdr:rowOff>
                  </from>
                  <to>
                    <xdr:col>2</xdr:col>
                    <xdr:colOff>3954780</xdr:colOff>
                    <xdr:row>21</xdr:row>
                    <xdr:rowOff>281940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1</xdr:col>
                    <xdr:colOff>45720</xdr:colOff>
                    <xdr:row>22</xdr:row>
                    <xdr:rowOff>15240</xdr:rowOff>
                  </from>
                  <to>
                    <xdr:col>2</xdr:col>
                    <xdr:colOff>3954780</xdr:colOff>
                    <xdr:row>22</xdr:row>
                    <xdr:rowOff>274320</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1</xdr:col>
                    <xdr:colOff>45720</xdr:colOff>
                    <xdr:row>22</xdr:row>
                    <xdr:rowOff>297180</xdr:rowOff>
                  </from>
                  <to>
                    <xdr:col>2</xdr:col>
                    <xdr:colOff>3954780</xdr:colOff>
                    <xdr:row>24</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74DE122F-E76C-4B58-B8DF-57E2E1672BD6}">
          <x14:formula1>
            <xm:f>Arkusz2!$B$1:$B$2</xm:f>
          </x14:formula1>
          <xm:sqref>D70:G70 D60:G60 D31:G31</xm:sqref>
        </x14:dataValidation>
        <x14:dataValidation type="list" allowBlank="1" showInputMessage="1" showErrorMessage="1" errorTitle="Uwaga" error="Wpisz właściwe lub wybierz z listy" promptTitle="Uwaga" prompt="Wybierz z listy rozwijanej" xr:uid="{0627FABC-1B87-4409-BA3C-9E5516E52ADE}">
          <x14:formula1>
            <xm:f>Arkusz2!$A$1:$A$2</xm:f>
          </x14:formula1>
          <xm:sqref>B12:F12</xm:sqref>
        </x14:dataValidation>
        <x14:dataValidation type="custom" allowBlank="1" showInputMessage="1" showErrorMessage="1" error="Kwota nie może być wyższa od iloczynu liczby uczniów oraz kwoty na ucznia i wskaźnika" xr:uid="{A383B783-04E2-469F-82F4-A9CEDDE32306}">
          <x14:formula1>
            <xm:f>D64&lt;=Arkusz2!C56</xm:f>
          </x14:formula1>
          <xm:sqref>D64:K64</xm:sqref>
        </x14:dataValidation>
        <x14:dataValidation type="custom" allowBlank="1" showInputMessage="1" showErrorMessage="1" error="Kwota nie może być wyższa od iloczynu liczby uczniów oraz kwoty na ucznia i wskaźnika" xr:uid="{44B1A18B-B6EC-431C-BA0E-66931D1C632E}">
          <x14:formula1>
            <xm:f>D39&lt;=Arkusz2!C45</xm:f>
          </x14:formula1>
          <xm:sqref>D39:K47</xm:sqref>
        </x14:dataValidation>
        <x14:dataValidation type="custom" allowBlank="1" showInputMessage="1" showErrorMessage="1" error="Kwota nie może być wyższa od iloczynu liczby uczniów oraz kwoty na ucznia i wskaźnika" xr:uid="{287CE608-E177-41D1-8585-E23624BADCA9}">
          <x14:formula1>
            <xm:f>D82&lt;=Arkusz2!C67</xm:f>
          </x14:formula1>
          <xm:sqref>D82:K92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129A-9EF7-4F2C-BD2E-DCE853835AA4}">
  <dimension ref="A1:S119"/>
  <sheetViews>
    <sheetView workbookViewId="0">
      <selection activeCell="A29" sqref="A29:A37"/>
    </sheetView>
  </sheetViews>
  <sheetFormatPr defaultColWidth="9.109375" defaultRowHeight="14.4" x14ac:dyDescent="0.3"/>
  <cols>
    <col min="1" max="1" width="31.5546875" style="21" customWidth="1"/>
    <col min="2" max="2" width="35.44140625" style="21" customWidth="1"/>
    <col min="3" max="8" width="10" style="21" customWidth="1"/>
    <col min="9" max="9" width="10.44140625" style="21" customWidth="1"/>
    <col min="10" max="10" width="10" style="21" customWidth="1"/>
    <col min="11" max="11" width="9.109375" style="21"/>
    <col min="12" max="12" width="12.33203125" style="21" bestFit="1" customWidth="1"/>
    <col min="13" max="16384" width="9.109375" style="21"/>
  </cols>
  <sheetData>
    <row r="1" spans="1:19" x14ac:dyDescent="0.3">
      <c r="A1" s="21" t="s">
        <v>6</v>
      </c>
      <c r="B1" s="21" t="s">
        <v>12</v>
      </c>
    </row>
    <row r="2" spans="1:19" x14ac:dyDescent="0.3">
      <c r="A2" s="21" t="s">
        <v>36</v>
      </c>
      <c r="B2" s="21" t="s">
        <v>35</v>
      </c>
      <c r="I2" s="21">
        <v>9</v>
      </c>
    </row>
    <row r="3" spans="1:19" x14ac:dyDescent="0.3">
      <c r="C3" s="21" t="str">
        <f>ADDRESS(ROW(C7),COLUMN(C7))</f>
        <v>$C$7</v>
      </c>
      <c r="D3" s="21" t="str">
        <f t="shared" ref="D3:S3" si="0">ADDRESS(ROW(D7),COLUMN(D7))</f>
        <v>$D$7</v>
      </c>
      <c r="E3" s="21" t="str">
        <f t="shared" si="0"/>
        <v>$E$7</v>
      </c>
      <c r="F3" s="21" t="str">
        <f t="shared" si="0"/>
        <v>$F$7</v>
      </c>
      <c r="G3" s="21" t="str">
        <f t="shared" si="0"/>
        <v>$G$7</v>
      </c>
      <c r="H3" s="21" t="str">
        <f t="shared" si="0"/>
        <v>$H$7</v>
      </c>
      <c r="I3" s="21" t="str">
        <f t="shared" si="0"/>
        <v>$I$7</v>
      </c>
      <c r="J3" s="21" t="str">
        <f t="shared" si="0"/>
        <v>$J$7</v>
      </c>
      <c r="K3" s="21" t="str">
        <f t="shared" si="0"/>
        <v>$K$7</v>
      </c>
      <c r="L3" s="21" t="str">
        <f t="shared" si="0"/>
        <v>$L$7</v>
      </c>
      <c r="M3" s="21" t="str">
        <f t="shared" si="0"/>
        <v>$M$7</v>
      </c>
      <c r="N3" s="21" t="str">
        <f t="shared" si="0"/>
        <v>$N$7</v>
      </c>
      <c r="O3" s="21" t="str">
        <f t="shared" si="0"/>
        <v>$O$7</v>
      </c>
      <c r="P3" s="21" t="str">
        <f t="shared" si="0"/>
        <v>$P$7</v>
      </c>
      <c r="Q3" s="21" t="str">
        <f t="shared" si="0"/>
        <v>$Q$7</v>
      </c>
      <c r="R3" s="21" t="str">
        <f t="shared" si="0"/>
        <v>$R$7</v>
      </c>
      <c r="S3" s="21" t="str">
        <f t="shared" si="0"/>
        <v>$S$7</v>
      </c>
    </row>
    <row r="4" spans="1:19" x14ac:dyDescent="0.3">
      <c r="C4" s="21" t="str">
        <f>ADDRESS(ROW(C8),COLUMN(C8))</f>
        <v>$C$8</v>
      </c>
      <c r="D4" s="21" t="str">
        <f>ADDRESS(ROW(D8),COLUMN(D8))</f>
        <v>$D$8</v>
      </c>
      <c r="E4" s="21" t="str">
        <f t="shared" ref="E4:S4" si="1">ADDRESS(ROW(E8),COLUMN(E8))</f>
        <v>$E$8</v>
      </c>
      <c r="F4" s="21" t="str">
        <f>ADDRESS(ROW(F8),COLUMN(F8))</f>
        <v>$F$8</v>
      </c>
      <c r="G4" s="21" t="str">
        <f t="shared" si="1"/>
        <v>$G$8</v>
      </c>
      <c r="H4" s="21" t="str">
        <f>ADDRESS(ROW(H8),COLUMN(H8))</f>
        <v>$H$8</v>
      </c>
      <c r="I4" s="21" t="str">
        <f>ADDRESS(ROW(I8),COLUMN(I8))</f>
        <v>$I$8</v>
      </c>
      <c r="J4" s="21" t="str">
        <f t="shared" si="1"/>
        <v>$J$8</v>
      </c>
      <c r="K4" s="21" t="str">
        <f t="shared" si="1"/>
        <v>$K$8</v>
      </c>
      <c r="L4" s="21" t="str">
        <f t="shared" si="1"/>
        <v>$L$8</v>
      </c>
      <c r="M4" s="21" t="str">
        <f t="shared" si="1"/>
        <v>$M$8</v>
      </c>
      <c r="N4" s="21" t="str">
        <f t="shared" si="1"/>
        <v>$N$8</v>
      </c>
      <c r="O4" s="21" t="str">
        <f t="shared" si="1"/>
        <v>$O$8</v>
      </c>
      <c r="P4" s="21" t="str">
        <f t="shared" si="1"/>
        <v>$P$8</v>
      </c>
      <c r="Q4" s="21" t="str">
        <f t="shared" si="1"/>
        <v>$Q$8</v>
      </c>
      <c r="R4" s="21" t="str">
        <f t="shared" si="1"/>
        <v>$R$8</v>
      </c>
      <c r="S4" s="21" t="str">
        <f t="shared" si="1"/>
        <v>$S$8</v>
      </c>
    </row>
    <row r="5" spans="1:19" x14ac:dyDescent="0.3">
      <c r="B5" s="22" t="s">
        <v>166</v>
      </c>
      <c r="C5" s="23">
        <v>98.01</v>
      </c>
      <c r="D5" s="23">
        <v>98.01</v>
      </c>
      <c r="E5" s="23">
        <v>98.01</v>
      </c>
      <c r="F5" s="23">
        <v>183.15</v>
      </c>
      <c r="G5" s="23">
        <v>235.62</v>
      </c>
      <c r="H5" s="23">
        <v>235.62</v>
      </c>
      <c r="I5" s="23">
        <v>326.7</v>
      </c>
      <c r="J5" s="23">
        <v>326.7</v>
      </c>
      <c r="K5" s="24">
        <v>54.45</v>
      </c>
      <c r="L5" s="24">
        <v>54.45</v>
      </c>
      <c r="M5" s="24">
        <v>54.45</v>
      </c>
      <c r="N5" s="24">
        <v>27.23</v>
      </c>
      <c r="O5" s="24">
        <v>27.23</v>
      </c>
      <c r="P5" s="24">
        <v>27.23</v>
      </c>
      <c r="Q5" s="24">
        <v>27.23</v>
      </c>
      <c r="R5" s="24">
        <v>27.23</v>
      </c>
      <c r="S5" s="25">
        <v>24.75</v>
      </c>
    </row>
    <row r="6" spans="1:19" x14ac:dyDescent="0.3">
      <c r="B6" s="22" t="s">
        <v>167</v>
      </c>
      <c r="C6" s="23">
        <v>117.81</v>
      </c>
      <c r="D6" s="23">
        <v>117.81</v>
      </c>
      <c r="E6" s="23">
        <v>117.81</v>
      </c>
      <c r="F6" s="23">
        <v>219.78</v>
      </c>
      <c r="G6" s="23">
        <v>283.14</v>
      </c>
      <c r="H6" s="23">
        <v>283.14</v>
      </c>
      <c r="I6" s="23">
        <v>392.04</v>
      </c>
      <c r="J6" s="23">
        <v>392.04</v>
      </c>
      <c r="K6" s="24">
        <v>65.34</v>
      </c>
      <c r="L6" s="24">
        <v>65.34</v>
      </c>
      <c r="M6" s="24">
        <v>65.34</v>
      </c>
      <c r="N6" s="24">
        <v>32.67</v>
      </c>
      <c r="O6" s="24">
        <v>32.67</v>
      </c>
      <c r="P6" s="24">
        <v>32.67</v>
      </c>
      <c r="Q6" s="24">
        <v>32.67</v>
      </c>
      <c r="R6" s="24">
        <v>32.67</v>
      </c>
      <c r="S6" s="25">
        <v>24.75</v>
      </c>
    </row>
    <row r="7" spans="1:19" x14ac:dyDescent="0.3">
      <c r="B7" s="22" t="s">
        <v>169</v>
      </c>
      <c r="C7" s="23">
        <f>INDEX(C20:C28,$I$2)</f>
        <v>1960.2</v>
      </c>
      <c r="D7" s="56">
        <f t="shared" ref="D7:S7" si="2">INDEX(D20:D28,$I$2)</f>
        <v>1960.2</v>
      </c>
      <c r="E7" s="56">
        <f t="shared" si="2"/>
        <v>1960.2</v>
      </c>
      <c r="F7" s="56">
        <f t="shared" si="2"/>
        <v>3663</v>
      </c>
      <c r="G7" s="56">
        <f t="shared" si="2"/>
        <v>4712.3999999999996</v>
      </c>
      <c r="H7" s="56">
        <f t="shared" si="2"/>
        <v>4712.3999999999996</v>
      </c>
      <c r="I7" s="56">
        <f t="shared" si="2"/>
        <v>6534</v>
      </c>
      <c r="J7" s="56">
        <f t="shared" si="2"/>
        <v>6534</v>
      </c>
      <c r="K7" s="24">
        <f t="shared" si="2"/>
        <v>1089</v>
      </c>
      <c r="L7" s="57">
        <f t="shared" si="2"/>
        <v>1089</v>
      </c>
      <c r="M7" s="57">
        <f t="shared" si="2"/>
        <v>1089</v>
      </c>
      <c r="N7" s="57">
        <f t="shared" si="2"/>
        <v>544.6</v>
      </c>
      <c r="O7" s="57">
        <f t="shared" si="2"/>
        <v>544.6</v>
      </c>
      <c r="P7" s="57">
        <f t="shared" si="2"/>
        <v>544.6</v>
      </c>
      <c r="Q7" s="57">
        <f t="shared" si="2"/>
        <v>544.6</v>
      </c>
      <c r="R7" s="57">
        <f t="shared" si="2"/>
        <v>544.6</v>
      </c>
      <c r="S7" s="25">
        <f t="shared" si="2"/>
        <v>495</v>
      </c>
    </row>
    <row r="8" spans="1:19" x14ac:dyDescent="0.3">
      <c r="B8" s="22" t="s">
        <v>168</v>
      </c>
      <c r="C8" s="23">
        <f t="shared" ref="C8:S8" si="3">INDEX(C29:C37,$I$2)</f>
        <v>2356.1999999999998</v>
      </c>
      <c r="D8" s="56">
        <f t="shared" si="3"/>
        <v>2356.1999999999998</v>
      </c>
      <c r="E8" s="56">
        <f t="shared" si="3"/>
        <v>2356.1999999999998</v>
      </c>
      <c r="F8" s="56">
        <f t="shared" si="3"/>
        <v>4395.6000000000004</v>
      </c>
      <c r="G8" s="56">
        <f t="shared" si="3"/>
        <v>5662.8</v>
      </c>
      <c r="H8" s="56">
        <f t="shared" si="3"/>
        <v>5662.8</v>
      </c>
      <c r="I8" s="56">
        <f t="shared" si="3"/>
        <v>7840.8</v>
      </c>
      <c r="J8" s="56">
        <f t="shared" si="3"/>
        <v>7840.8</v>
      </c>
      <c r="K8" s="24">
        <f t="shared" si="3"/>
        <v>1306.8</v>
      </c>
      <c r="L8" s="57">
        <f t="shared" si="3"/>
        <v>1306.8</v>
      </c>
      <c r="M8" s="57">
        <f t="shared" si="3"/>
        <v>1306.8</v>
      </c>
      <c r="N8" s="57">
        <f t="shared" si="3"/>
        <v>653.4</v>
      </c>
      <c r="O8" s="57">
        <f t="shared" si="3"/>
        <v>653.4</v>
      </c>
      <c r="P8" s="57">
        <f t="shared" si="3"/>
        <v>653.4</v>
      </c>
      <c r="Q8" s="57">
        <f t="shared" si="3"/>
        <v>653.4</v>
      </c>
      <c r="R8" s="57">
        <f t="shared" si="3"/>
        <v>653.4</v>
      </c>
      <c r="S8" s="25">
        <f t="shared" si="3"/>
        <v>495</v>
      </c>
    </row>
    <row r="9" spans="1:19" ht="36" x14ac:dyDescent="0.3">
      <c r="B9" s="22"/>
      <c r="C9" s="26" t="s">
        <v>14</v>
      </c>
      <c r="D9" s="27" t="s">
        <v>15</v>
      </c>
      <c r="E9" s="27" t="s">
        <v>16</v>
      </c>
      <c r="F9" s="27" t="s">
        <v>17</v>
      </c>
      <c r="G9" s="27" t="s">
        <v>18</v>
      </c>
      <c r="H9" s="27" t="s">
        <v>19</v>
      </c>
      <c r="I9" s="27" t="s">
        <v>20</v>
      </c>
      <c r="J9" s="27" t="s">
        <v>37</v>
      </c>
      <c r="K9" s="28" t="s">
        <v>14</v>
      </c>
      <c r="L9" s="29" t="s">
        <v>15</v>
      </c>
      <c r="M9" s="29" t="s">
        <v>16</v>
      </c>
      <c r="N9" s="29" t="s">
        <v>17</v>
      </c>
      <c r="O9" s="29" t="s">
        <v>18</v>
      </c>
      <c r="P9" s="29" t="s">
        <v>19</v>
      </c>
      <c r="Q9" s="29" t="s">
        <v>20</v>
      </c>
      <c r="R9" s="29" t="s">
        <v>37</v>
      </c>
      <c r="S9" s="30" t="s">
        <v>38</v>
      </c>
    </row>
    <row r="10" spans="1:19" ht="15" thickBot="1" x14ac:dyDescent="0.35">
      <c r="B10" s="22"/>
      <c r="C10" s="31" t="s">
        <v>39</v>
      </c>
      <c r="D10" s="31" t="s">
        <v>39</v>
      </c>
      <c r="E10" s="31" t="s">
        <v>39</v>
      </c>
      <c r="F10" s="31" t="s">
        <v>39</v>
      </c>
      <c r="G10" s="31" t="s">
        <v>39</v>
      </c>
      <c r="H10" s="31" t="s">
        <v>39</v>
      </c>
      <c r="I10" s="31" t="s">
        <v>39</v>
      </c>
      <c r="J10" s="31" t="s">
        <v>39</v>
      </c>
      <c r="K10" s="32" t="s">
        <v>40</v>
      </c>
      <c r="L10" s="32" t="s">
        <v>40</v>
      </c>
      <c r="M10" s="32" t="s">
        <v>40</v>
      </c>
      <c r="N10" s="32" t="s">
        <v>40</v>
      </c>
      <c r="O10" s="32" t="s">
        <v>40</v>
      </c>
      <c r="P10" s="32" t="s">
        <v>40</v>
      </c>
      <c r="Q10" s="32" t="s">
        <v>40</v>
      </c>
      <c r="R10" s="32" t="s">
        <v>40</v>
      </c>
      <c r="S10" s="33" t="s">
        <v>41</v>
      </c>
    </row>
    <row r="11" spans="1:19" x14ac:dyDescent="0.3">
      <c r="A11" s="102" t="s">
        <v>42</v>
      </c>
      <c r="B11" s="34" t="s">
        <v>43</v>
      </c>
      <c r="C11" s="35">
        <v>2.8</v>
      </c>
      <c r="D11" s="35">
        <v>2.8</v>
      </c>
      <c r="E11" s="35">
        <v>2.8</v>
      </c>
      <c r="F11" s="35">
        <v>2.1</v>
      </c>
      <c r="G11" s="35">
        <v>2.1</v>
      </c>
      <c r="H11" s="35">
        <v>2.1</v>
      </c>
      <c r="I11" s="35">
        <v>2.1</v>
      </c>
      <c r="J11" s="35">
        <v>2.1</v>
      </c>
      <c r="K11" s="36">
        <v>2.5</v>
      </c>
      <c r="L11" s="36">
        <v>2.5</v>
      </c>
      <c r="M11" s="36">
        <v>2.5</v>
      </c>
      <c r="N11" s="36">
        <v>2.5</v>
      </c>
      <c r="O11" s="36">
        <v>2.5</v>
      </c>
      <c r="P11" s="36">
        <v>2.5</v>
      </c>
      <c r="Q11" s="36">
        <v>2.5</v>
      </c>
      <c r="R11" s="36">
        <v>2.5</v>
      </c>
      <c r="S11" s="37">
        <v>2.1</v>
      </c>
    </row>
    <row r="12" spans="1:19" x14ac:dyDescent="0.3">
      <c r="A12" s="102"/>
      <c r="B12" s="38" t="s">
        <v>44</v>
      </c>
      <c r="C12" s="39">
        <v>2</v>
      </c>
      <c r="D12" s="39">
        <v>2</v>
      </c>
      <c r="E12" s="39">
        <v>2</v>
      </c>
      <c r="F12" s="39">
        <v>2</v>
      </c>
      <c r="G12" s="39">
        <v>2</v>
      </c>
      <c r="H12" s="39">
        <v>2</v>
      </c>
      <c r="I12" s="39">
        <v>2</v>
      </c>
      <c r="J12" s="39">
        <v>2</v>
      </c>
      <c r="K12" s="40">
        <v>2.8</v>
      </c>
      <c r="L12" s="40">
        <v>2.8</v>
      </c>
      <c r="M12" s="40">
        <v>2.8</v>
      </c>
      <c r="N12" s="40">
        <v>2.8</v>
      </c>
      <c r="O12" s="40">
        <v>2.8</v>
      </c>
      <c r="P12" s="40">
        <v>2.8</v>
      </c>
      <c r="Q12" s="40">
        <v>2.8</v>
      </c>
      <c r="R12" s="40">
        <v>2.8</v>
      </c>
      <c r="S12" s="41">
        <v>1</v>
      </c>
    </row>
    <row r="13" spans="1:19" x14ac:dyDescent="0.3">
      <c r="A13" s="102"/>
      <c r="B13" s="38" t="s">
        <v>45</v>
      </c>
      <c r="C13" s="39">
        <v>2.8</v>
      </c>
      <c r="D13" s="39">
        <v>2.8</v>
      </c>
      <c r="E13" s="39">
        <v>2.8</v>
      </c>
      <c r="F13" s="39">
        <v>2.1</v>
      </c>
      <c r="G13" s="39">
        <v>2.1</v>
      </c>
      <c r="H13" s="39">
        <v>2.1</v>
      </c>
      <c r="I13" s="39">
        <v>2.1</v>
      </c>
      <c r="J13" s="39">
        <v>2.1</v>
      </c>
      <c r="K13" s="40">
        <v>2.8</v>
      </c>
      <c r="L13" s="40">
        <v>2.8</v>
      </c>
      <c r="M13" s="40">
        <v>2.8</v>
      </c>
      <c r="N13" s="40">
        <v>2.8</v>
      </c>
      <c r="O13" s="40">
        <v>2.8</v>
      </c>
      <c r="P13" s="40">
        <v>2.8</v>
      </c>
      <c r="Q13" s="40">
        <v>2.8</v>
      </c>
      <c r="R13" s="40">
        <v>2.8</v>
      </c>
      <c r="S13" s="41">
        <v>2.1</v>
      </c>
    </row>
    <row r="14" spans="1:19" x14ac:dyDescent="0.3">
      <c r="A14" s="102"/>
      <c r="B14" s="38" t="s">
        <v>46</v>
      </c>
      <c r="C14" s="39">
        <v>2.8</v>
      </c>
      <c r="D14" s="39">
        <v>2.8</v>
      </c>
      <c r="E14" s="39">
        <v>2.8</v>
      </c>
      <c r="F14" s="39">
        <v>2.1</v>
      </c>
      <c r="G14" s="39">
        <v>2.1</v>
      </c>
      <c r="H14" s="39">
        <v>2.1</v>
      </c>
      <c r="I14" s="39">
        <v>2.1</v>
      </c>
      <c r="J14" s="39">
        <v>2.1</v>
      </c>
      <c r="K14" s="40">
        <v>2.5</v>
      </c>
      <c r="L14" s="40">
        <v>2.5</v>
      </c>
      <c r="M14" s="40">
        <v>2.5</v>
      </c>
      <c r="N14" s="40">
        <v>2.5</v>
      </c>
      <c r="O14" s="40">
        <v>2.5</v>
      </c>
      <c r="P14" s="40">
        <v>2.5</v>
      </c>
      <c r="Q14" s="40">
        <v>2.5</v>
      </c>
      <c r="R14" s="40">
        <v>2.5</v>
      </c>
      <c r="S14" s="41">
        <v>2.1</v>
      </c>
    </row>
    <row r="15" spans="1:19" x14ac:dyDescent="0.3">
      <c r="A15" s="102"/>
      <c r="B15" s="38" t="s">
        <v>47</v>
      </c>
      <c r="C15" s="39">
        <v>2.8</v>
      </c>
      <c r="D15" s="39">
        <v>2.8</v>
      </c>
      <c r="E15" s="39">
        <v>2.8</v>
      </c>
      <c r="F15" s="39">
        <v>2.1</v>
      </c>
      <c r="G15" s="39">
        <v>2.1</v>
      </c>
      <c r="H15" s="39">
        <v>2.1</v>
      </c>
      <c r="I15" s="39">
        <v>2.1</v>
      </c>
      <c r="J15" s="39">
        <v>2.1</v>
      </c>
      <c r="K15" s="40">
        <v>2.6</v>
      </c>
      <c r="L15" s="40">
        <v>2.6</v>
      </c>
      <c r="M15" s="40">
        <v>2.6</v>
      </c>
      <c r="N15" s="40">
        <v>2.6</v>
      </c>
      <c r="O15" s="40">
        <v>2.6</v>
      </c>
      <c r="P15" s="40">
        <v>2.6</v>
      </c>
      <c r="Q15" s="40">
        <v>2.6</v>
      </c>
      <c r="R15" s="40">
        <v>2.6</v>
      </c>
      <c r="S15" s="41">
        <v>2.1</v>
      </c>
    </row>
    <row r="16" spans="1:19" x14ac:dyDescent="0.3">
      <c r="A16" s="102"/>
      <c r="B16" s="38" t="s">
        <v>48</v>
      </c>
      <c r="C16" s="39">
        <v>2.1</v>
      </c>
      <c r="D16" s="39">
        <v>2.1</v>
      </c>
      <c r="E16" s="39">
        <v>2.1</v>
      </c>
      <c r="F16" s="39">
        <v>2.1</v>
      </c>
      <c r="G16" s="39">
        <v>2.1</v>
      </c>
      <c r="H16" s="39">
        <v>2.1</v>
      </c>
      <c r="I16" s="39">
        <v>2.1</v>
      </c>
      <c r="J16" s="39">
        <v>2.1</v>
      </c>
      <c r="K16" s="40">
        <v>2.5</v>
      </c>
      <c r="L16" s="40">
        <v>2.5</v>
      </c>
      <c r="M16" s="40">
        <v>2.5</v>
      </c>
      <c r="N16" s="40">
        <v>2.5</v>
      </c>
      <c r="O16" s="40">
        <v>2.5</v>
      </c>
      <c r="P16" s="40">
        <v>2.5</v>
      </c>
      <c r="Q16" s="40">
        <v>2.5</v>
      </c>
      <c r="R16" s="40">
        <v>2.5</v>
      </c>
      <c r="S16" s="41">
        <v>2.1</v>
      </c>
    </row>
    <row r="17" spans="1:19" x14ac:dyDescent="0.3">
      <c r="A17" s="102"/>
      <c r="B17" s="38" t="s">
        <v>49</v>
      </c>
      <c r="C17" s="39">
        <v>8</v>
      </c>
      <c r="D17" s="39">
        <v>8</v>
      </c>
      <c r="E17" s="39">
        <v>8</v>
      </c>
      <c r="F17" s="39">
        <v>8</v>
      </c>
      <c r="G17" s="39">
        <v>8</v>
      </c>
      <c r="H17" s="39">
        <v>8</v>
      </c>
      <c r="I17" s="39">
        <v>8</v>
      </c>
      <c r="J17" s="39">
        <v>8</v>
      </c>
      <c r="K17" s="40">
        <v>8</v>
      </c>
      <c r="L17" s="40">
        <v>8</v>
      </c>
      <c r="M17" s="40">
        <v>8</v>
      </c>
      <c r="N17" s="40">
        <v>8</v>
      </c>
      <c r="O17" s="40">
        <v>8</v>
      </c>
      <c r="P17" s="40">
        <v>8</v>
      </c>
      <c r="Q17" s="40">
        <v>8</v>
      </c>
      <c r="R17" s="40">
        <v>8</v>
      </c>
      <c r="S17" s="41">
        <v>8</v>
      </c>
    </row>
    <row r="18" spans="1:19" x14ac:dyDescent="0.3">
      <c r="A18" s="102"/>
      <c r="B18" s="38" t="s">
        <v>50</v>
      </c>
      <c r="C18" s="39">
        <v>2.6</v>
      </c>
      <c r="D18" s="39">
        <v>2.6</v>
      </c>
      <c r="E18" s="39">
        <v>2.6</v>
      </c>
      <c r="F18" s="39">
        <v>2.6</v>
      </c>
      <c r="G18" s="39">
        <v>2.6</v>
      </c>
      <c r="H18" s="39">
        <v>2.6</v>
      </c>
      <c r="I18" s="39">
        <v>2.6</v>
      </c>
      <c r="J18" s="39">
        <v>2.6</v>
      </c>
      <c r="K18" s="40">
        <v>2.8</v>
      </c>
      <c r="L18" s="40">
        <v>2.8</v>
      </c>
      <c r="M18" s="40">
        <v>2.8</v>
      </c>
      <c r="N18" s="40">
        <v>2.8</v>
      </c>
      <c r="O18" s="40">
        <v>2.8</v>
      </c>
      <c r="P18" s="40">
        <v>2.8</v>
      </c>
      <c r="Q18" s="40">
        <v>2.8</v>
      </c>
      <c r="R18" s="40">
        <v>2.8</v>
      </c>
      <c r="S18" s="41">
        <v>2.6</v>
      </c>
    </row>
    <row r="19" spans="1:19" ht="15" thickBot="1" x14ac:dyDescent="0.35">
      <c r="A19" s="102"/>
      <c r="B19" s="42" t="s">
        <v>51</v>
      </c>
      <c r="C19" s="43">
        <v>20</v>
      </c>
      <c r="D19" s="43">
        <v>20</v>
      </c>
      <c r="E19" s="43">
        <v>20</v>
      </c>
      <c r="F19" s="43">
        <v>20</v>
      </c>
      <c r="G19" s="43">
        <v>20</v>
      </c>
      <c r="H19" s="43">
        <v>20</v>
      </c>
      <c r="I19" s="43">
        <v>20</v>
      </c>
      <c r="J19" s="43">
        <v>20</v>
      </c>
      <c r="K19" s="44">
        <v>20</v>
      </c>
      <c r="L19" s="44">
        <v>20</v>
      </c>
      <c r="M19" s="44">
        <v>20</v>
      </c>
      <c r="N19" s="44">
        <v>20</v>
      </c>
      <c r="O19" s="44">
        <v>20</v>
      </c>
      <c r="P19" s="44">
        <v>20</v>
      </c>
      <c r="Q19" s="44">
        <v>20</v>
      </c>
      <c r="R19" s="44">
        <v>20</v>
      </c>
      <c r="S19" s="45">
        <v>20</v>
      </c>
    </row>
    <row r="20" spans="1:19" x14ac:dyDescent="0.3">
      <c r="A20" s="103" t="s">
        <v>218</v>
      </c>
      <c r="B20" s="46" t="s">
        <v>43</v>
      </c>
      <c r="C20" s="47">
        <f t="shared" ref="C20:K20" si="4">ROUND(C$5*C11,2)</f>
        <v>274.43</v>
      </c>
      <c r="D20" s="47">
        <f t="shared" si="4"/>
        <v>274.43</v>
      </c>
      <c r="E20" s="47">
        <f t="shared" si="4"/>
        <v>274.43</v>
      </c>
      <c r="F20" s="47">
        <f t="shared" si="4"/>
        <v>384.62</v>
      </c>
      <c r="G20" s="47">
        <f t="shared" si="4"/>
        <v>494.8</v>
      </c>
      <c r="H20" s="47">
        <f t="shared" si="4"/>
        <v>494.8</v>
      </c>
      <c r="I20" s="47">
        <f t="shared" si="4"/>
        <v>686.07</v>
      </c>
      <c r="J20" s="47">
        <f t="shared" si="4"/>
        <v>686.07</v>
      </c>
      <c r="K20" s="48">
        <f t="shared" si="4"/>
        <v>136.13</v>
      </c>
      <c r="L20" s="48">
        <f t="shared" ref="D20:S28" si="5">ROUND(L$5*L11,2)</f>
        <v>136.13</v>
      </c>
      <c r="M20" s="48">
        <f t="shared" si="5"/>
        <v>136.13</v>
      </c>
      <c r="N20" s="48">
        <f t="shared" si="5"/>
        <v>68.08</v>
      </c>
      <c r="O20" s="48">
        <f t="shared" si="5"/>
        <v>68.08</v>
      </c>
      <c r="P20" s="48">
        <f t="shared" si="5"/>
        <v>68.08</v>
      </c>
      <c r="Q20" s="48">
        <f t="shared" si="5"/>
        <v>68.08</v>
      </c>
      <c r="R20" s="48">
        <f t="shared" si="5"/>
        <v>68.08</v>
      </c>
      <c r="S20" s="49">
        <f t="shared" si="5"/>
        <v>51.98</v>
      </c>
    </row>
    <row r="21" spans="1:19" x14ac:dyDescent="0.3">
      <c r="A21" s="103"/>
      <c r="B21" s="50" t="s">
        <v>44</v>
      </c>
      <c r="C21" s="23">
        <f t="shared" ref="C21:R28" si="6">ROUND(C$5*C12,2)</f>
        <v>196.02</v>
      </c>
      <c r="D21" s="23">
        <f t="shared" si="6"/>
        <v>196.02</v>
      </c>
      <c r="E21" s="23">
        <f t="shared" si="6"/>
        <v>196.02</v>
      </c>
      <c r="F21" s="23">
        <f t="shared" si="6"/>
        <v>366.3</v>
      </c>
      <c r="G21" s="23">
        <f t="shared" si="6"/>
        <v>471.24</v>
      </c>
      <c r="H21" s="23">
        <f t="shared" si="6"/>
        <v>471.24</v>
      </c>
      <c r="I21" s="23">
        <f t="shared" si="6"/>
        <v>653.4</v>
      </c>
      <c r="J21" s="23">
        <f t="shared" si="6"/>
        <v>653.4</v>
      </c>
      <c r="K21" s="24">
        <f t="shared" si="6"/>
        <v>152.46</v>
      </c>
      <c r="L21" s="24">
        <f t="shared" si="6"/>
        <v>152.46</v>
      </c>
      <c r="M21" s="24">
        <f t="shared" si="6"/>
        <v>152.46</v>
      </c>
      <c r="N21" s="24">
        <f t="shared" si="6"/>
        <v>76.239999999999995</v>
      </c>
      <c r="O21" s="24">
        <f t="shared" si="6"/>
        <v>76.239999999999995</v>
      </c>
      <c r="P21" s="24">
        <f t="shared" si="6"/>
        <v>76.239999999999995</v>
      </c>
      <c r="Q21" s="24">
        <f t="shared" si="6"/>
        <v>76.239999999999995</v>
      </c>
      <c r="R21" s="24">
        <f t="shared" si="6"/>
        <v>76.239999999999995</v>
      </c>
      <c r="S21" s="51">
        <f t="shared" ref="S21:S28" si="7">ROUND(S$5*S12,2)</f>
        <v>24.75</v>
      </c>
    </row>
    <row r="22" spans="1:19" x14ac:dyDescent="0.3">
      <c r="A22" s="103"/>
      <c r="B22" s="50" t="s">
        <v>45</v>
      </c>
      <c r="C22" s="23">
        <f t="shared" si="6"/>
        <v>274.43</v>
      </c>
      <c r="D22" s="23">
        <f t="shared" si="5"/>
        <v>274.43</v>
      </c>
      <c r="E22" s="23">
        <f t="shared" si="5"/>
        <v>274.43</v>
      </c>
      <c r="F22" s="23">
        <f t="shared" si="5"/>
        <v>384.62</v>
      </c>
      <c r="G22" s="23">
        <f t="shared" si="5"/>
        <v>494.8</v>
      </c>
      <c r="H22" s="23">
        <f t="shared" si="5"/>
        <v>494.8</v>
      </c>
      <c r="I22" s="23">
        <f t="shared" si="5"/>
        <v>686.07</v>
      </c>
      <c r="J22" s="23">
        <f t="shared" si="5"/>
        <v>686.07</v>
      </c>
      <c r="K22" s="24">
        <f t="shared" si="5"/>
        <v>152.46</v>
      </c>
      <c r="L22" s="24">
        <f t="shared" si="5"/>
        <v>152.46</v>
      </c>
      <c r="M22" s="24">
        <f t="shared" si="5"/>
        <v>152.46</v>
      </c>
      <c r="N22" s="24">
        <f t="shared" si="5"/>
        <v>76.239999999999995</v>
      </c>
      <c r="O22" s="24">
        <f t="shared" si="5"/>
        <v>76.239999999999995</v>
      </c>
      <c r="P22" s="24">
        <f t="shared" si="5"/>
        <v>76.239999999999995</v>
      </c>
      <c r="Q22" s="24">
        <f t="shared" si="5"/>
        <v>76.239999999999995</v>
      </c>
      <c r="R22" s="24">
        <f t="shared" si="5"/>
        <v>76.239999999999995</v>
      </c>
      <c r="S22" s="51">
        <f t="shared" si="7"/>
        <v>51.98</v>
      </c>
    </row>
    <row r="23" spans="1:19" x14ac:dyDescent="0.3">
      <c r="A23" s="103"/>
      <c r="B23" s="50" t="s">
        <v>46</v>
      </c>
      <c r="C23" s="23">
        <f t="shared" si="6"/>
        <v>274.43</v>
      </c>
      <c r="D23" s="23">
        <f t="shared" si="5"/>
        <v>274.43</v>
      </c>
      <c r="E23" s="23">
        <f t="shared" si="5"/>
        <v>274.43</v>
      </c>
      <c r="F23" s="23">
        <f t="shared" si="5"/>
        <v>384.62</v>
      </c>
      <c r="G23" s="23">
        <f t="shared" si="5"/>
        <v>494.8</v>
      </c>
      <c r="H23" s="23">
        <f t="shared" si="5"/>
        <v>494.8</v>
      </c>
      <c r="I23" s="23">
        <f t="shared" si="5"/>
        <v>686.07</v>
      </c>
      <c r="J23" s="23">
        <f t="shared" si="5"/>
        <v>686.07</v>
      </c>
      <c r="K23" s="24">
        <f t="shared" si="5"/>
        <v>136.13</v>
      </c>
      <c r="L23" s="24">
        <f t="shared" si="5"/>
        <v>136.13</v>
      </c>
      <c r="M23" s="24">
        <f t="shared" si="5"/>
        <v>136.13</v>
      </c>
      <c r="N23" s="24">
        <f t="shared" si="5"/>
        <v>68.08</v>
      </c>
      <c r="O23" s="24">
        <f t="shared" si="5"/>
        <v>68.08</v>
      </c>
      <c r="P23" s="24">
        <f t="shared" si="5"/>
        <v>68.08</v>
      </c>
      <c r="Q23" s="24">
        <f t="shared" si="5"/>
        <v>68.08</v>
      </c>
      <c r="R23" s="24">
        <f t="shared" si="5"/>
        <v>68.08</v>
      </c>
      <c r="S23" s="51">
        <f t="shared" si="7"/>
        <v>51.98</v>
      </c>
    </row>
    <row r="24" spans="1:19" x14ac:dyDescent="0.3">
      <c r="A24" s="103"/>
      <c r="B24" s="50" t="s">
        <v>47</v>
      </c>
      <c r="C24" s="23">
        <f t="shared" si="6"/>
        <v>274.43</v>
      </c>
      <c r="D24" s="23">
        <f t="shared" si="5"/>
        <v>274.43</v>
      </c>
      <c r="E24" s="23">
        <f t="shared" si="5"/>
        <v>274.43</v>
      </c>
      <c r="F24" s="23">
        <f t="shared" si="5"/>
        <v>384.62</v>
      </c>
      <c r="G24" s="23">
        <f t="shared" si="5"/>
        <v>494.8</v>
      </c>
      <c r="H24" s="23">
        <f t="shared" si="5"/>
        <v>494.8</v>
      </c>
      <c r="I24" s="23">
        <f t="shared" si="5"/>
        <v>686.07</v>
      </c>
      <c r="J24" s="23">
        <f t="shared" si="5"/>
        <v>686.07</v>
      </c>
      <c r="K24" s="24">
        <f t="shared" si="5"/>
        <v>141.57</v>
      </c>
      <c r="L24" s="24">
        <f t="shared" si="5"/>
        <v>141.57</v>
      </c>
      <c r="M24" s="24">
        <f t="shared" si="5"/>
        <v>141.57</v>
      </c>
      <c r="N24" s="24">
        <f t="shared" si="5"/>
        <v>70.8</v>
      </c>
      <c r="O24" s="24">
        <f t="shared" si="5"/>
        <v>70.8</v>
      </c>
      <c r="P24" s="24">
        <f t="shared" si="5"/>
        <v>70.8</v>
      </c>
      <c r="Q24" s="24">
        <f t="shared" si="5"/>
        <v>70.8</v>
      </c>
      <c r="R24" s="24">
        <f t="shared" si="5"/>
        <v>70.8</v>
      </c>
      <c r="S24" s="51">
        <f t="shared" si="7"/>
        <v>51.98</v>
      </c>
    </row>
    <row r="25" spans="1:19" x14ac:dyDescent="0.3">
      <c r="A25" s="103"/>
      <c r="B25" s="50" t="s">
        <v>48</v>
      </c>
      <c r="C25" s="23">
        <f t="shared" si="6"/>
        <v>205.82</v>
      </c>
      <c r="D25" s="23">
        <f t="shared" si="5"/>
        <v>205.82</v>
      </c>
      <c r="E25" s="23">
        <f t="shared" si="5"/>
        <v>205.82</v>
      </c>
      <c r="F25" s="23">
        <f t="shared" si="5"/>
        <v>384.62</v>
      </c>
      <c r="G25" s="23">
        <f t="shared" si="5"/>
        <v>494.8</v>
      </c>
      <c r="H25" s="23">
        <f t="shared" si="5"/>
        <v>494.8</v>
      </c>
      <c r="I25" s="23">
        <f t="shared" si="5"/>
        <v>686.07</v>
      </c>
      <c r="J25" s="23">
        <f t="shared" si="5"/>
        <v>686.07</v>
      </c>
      <c r="K25" s="24">
        <f t="shared" si="5"/>
        <v>136.13</v>
      </c>
      <c r="L25" s="24">
        <f t="shared" si="5"/>
        <v>136.13</v>
      </c>
      <c r="M25" s="24">
        <f t="shared" si="5"/>
        <v>136.13</v>
      </c>
      <c r="N25" s="24">
        <f t="shared" si="5"/>
        <v>68.08</v>
      </c>
      <c r="O25" s="24">
        <f t="shared" si="5"/>
        <v>68.08</v>
      </c>
      <c r="P25" s="24">
        <f t="shared" si="5"/>
        <v>68.08</v>
      </c>
      <c r="Q25" s="24">
        <f t="shared" si="5"/>
        <v>68.08</v>
      </c>
      <c r="R25" s="24">
        <f t="shared" si="5"/>
        <v>68.08</v>
      </c>
      <c r="S25" s="51">
        <f t="shared" si="7"/>
        <v>51.98</v>
      </c>
    </row>
    <row r="26" spans="1:19" x14ac:dyDescent="0.3">
      <c r="A26" s="103"/>
      <c r="B26" s="50" t="s">
        <v>49</v>
      </c>
      <c r="C26" s="23">
        <f t="shared" si="6"/>
        <v>784.08</v>
      </c>
      <c r="D26" s="23">
        <f t="shared" si="5"/>
        <v>784.08</v>
      </c>
      <c r="E26" s="23">
        <f t="shared" si="5"/>
        <v>784.08</v>
      </c>
      <c r="F26" s="23">
        <f t="shared" si="5"/>
        <v>1465.2</v>
      </c>
      <c r="G26" s="23">
        <f t="shared" si="5"/>
        <v>1884.96</v>
      </c>
      <c r="H26" s="23">
        <f t="shared" si="5"/>
        <v>1884.96</v>
      </c>
      <c r="I26" s="23">
        <f t="shared" si="5"/>
        <v>2613.6</v>
      </c>
      <c r="J26" s="23">
        <f t="shared" si="5"/>
        <v>2613.6</v>
      </c>
      <c r="K26" s="24">
        <f t="shared" si="5"/>
        <v>435.6</v>
      </c>
      <c r="L26" s="24">
        <f t="shared" si="5"/>
        <v>435.6</v>
      </c>
      <c r="M26" s="24">
        <f t="shared" si="5"/>
        <v>435.6</v>
      </c>
      <c r="N26" s="24">
        <f t="shared" si="5"/>
        <v>217.84</v>
      </c>
      <c r="O26" s="24">
        <f t="shared" si="5"/>
        <v>217.84</v>
      </c>
      <c r="P26" s="24">
        <f t="shared" si="5"/>
        <v>217.84</v>
      </c>
      <c r="Q26" s="24">
        <f t="shared" si="5"/>
        <v>217.84</v>
      </c>
      <c r="R26" s="24">
        <f t="shared" si="5"/>
        <v>217.84</v>
      </c>
      <c r="S26" s="51">
        <f t="shared" si="7"/>
        <v>198</v>
      </c>
    </row>
    <row r="27" spans="1:19" x14ac:dyDescent="0.3">
      <c r="A27" s="103"/>
      <c r="B27" s="50" t="s">
        <v>50</v>
      </c>
      <c r="C27" s="23">
        <f t="shared" si="6"/>
        <v>254.83</v>
      </c>
      <c r="D27" s="23">
        <f t="shared" si="5"/>
        <v>254.83</v>
      </c>
      <c r="E27" s="23">
        <f t="shared" si="5"/>
        <v>254.83</v>
      </c>
      <c r="F27" s="23">
        <f t="shared" si="5"/>
        <v>476.19</v>
      </c>
      <c r="G27" s="23">
        <f t="shared" si="5"/>
        <v>612.61</v>
      </c>
      <c r="H27" s="23">
        <f t="shared" si="5"/>
        <v>612.61</v>
      </c>
      <c r="I27" s="23">
        <f t="shared" si="5"/>
        <v>849.42</v>
      </c>
      <c r="J27" s="23">
        <f t="shared" si="5"/>
        <v>849.42</v>
      </c>
      <c r="K27" s="24">
        <f t="shared" si="5"/>
        <v>152.46</v>
      </c>
      <c r="L27" s="24">
        <f t="shared" si="5"/>
        <v>152.46</v>
      </c>
      <c r="M27" s="24">
        <f t="shared" si="5"/>
        <v>152.46</v>
      </c>
      <c r="N27" s="24">
        <f t="shared" si="5"/>
        <v>76.239999999999995</v>
      </c>
      <c r="O27" s="24">
        <f t="shared" si="5"/>
        <v>76.239999999999995</v>
      </c>
      <c r="P27" s="24">
        <f t="shared" si="5"/>
        <v>76.239999999999995</v>
      </c>
      <c r="Q27" s="24">
        <f t="shared" si="5"/>
        <v>76.239999999999995</v>
      </c>
      <c r="R27" s="24">
        <f t="shared" si="5"/>
        <v>76.239999999999995</v>
      </c>
      <c r="S27" s="51">
        <f t="shared" si="7"/>
        <v>64.349999999999994</v>
      </c>
    </row>
    <row r="28" spans="1:19" ht="15" thickBot="1" x14ac:dyDescent="0.35">
      <c r="A28" s="103"/>
      <c r="B28" s="52" t="s">
        <v>51</v>
      </c>
      <c r="C28" s="53">
        <f t="shared" si="6"/>
        <v>1960.2</v>
      </c>
      <c r="D28" s="53">
        <f t="shared" si="5"/>
        <v>1960.2</v>
      </c>
      <c r="E28" s="53">
        <f t="shared" si="5"/>
        <v>1960.2</v>
      </c>
      <c r="F28" s="53">
        <f t="shared" si="5"/>
        <v>3663</v>
      </c>
      <c r="G28" s="53">
        <f t="shared" si="5"/>
        <v>4712.3999999999996</v>
      </c>
      <c r="H28" s="53">
        <f t="shared" si="5"/>
        <v>4712.3999999999996</v>
      </c>
      <c r="I28" s="53">
        <f t="shared" si="5"/>
        <v>6534</v>
      </c>
      <c r="J28" s="53">
        <f t="shared" si="5"/>
        <v>6534</v>
      </c>
      <c r="K28" s="54">
        <f t="shared" si="5"/>
        <v>1089</v>
      </c>
      <c r="L28" s="54">
        <f t="shared" si="5"/>
        <v>1089</v>
      </c>
      <c r="M28" s="54">
        <f t="shared" si="5"/>
        <v>1089</v>
      </c>
      <c r="N28" s="54">
        <f t="shared" si="5"/>
        <v>544.6</v>
      </c>
      <c r="O28" s="54">
        <f t="shared" si="5"/>
        <v>544.6</v>
      </c>
      <c r="P28" s="54">
        <f t="shared" si="5"/>
        <v>544.6</v>
      </c>
      <c r="Q28" s="54">
        <f t="shared" si="5"/>
        <v>544.6</v>
      </c>
      <c r="R28" s="54">
        <f t="shared" si="5"/>
        <v>544.6</v>
      </c>
      <c r="S28" s="55">
        <f t="shared" si="7"/>
        <v>495</v>
      </c>
    </row>
    <row r="29" spans="1:19" ht="15" customHeight="1" x14ac:dyDescent="0.3">
      <c r="A29" s="103" t="s">
        <v>219</v>
      </c>
      <c r="B29" s="46" t="s">
        <v>43</v>
      </c>
      <c r="C29" s="47">
        <f t="shared" ref="C29:C37" si="8">ROUND(C$6*C11,2)</f>
        <v>329.87</v>
      </c>
      <c r="D29" s="47">
        <f t="shared" ref="D29:R29" si="9">ROUND(D$6*D11,2)</f>
        <v>329.87</v>
      </c>
      <c r="E29" s="47">
        <f t="shared" si="9"/>
        <v>329.87</v>
      </c>
      <c r="F29" s="47">
        <f t="shared" si="9"/>
        <v>461.54</v>
      </c>
      <c r="G29" s="47">
        <f t="shared" si="9"/>
        <v>594.59</v>
      </c>
      <c r="H29" s="47">
        <f t="shared" si="9"/>
        <v>594.59</v>
      </c>
      <c r="I29" s="47">
        <f t="shared" si="9"/>
        <v>823.28</v>
      </c>
      <c r="J29" s="47">
        <f t="shared" si="9"/>
        <v>823.28</v>
      </c>
      <c r="K29" s="48">
        <f>ROUND(K$6*K11,2)</f>
        <v>163.35</v>
      </c>
      <c r="L29" s="48">
        <f t="shared" si="9"/>
        <v>163.35</v>
      </c>
      <c r="M29" s="48">
        <f t="shared" si="9"/>
        <v>163.35</v>
      </c>
      <c r="N29" s="48">
        <f t="shared" si="9"/>
        <v>81.680000000000007</v>
      </c>
      <c r="O29" s="48">
        <f t="shared" si="9"/>
        <v>81.680000000000007</v>
      </c>
      <c r="P29" s="48">
        <f t="shared" si="9"/>
        <v>81.680000000000007</v>
      </c>
      <c r="Q29" s="48">
        <f t="shared" si="9"/>
        <v>81.680000000000007</v>
      </c>
      <c r="R29" s="48">
        <f t="shared" si="9"/>
        <v>81.680000000000007</v>
      </c>
      <c r="S29" s="49">
        <f>ROUND(S$6*S11,2)</f>
        <v>51.98</v>
      </c>
    </row>
    <row r="30" spans="1:19" x14ac:dyDescent="0.3">
      <c r="A30" s="103"/>
      <c r="B30" s="50" t="s">
        <v>44</v>
      </c>
      <c r="C30" s="23">
        <f t="shared" si="8"/>
        <v>235.62</v>
      </c>
      <c r="D30" s="23">
        <f t="shared" ref="D30:S30" si="10">ROUND(D$6*D12,2)</f>
        <v>235.62</v>
      </c>
      <c r="E30" s="23">
        <f t="shared" si="10"/>
        <v>235.62</v>
      </c>
      <c r="F30" s="23">
        <f t="shared" si="10"/>
        <v>439.56</v>
      </c>
      <c r="G30" s="23">
        <f t="shared" si="10"/>
        <v>566.28</v>
      </c>
      <c r="H30" s="23">
        <f t="shared" si="10"/>
        <v>566.28</v>
      </c>
      <c r="I30" s="23">
        <f t="shared" si="10"/>
        <v>784.08</v>
      </c>
      <c r="J30" s="23">
        <f t="shared" si="10"/>
        <v>784.08</v>
      </c>
      <c r="K30" s="24">
        <f t="shared" si="10"/>
        <v>182.95</v>
      </c>
      <c r="L30" s="24">
        <f t="shared" si="10"/>
        <v>182.95</v>
      </c>
      <c r="M30" s="24">
        <f t="shared" si="10"/>
        <v>182.95</v>
      </c>
      <c r="N30" s="24">
        <f t="shared" si="10"/>
        <v>91.48</v>
      </c>
      <c r="O30" s="24">
        <f t="shared" si="10"/>
        <v>91.48</v>
      </c>
      <c r="P30" s="24">
        <f t="shared" si="10"/>
        <v>91.48</v>
      </c>
      <c r="Q30" s="24">
        <f t="shared" si="10"/>
        <v>91.48</v>
      </c>
      <c r="R30" s="24">
        <f t="shared" si="10"/>
        <v>91.48</v>
      </c>
      <c r="S30" s="51">
        <f t="shared" si="10"/>
        <v>24.75</v>
      </c>
    </row>
    <row r="31" spans="1:19" x14ac:dyDescent="0.3">
      <c r="A31" s="103"/>
      <c r="B31" s="50" t="s">
        <v>45</v>
      </c>
      <c r="C31" s="23">
        <f t="shared" si="8"/>
        <v>329.87</v>
      </c>
      <c r="D31" s="23">
        <f t="shared" ref="D31:S31" si="11">ROUND(D$6*D13,2)</f>
        <v>329.87</v>
      </c>
      <c r="E31" s="23">
        <f t="shared" si="11"/>
        <v>329.87</v>
      </c>
      <c r="F31" s="23">
        <f t="shared" si="11"/>
        <v>461.54</v>
      </c>
      <c r="G31" s="23">
        <f t="shared" si="11"/>
        <v>594.59</v>
      </c>
      <c r="H31" s="23">
        <f t="shared" si="11"/>
        <v>594.59</v>
      </c>
      <c r="I31" s="23">
        <f t="shared" si="11"/>
        <v>823.28</v>
      </c>
      <c r="J31" s="23">
        <f t="shared" si="11"/>
        <v>823.28</v>
      </c>
      <c r="K31" s="24">
        <f t="shared" si="11"/>
        <v>182.95</v>
      </c>
      <c r="L31" s="24">
        <f t="shared" si="11"/>
        <v>182.95</v>
      </c>
      <c r="M31" s="24">
        <f t="shared" si="11"/>
        <v>182.95</v>
      </c>
      <c r="N31" s="24">
        <f t="shared" si="11"/>
        <v>91.48</v>
      </c>
      <c r="O31" s="24">
        <f t="shared" si="11"/>
        <v>91.48</v>
      </c>
      <c r="P31" s="24">
        <f t="shared" si="11"/>
        <v>91.48</v>
      </c>
      <c r="Q31" s="24">
        <f t="shared" si="11"/>
        <v>91.48</v>
      </c>
      <c r="R31" s="24">
        <f t="shared" si="11"/>
        <v>91.48</v>
      </c>
      <c r="S31" s="51">
        <f t="shared" si="11"/>
        <v>51.98</v>
      </c>
    </row>
    <row r="32" spans="1:19" x14ac:dyDescent="0.3">
      <c r="A32" s="103"/>
      <c r="B32" s="50" t="s">
        <v>46</v>
      </c>
      <c r="C32" s="23">
        <f t="shared" si="8"/>
        <v>329.87</v>
      </c>
      <c r="D32" s="23">
        <f t="shared" ref="D32:S32" si="12">ROUND(D$6*D14,2)</f>
        <v>329.87</v>
      </c>
      <c r="E32" s="23">
        <f t="shared" si="12"/>
        <v>329.87</v>
      </c>
      <c r="F32" s="23">
        <f t="shared" si="12"/>
        <v>461.54</v>
      </c>
      <c r="G32" s="23">
        <f t="shared" si="12"/>
        <v>594.59</v>
      </c>
      <c r="H32" s="23">
        <f t="shared" si="12"/>
        <v>594.59</v>
      </c>
      <c r="I32" s="23">
        <f t="shared" si="12"/>
        <v>823.28</v>
      </c>
      <c r="J32" s="23">
        <f t="shared" si="12"/>
        <v>823.28</v>
      </c>
      <c r="K32" s="24">
        <f t="shared" si="12"/>
        <v>163.35</v>
      </c>
      <c r="L32" s="24">
        <f t="shared" si="12"/>
        <v>163.35</v>
      </c>
      <c r="M32" s="24">
        <f t="shared" si="12"/>
        <v>163.35</v>
      </c>
      <c r="N32" s="24">
        <f t="shared" si="12"/>
        <v>81.680000000000007</v>
      </c>
      <c r="O32" s="24">
        <f t="shared" si="12"/>
        <v>81.680000000000007</v>
      </c>
      <c r="P32" s="24">
        <f t="shared" si="12"/>
        <v>81.680000000000007</v>
      </c>
      <c r="Q32" s="24">
        <f t="shared" si="12"/>
        <v>81.680000000000007</v>
      </c>
      <c r="R32" s="24">
        <f t="shared" si="12"/>
        <v>81.680000000000007</v>
      </c>
      <c r="S32" s="51">
        <f t="shared" si="12"/>
        <v>51.98</v>
      </c>
    </row>
    <row r="33" spans="1:19" x14ac:dyDescent="0.3">
      <c r="A33" s="103"/>
      <c r="B33" s="50" t="s">
        <v>47</v>
      </c>
      <c r="C33" s="23">
        <f t="shared" si="8"/>
        <v>329.87</v>
      </c>
      <c r="D33" s="23">
        <f t="shared" ref="D33:S33" si="13">ROUND(D$6*D15,2)</f>
        <v>329.87</v>
      </c>
      <c r="E33" s="23">
        <f t="shared" si="13"/>
        <v>329.87</v>
      </c>
      <c r="F33" s="23">
        <f t="shared" si="13"/>
        <v>461.54</v>
      </c>
      <c r="G33" s="23">
        <f t="shared" si="13"/>
        <v>594.59</v>
      </c>
      <c r="H33" s="23">
        <f t="shared" si="13"/>
        <v>594.59</v>
      </c>
      <c r="I33" s="23">
        <f t="shared" si="13"/>
        <v>823.28</v>
      </c>
      <c r="J33" s="23">
        <f t="shared" si="13"/>
        <v>823.28</v>
      </c>
      <c r="K33" s="24">
        <f t="shared" si="13"/>
        <v>169.88</v>
      </c>
      <c r="L33" s="24">
        <f t="shared" si="13"/>
        <v>169.88</v>
      </c>
      <c r="M33" s="24">
        <f t="shared" si="13"/>
        <v>169.88</v>
      </c>
      <c r="N33" s="24">
        <f t="shared" si="13"/>
        <v>84.94</v>
      </c>
      <c r="O33" s="24">
        <f t="shared" si="13"/>
        <v>84.94</v>
      </c>
      <c r="P33" s="24">
        <f t="shared" si="13"/>
        <v>84.94</v>
      </c>
      <c r="Q33" s="24">
        <f t="shared" si="13"/>
        <v>84.94</v>
      </c>
      <c r="R33" s="24">
        <f t="shared" si="13"/>
        <v>84.94</v>
      </c>
      <c r="S33" s="51">
        <f t="shared" si="13"/>
        <v>51.98</v>
      </c>
    </row>
    <row r="34" spans="1:19" x14ac:dyDescent="0.3">
      <c r="A34" s="103"/>
      <c r="B34" s="50" t="s">
        <v>48</v>
      </c>
      <c r="C34" s="23">
        <f t="shared" si="8"/>
        <v>247.4</v>
      </c>
      <c r="D34" s="23">
        <f t="shared" ref="D34:S34" si="14">ROUND(D$6*D16,2)</f>
        <v>247.4</v>
      </c>
      <c r="E34" s="23">
        <f t="shared" si="14"/>
        <v>247.4</v>
      </c>
      <c r="F34" s="23">
        <f t="shared" si="14"/>
        <v>461.54</v>
      </c>
      <c r="G34" s="23">
        <f t="shared" si="14"/>
        <v>594.59</v>
      </c>
      <c r="H34" s="23">
        <f t="shared" si="14"/>
        <v>594.59</v>
      </c>
      <c r="I34" s="23">
        <f t="shared" si="14"/>
        <v>823.28</v>
      </c>
      <c r="J34" s="23">
        <f t="shared" si="14"/>
        <v>823.28</v>
      </c>
      <c r="K34" s="24">
        <f t="shared" si="14"/>
        <v>163.35</v>
      </c>
      <c r="L34" s="24">
        <f t="shared" si="14"/>
        <v>163.35</v>
      </c>
      <c r="M34" s="24">
        <f t="shared" si="14"/>
        <v>163.35</v>
      </c>
      <c r="N34" s="24">
        <f t="shared" si="14"/>
        <v>81.680000000000007</v>
      </c>
      <c r="O34" s="24">
        <f t="shared" si="14"/>
        <v>81.680000000000007</v>
      </c>
      <c r="P34" s="24">
        <f t="shared" si="14"/>
        <v>81.680000000000007</v>
      </c>
      <c r="Q34" s="24">
        <f t="shared" si="14"/>
        <v>81.680000000000007</v>
      </c>
      <c r="R34" s="24">
        <f t="shared" si="14"/>
        <v>81.680000000000007</v>
      </c>
      <c r="S34" s="51">
        <f t="shared" si="14"/>
        <v>51.98</v>
      </c>
    </row>
    <row r="35" spans="1:19" x14ac:dyDescent="0.3">
      <c r="A35" s="103"/>
      <c r="B35" s="50" t="s">
        <v>49</v>
      </c>
      <c r="C35" s="23">
        <f t="shared" si="8"/>
        <v>942.48</v>
      </c>
      <c r="D35" s="23">
        <f t="shared" ref="D35:R35" si="15">ROUND(D$6*D17,2)</f>
        <v>942.48</v>
      </c>
      <c r="E35" s="23">
        <f t="shared" si="15"/>
        <v>942.48</v>
      </c>
      <c r="F35" s="23">
        <f t="shared" si="15"/>
        <v>1758.24</v>
      </c>
      <c r="G35" s="23">
        <f t="shared" si="15"/>
        <v>2265.12</v>
      </c>
      <c r="H35" s="23">
        <f t="shared" si="15"/>
        <v>2265.12</v>
      </c>
      <c r="I35" s="23">
        <f t="shared" si="15"/>
        <v>3136.32</v>
      </c>
      <c r="J35" s="23">
        <f t="shared" si="15"/>
        <v>3136.32</v>
      </c>
      <c r="K35" s="24">
        <f t="shared" si="15"/>
        <v>522.72</v>
      </c>
      <c r="L35" s="24">
        <f t="shared" si="15"/>
        <v>522.72</v>
      </c>
      <c r="M35" s="24">
        <f t="shared" si="15"/>
        <v>522.72</v>
      </c>
      <c r="N35" s="24">
        <f t="shared" si="15"/>
        <v>261.36</v>
      </c>
      <c r="O35" s="24">
        <f t="shared" si="15"/>
        <v>261.36</v>
      </c>
      <c r="P35" s="24">
        <f t="shared" si="15"/>
        <v>261.36</v>
      </c>
      <c r="Q35" s="24">
        <f t="shared" si="15"/>
        <v>261.36</v>
      </c>
      <c r="R35" s="24">
        <f t="shared" si="15"/>
        <v>261.36</v>
      </c>
      <c r="S35" s="51">
        <f>ROUND(S$6*S17,2)</f>
        <v>198</v>
      </c>
    </row>
    <row r="36" spans="1:19" x14ac:dyDescent="0.3">
      <c r="A36" s="103"/>
      <c r="B36" s="50" t="s">
        <v>50</v>
      </c>
      <c r="C36" s="23">
        <f t="shared" si="8"/>
        <v>306.31</v>
      </c>
      <c r="D36" s="23">
        <f t="shared" ref="D36:S36" si="16">ROUND(D$6*D18,2)</f>
        <v>306.31</v>
      </c>
      <c r="E36" s="23">
        <f t="shared" si="16"/>
        <v>306.31</v>
      </c>
      <c r="F36" s="23">
        <f t="shared" si="16"/>
        <v>571.42999999999995</v>
      </c>
      <c r="G36" s="23">
        <f t="shared" si="16"/>
        <v>736.16</v>
      </c>
      <c r="H36" s="23">
        <f t="shared" si="16"/>
        <v>736.16</v>
      </c>
      <c r="I36" s="23">
        <f t="shared" si="16"/>
        <v>1019.3</v>
      </c>
      <c r="J36" s="23">
        <f t="shared" si="16"/>
        <v>1019.3</v>
      </c>
      <c r="K36" s="24">
        <f t="shared" si="16"/>
        <v>182.95</v>
      </c>
      <c r="L36" s="24">
        <f t="shared" si="16"/>
        <v>182.95</v>
      </c>
      <c r="M36" s="24">
        <f t="shared" si="16"/>
        <v>182.95</v>
      </c>
      <c r="N36" s="24">
        <f t="shared" si="16"/>
        <v>91.48</v>
      </c>
      <c r="O36" s="24">
        <f t="shared" si="16"/>
        <v>91.48</v>
      </c>
      <c r="P36" s="24">
        <f t="shared" si="16"/>
        <v>91.48</v>
      </c>
      <c r="Q36" s="24">
        <f t="shared" si="16"/>
        <v>91.48</v>
      </c>
      <c r="R36" s="24">
        <f t="shared" si="16"/>
        <v>91.48</v>
      </c>
      <c r="S36" s="51">
        <f t="shared" si="16"/>
        <v>64.349999999999994</v>
      </c>
    </row>
    <row r="37" spans="1:19" ht="15" thickBot="1" x14ac:dyDescent="0.35">
      <c r="A37" s="103"/>
      <c r="B37" s="52" t="s">
        <v>51</v>
      </c>
      <c r="C37" s="53">
        <f t="shared" si="8"/>
        <v>2356.1999999999998</v>
      </c>
      <c r="D37" s="53">
        <f t="shared" ref="D37:R37" si="17">ROUND(D$6*D19,2)</f>
        <v>2356.1999999999998</v>
      </c>
      <c r="E37" s="53">
        <f t="shared" si="17"/>
        <v>2356.1999999999998</v>
      </c>
      <c r="F37" s="53">
        <f t="shared" si="17"/>
        <v>4395.6000000000004</v>
      </c>
      <c r="G37" s="53">
        <f t="shared" si="17"/>
        <v>5662.8</v>
      </c>
      <c r="H37" s="53">
        <f t="shared" si="17"/>
        <v>5662.8</v>
      </c>
      <c r="I37" s="53">
        <f t="shared" si="17"/>
        <v>7840.8</v>
      </c>
      <c r="J37" s="53">
        <f t="shared" si="17"/>
        <v>7840.8</v>
      </c>
      <c r="K37" s="54">
        <f t="shared" si="17"/>
        <v>1306.8</v>
      </c>
      <c r="L37" s="54">
        <f t="shared" si="17"/>
        <v>1306.8</v>
      </c>
      <c r="M37" s="54">
        <f t="shared" si="17"/>
        <v>1306.8</v>
      </c>
      <c r="N37" s="54">
        <f t="shared" si="17"/>
        <v>653.4</v>
      </c>
      <c r="O37" s="54">
        <f t="shared" si="17"/>
        <v>653.4</v>
      </c>
      <c r="P37" s="54">
        <f t="shared" si="17"/>
        <v>653.4</v>
      </c>
      <c r="Q37" s="54">
        <f t="shared" si="17"/>
        <v>653.4</v>
      </c>
      <c r="R37" s="54">
        <f t="shared" si="17"/>
        <v>653.4</v>
      </c>
      <c r="S37" s="55">
        <f>ROUND(S$6*S19,2)</f>
        <v>495</v>
      </c>
    </row>
    <row r="40" spans="1:19" x14ac:dyDescent="0.3">
      <c r="C40" s="74">
        <f>Arkusz1!D34</f>
        <v>0</v>
      </c>
      <c r="D40" s="70"/>
      <c r="E40" s="70"/>
      <c r="F40" s="74">
        <f>Arkusz1!G34</f>
        <v>0</v>
      </c>
      <c r="G40" s="70"/>
      <c r="H40" s="70"/>
      <c r="I40" s="74">
        <f>Arkusz1!J34</f>
        <v>0</v>
      </c>
      <c r="J40" s="70"/>
    </row>
    <row r="41" spans="1:19" x14ac:dyDescent="0.3">
      <c r="C41" s="70"/>
      <c r="D41" s="74">
        <f>Arkusz1!E35</f>
        <v>0</v>
      </c>
      <c r="E41" s="74">
        <f>Arkusz1!F35</f>
        <v>0</v>
      </c>
      <c r="F41" s="70"/>
      <c r="G41" s="74">
        <f>Arkusz1!H35</f>
        <v>0</v>
      </c>
      <c r="H41" s="74">
        <f>Arkusz1!I35</f>
        <v>0</v>
      </c>
      <c r="I41" s="70"/>
      <c r="J41" s="74">
        <f>Arkusz1!K35</f>
        <v>0</v>
      </c>
    </row>
    <row r="42" spans="1:19" x14ac:dyDescent="0.3">
      <c r="C42" s="70"/>
      <c r="D42" s="74">
        <f>Arkusz1!E36</f>
        <v>0</v>
      </c>
      <c r="E42" s="74">
        <f>Arkusz1!F36</f>
        <v>0</v>
      </c>
      <c r="F42" s="70"/>
      <c r="G42" s="74">
        <f>Arkusz1!H36</f>
        <v>0</v>
      </c>
      <c r="H42" s="74">
        <f>Arkusz1!I36</f>
        <v>0</v>
      </c>
      <c r="I42" s="70"/>
      <c r="J42" s="74">
        <f>Arkusz1!K36</f>
        <v>0</v>
      </c>
    </row>
    <row r="43" spans="1:19" x14ac:dyDescent="0.3">
      <c r="C43" s="70"/>
      <c r="D43" s="74">
        <f>Arkusz1!E37</f>
        <v>0</v>
      </c>
      <c r="E43" s="74">
        <f>Arkusz1!F37</f>
        <v>0</v>
      </c>
      <c r="F43" s="70"/>
      <c r="G43" s="74">
        <f>Arkusz1!H37</f>
        <v>0</v>
      </c>
      <c r="H43" s="74">
        <f>Arkusz1!I37</f>
        <v>0</v>
      </c>
      <c r="I43" s="70"/>
      <c r="J43" s="74">
        <f>Arkusz1!K37</f>
        <v>0</v>
      </c>
    </row>
    <row r="44" spans="1:19" x14ac:dyDescent="0.3">
      <c r="C44" s="70"/>
      <c r="D44" s="74">
        <f>Arkusz1!E38</f>
        <v>0</v>
      </c>
      <c r="E44" s="74">
        <f>Arkusz1!F38</f>
        <v>0</v>
      </c>
      <c r="F44" s="70"/>
      <c r="G44" s="74">
        <f>Arkusz1!H38</f>
        <v>0</v>
      </c>
      <c r="H44" s="74">
        <f>Arkusz1!I38</f>
        <v>0</v>
      </c>
      <c r="I44" s="70"/>
      <c r="J44" s="74">
        <f>Arkusz1!K38</f>
        <v>0</v>
      </c>
    </row>
    <row r="45" spans="1:19" x14ac:dyDescent="0.3">
      <c r="C45" s="61">
        <f>C40*C$8</f>
        <v>0</v>
      </c>
      <c r="D45" s="71"/>
      <c r="E45" s="71"/>
      <c r="F45" s="71"/>
      <c r="G45" s="71"/>
      <c r="H45" s="71"/>
      <c r="I45" s="71"/>
      <c r="J45" s="71"/>
    </row>
    <row r="46" spans="1:19" x14ac:dyDescent="0.3">
      <c r="C46" s="71"/>
      <c r="D46" s="71"/>
      <c r="E46" s="71"/>
      <c r="F46" s="61">
        <f>F40*F$8</f>
        <v>0</v>
      </c>
      <c r="G46" s="71"/>
      <c r="H46" s="71"/>
      <c r="I46" s="61">
        <f>I40*I$8</f>
        <v>0</v>
      </c>
      <c r="J46" s="71"/>
    </row>
    <row r="47" spans="1:19" x14ac:dyDescent="0.3">
      <c r="C47" s="71"/>
      <c r="D47" s="61">
        <f>D41*D$8</f>
        <v>0</v>
      </c>
      <c r="E47" s="61">
        <f>E41*E$8</f>
        <v>0</v>
      </c>
      <c r="F47" s="71"/>
      <c r="G47" s="71"/>
      <c r="H47" s="71"/>
      <c r="I47" s="71"/>
      <c r="J47" s="71"/>
    </row>
    <row r="48" spans="1:19" x14ac:dyDescent="0.3">
      <c r="C48" s="71"/>
      <c r="D48" s="71"/>
      <c r="E48" s="71"/>
      <c r="F48" s="71"/>
      <c r="G48" s="61">
        <f>G41*G$8</f>
        <v>0</v>
      </c>
      <c r="H48" s="61">
        <f>H41*H$8</f>
        <v>0</v>
      </c>
      <c r="I48" s="71"/>
      <c r="J48" s="61">
        <f>J41*J$8</f>
        <v>0</v>
      </c>
    </row>
    <row r="49" spans="3:12" x14ac:dyDescent="0.3">
      <c r="C49" s="71"/>
      <c r="D49" s="61">
        <f>D42*D$8</f>
        <v>0</v>
      </c>
      <c r="E49" s="61">
        <f>E42*E$8</f>
        <v>0</v>
      </c>
      <c r="F49" s="71"/>
      <c r="G49" s="71"/>
      <c r="H49" s="71"/>
      <c r="I49" s="71"/>
      <c r="J49" s="71"/>
    </row>
    <row r="50" spans="3:12" x14ac:dyDescent="0.3">
      <c r="C50" s="71"/>
      <c r="D50" s="71"/>
      <c r="E50" s="71"/>
      <c r="F50" s="71"/>
      <c r="G50" s="61">
        <f>G42*G$8</f>
        <v>0</v>
      </c>
      <c r="H50" s="61">
        <f>H42*H$8</f>
        <v>0</v>
      </c>
      <c r="I50" s="71"/>
      <c r="J50" s="61">
        <f>J42*J$8</f>
        <v>0</v>
      </c>
    </row>
    <row r="51" spans="3:12" x14ac:dyDescent="0.3">
      <c r="C51" s="71"/>
      <c r="D51" s="61">
        <f>D43*D$8</f>
        <v>0</v>
      </c>
      <c r="E51" s="61">
        <f>E43*E$8</f>
        <v>0</v>
      </c>
      <c r="F51" s="71"/>
      <c r="G51" s="71"/>
      <c r="H51" s="71"/>
      <c r="I51" s="71"/>
      <c r="J51" s="71"/>
    </row>
    <row r="52" spans="3:12" x14ac:dyDescent="0.3">
      <c r="C52" s="71"/>
      <c r="D52" s="71"/>
      <c r="E52" s="71"/>
      <c r="F52" s="71"/>
      <c r="G52" s="61">
        <f>G43*G$8</f>
        <v>0</v>
      </c>
      <c r="H52" s="61">
        <f>H43*H$8</f>
        <v>0</v>
      </c>
      <c r="I52" s="71"/>
      <c r="J52" s="61">
        <f>J43*J$8</f>
        <v>0</v>
      </c>
    </row>
    <row r="53" spans="3:12" x14ac:dyDescent="0.3">
      <c r="C53" s="71"/>
      <c r="D53" s="61">
        <f>D44*D$8</f>
        <v>0</v>
      </c>
      <c r="E53" s="61">
        <f>E44*E$8</f>
        <v>0</v>
      </c>
      <c r="F53" s="71"/>
      <c r="G53" s="61">
        <f>G44*G$8</f>
        <v>0</v>
      </c>
      <c r="H53" s="61">
        <f>H44*H$8</f>
        <v>0</v>
      </c>
      <c r="I53" s="71"/>
      <c r="J53" s="61">
        <f>J44*J$8</f>
        <v>0</v>
      </c>
      <c r="L53" s="78"/>
    </row>
    <row r="54" spans="3:12" x14ac:dyDescent="0.3">
      <c r="C54"/>
      <c r="D54"/>
      <c r="E54"/>
      <c r="F54"/>
      <c r="G54"/>
      <c r="H54"/>
      <c r="I54"/>
      <c r="J54"/>
      <c r="L54" s="78"/>
    </row>
    <row r="55" spans="3:12" x14ac:dyDescent="0.3">
      <c r="C55" s="64">
        <f>Arkusz1!D63</f>
        <v>0</v>
      </c>
      <c r="D55" s="64">
        <f>Arkusz1!E63</f>
        <v>0</v>
      </c>
      <c r="E55" s="64">
        <f>Arkusz1!F63</f>
        <v>0</v>
      </c>
      <c r="F55" s="64">
        <f>Arkusz1!G63</f>
        <v>0</v>
      </c>
      <c r="G55" s="64">
        <f>Arkusz1!H63</f>
        <v>0</v>
      </c>
      <c r="H55" s="64">
        <f>Arkusz1!I63</f>
        <v>0</v>
      </c>
      <c r="I55" s="64">
        <f>Arkusz1!J63</f>
        <v>0</v>
      </c>
      <c r="J55" s="64">
        <f>Arkusz1!K63</f>
        <v>0</v>
      </c>
      <c r="L55" s="78"/>
    </row>
    <row r="56" spans="3:12" x14ac:dyDescent="0.3">
      <c r="C56" s="65">
        <f>C55*K$8</f>
        <v>0</v>
      </c>
      <c r="D56" s="65">
        <f t="shared" ref="D56:J56" si="18">D55*L$8</f>
        <v>0</v>
      </c>
      <c r="E56" s="65">
        <f t="shared" si="18"/>
        <v>0</v>
      </c>
      <c r="F56" s="65">
        <f t="shared" si="18"/>
        <v>0</v>
      </c>
      <c r="G56" s="65">
        <f t="shared" si="18"/>
        <v>0</v>
      </c>
      <c r="H56" s="65">
        <f t="shared" si="18"/>
        <v>0</v>
      </c>
      <c r="I56" s="65">
        <f t="shared" si="18"/>
        <v>0</v>
      </c>
      <c r="J56" s="65">
        <f t="shared" si="18"/>
        <v>0</v>
      </c>
      <c r="L56" s="78"/>
    </row>
    <row r="57" spans="3:12" x14ac:dyDescent="0.3">
      <c r="C57"/>
      <c r="D57"/>
      <c r="E57"/>
      <c r="F57"/>
      <c r="G57"/>
      <c r="H57"/>
      <c r="I57"/>
      <c r="J57"/>
    </row>
    <row r="58" spans="3:12" x14ac:dyDescent="0.3">
      <c r="C58" s="74">
        <f>Arkusz1!D73</f>
        <v>0</v>
      </c>
      <c r="D58" s="74">
        <f>Arkusz1!E73</f>
        <v>0</v>
      </c>
      <c r="E58" s="74">
        <f>Arkusz1!F73</f>
        <v>0</v>
      </c>
      <c r="F58" s="74">
        <f>Arkusz1!G73</f>
        <v>0</v>
      </c>
      <c r="G58" s="74">
        <f>Arkusz1!H73</f>
        <v>0</v>
      </c>
      <c r="H58" s="74">
        <f>Arkusz1!I73</f>
        <v>0</v>
      </c>
      <c r="I58" s="74">
        <f>Arkusz1!J73</f>
        <v>0</v>
      </c>
      <c r="J58" s="74">
        <f>Arkusz1!K73</f>
        <v>0</v>
      </c>
    </row>
    <row r="59" spans="3:12" x14ac:dyDescent="0.3">
      <c r="C59" s="74">
        <f>Arkusz1!D74</f>
        <v>0</v>
      </c>
      <c r="D59" s="74">
        <f>Arkusz1!E74</f>
        <v>0</v>
      </c>
      <c r="E59" s="74">
        <f>Arkusz1!F74</f>
        <v>0</v>
      </c>
      <c r="F59" s="74">
        <f>Arkusz1!G74</f>
        <v>0</v>
      </c>
      <c r="G59" s="74">
        <f>Arkusz1!H74</f>
        <v>0</v>
      </c>
      <c r="H59" s="74">
        <f>Arkusz1!I74</f>
        <v>0</v>
      </c>
      <c r="I59" s="74">
        <f>Arkusz1!J74</f>
        <v>0</v>
      </c>
      <c r="J59" s="74">
        <f>Arkusz1!K74</f>
        <v>0</v>
      </c>
    </row>
    <row r="60" spans="3:12" x14ac:dyDescent="0.3">
      <c r="C60" s="74">
        <f>Arkusz1!D75</f>
        <v>0</v>
      </c>
      <c r="D60" s="74">
        <f>Arkusz1!E75</f>
        <v>0</v>
      </c>
      <c r="E60" s="74">
        <f>Arkusz1!F75</f>
        <v>0</v>
      </c>
      <c r="F60" s="74">
        <f>Arkusz1!G75</f>
        <v>0</v>
      </c>
      <c r="G60" s="74">
        <f>Arkusz1!H75</f>
        <v>0</v>
      </c>
      <c r="H60" s="74">
        <f>Arkusz1!I75</f>
        <v>0</v>
      </c>
      <c r="I60" s="74">
        <f>Arkusz1!J75</f>
        <v>0</v>
      </c>
      <c r="J60" s="74">
        <f>Arkusz1!K75</f>
        <v>0</v>
      </c>
    </row>
    <row r="61" spans="3:12" x14ac:dyDescent="0.3">
      <c r="C61" s="74">
        <f>Arkusz1!D76</f>
        <v>0</v>
      </c>
      <c r="D61" s="74">
        <f>Arkusz1!E76</f>
        <v>0</v>
      </c>
      <c r="E61" s="74">
        <f>Arkusz1!F76</f>
        <v>0</v>
      </c>
      <c r="F61" s="74">
        <f>Arkusz1!G76</f>
        <v>0</v>
      </c>
      <c r="G61" s="74">
        <f>Arkusz1!H76</f>
        <v>0</v>
      </c>
      <c r="H61" s="74">
        <f>Arkusz1!I76</f>
        <v>0</v>
      </c>
      <c r="I61" s="74">
        <f>Arkusz1!J76</f>
        <v>0</v>
      </c>
      <c r="J61" s="74">
        <f>Arkusz1!K76</f>
        <v>0</v>
      </c>
    </row>
    <row r="62" spans="3:12" x14ac:dyDescent="0.3">
      <c r="C62" s="70"/>
      <c r="D62" s="70"/>
      <c r="E62" s="70"/>
      <c r="F62" s="74">
        <f>Arkusz1!G77</f>
        <v>0</v>
      </c>
      <c r="G62" s="74">
        <f>Arkusz1!H77</f>
        <v>0</v>
      </c>
      <c r="H62" s="70"/>
      <c r="I62" s="74">
        <f>Arkusz1!J77</f>
        <v>0</v>
      </c>
      <c r="J62" s="74">
        <f>Arkusz1!K77</f>
        <v>0</v>
      </c>
    </row>
    <row r="63" spans="3:12" x14ac:dyDescent="0.3">
      <c r="C63" s="74">
        <f>Arkusz1!D78</f>
        <v>0</v>
      </c>
      <c r="D63" s="74">
        <f>Arkusz1!E78</f>
        <v>0</v>
      </c>
      <c r="E63" s="74">
        <f>Arkusz1!F78</f>
        <v>0</v>
      </c>
      <c r="F63" s="74">
        <f>Arkusz1!G78</f>
        <v>0</v>
      </c>
      <c r="G63" s="74">
        <f>Arkusz1!H78</f>
        <v>0</v>
      </c>
      <c r="H63" s="74">
        <f>Arkusz1!I78</f>
        <v>0</v>
      </c>
      <c r="I63" s="74">
        <f>Arkusz1!J78</f>
        <v>0</v>
      </c>
      <c r="J63" s="74">
        <f>Arkusz1!K78</f>
        <v>0</v>
      </c>
    </row>
    <row r="64" spans="3:12" x14ac:dyDescent="0.3">
      <c r="C64" s="74">
        <f>Arkusz1!D79</f>
        <v>0</v>
      </c>
      <c r="D64" s="74">
        <f>Arkusz1!E79</f>
        <v>0</v>
      </c>
      <c r="E64" s="74">
        <f>Arkusz1!F79</f>
        <v>0</v>
      </c>
      <c r="F64" s="74">
        <f>Arkusz1!G79</f>
        <v>0</v>
      </c>
      <c r="G64" s="74">
        <f>Arkusz1!H79</f>
        <v>0</v>
      </c>
      <c r="H64" s="74">
        <f>Arkusz1!I79</f>
        <v>0</v>
      </c>
      <c r="I64" s="74">
        <f>Arkusz1!J79</f>
        <v>0</v>
      </c>
      <c r="J64" s="74">
        <f>Arkusz1!K79</f>
        <v>0</v>
      </c>
    </row>
    <row r="65" spans="2:10" x14ac:dyDescent="0.3">
      <c r="C65" s="74">
        <f>Arkusz1!D80</f>
        <v>0</v>
      </c>
      <c r="D65" s="74">
        <f>Arkusz1!E80</f>
        <v>0</v>
      </c>
      <c r="E65" s="74">
        <f>Arkusz1!F80</f>
        <v>0</v>
      </c>
      <c r="F65" s="74">
        <f>Arkusz1!G80</f>
        <v>0</v>
      </c>
      <c r="G65" s="74">
        <f>Arkusz1!H80</f>
        <v>0</v>
      </c>
      <c r="H65" s="74">
        <f>Arkusz1!I80</f>
        <v>0</v>
      </c>
      <c r="I65" s="74">
        <f>Arkusz1!J80</f>
        <v>0</v>
      </c>
      <c r="J65" s="74">
        <f>Arkusz1!K80</f>
        <v>0</v>
      </c>
    </row>
    <row r="66" spans="2:10" x14ac:dyDescent="0.3">
      <c r="C66" s="74">
        <f>Arkusz1!D81</f>
        <v>0</v>
      </c>
      <c r="D66" s="74">
        <f>Arkusz1!E81</f>
        <v>0</v>
      </c>
      <c r="E66" s="74">
        <f>Arkusz1!F81</f>
        <v>0</v>
      </c>
      <c r="F66" s="74">
        <f>Arkusz1!G81</f>
        <v>0</v>
      </c>
      <c r="G66" s="74">
        <f>Arkusz1!H81</f>
        <v>0</v>
      </c>
      <c r="H66" s="74">
        <f>Arkusz1!I81</f>
        <v>0</v>
      </c>
      <c r="I66" s="74">
        <f>Arkusz1!J81</f>
        <v>0</v>
      </c>
      <c r="J66" s="74">
        <f>Arkusz1!K81</f>
        <v>0</v>
      </c>
    </row>
    <row r="67" spans="2:10" x14ac:dyDescent="0.3">
      <c r="C67" s="61">
        <f>C58*C$7</f>
        <v>0</v>
      </c>
      <c r="D67" s="61">
        <f>D58*D$7</f>
        <v>0</v>
      </c>
      <c r="E67" s="61">
        <f>E58*E$7</f>
        <v>0</v>
      </c>
      <c r="F67" s="71"/>
      <c r="G67" s="71"/>
      <c r="H67" s="71"/>
      <c r="I67" s="71"/>
      <c r="J67" s="71"/>
    </row>
    <row r="68" spans="2:10" x14ac:dyDescent="0.3">
      <c r="C68" s="61">
        <f>C59*C$8</f>
        <v>0</v>
      </c>
      <c r="D68" s="61">
        <f>D59*D$8</f>
        <v>0</v>
      </c>
      <c r="E68" s="61">
        <f>E59*E$8</f>
        <v>0</v>
      </c>
      <c r="F68" s="71"/>
      <c r="G68" s="71"/>
      <c r="H68" s="71"/>
      <c r="I68" s="71"/>
      <c r="J68" s="71"/>
    </row>
    <row r="69" spans="2:10" x14ac:dyDescent="0.3">
      <c r="C69" s="71"/>
      <c r="D69" s="71"/>
      <c r="E69" s="71"/>
      <c r="F69" s="61">
        <f>F58*F$7</f>
        <v>0</v>
      </c>
      <c r="G69" s="61">
        <f t="shared" ref="G69:J69" si="19">G58*G$7</f>
        <v>0</v>
      </c>
      <c r="H69" s="61">
        <f t="shared" si="19"/>
        <v>0</v>
      </c>
      <c r="I69" s="61">
        <f t="shared" si="19"/>
        <v>0</v>
      </c>
      <c r="J69" s="61">
        <f t="shared" si="19"/>
        <v>0</v>
      </c>
    </row>
    <row r="70" spans="2:10" x14ac:dyDescent="0.3">
      <c r="C70" s="71"/>
      <c r="D70" s="71"/>
      <c r="E70" s="71"/>
      <c r="F70" s="61">
        <f>F59*F$8</f>
        <v>0</v>
      </c>
      <c r="G70" s="61">
        <f t="shared" ref="G70:I70" si="20">G59*G$8</f>
        <v>0</v>
      </c>
      <c r="H70" s="61">
        <f t="shared" si="20"/>
        <v>0</v>
      </c>
      <c r="I70" s="61">
        <f t="shared" si="20"/>
        <v>0</v>
      </c>
      <c r="J70" s="61">
        <f>J59*J$8</f>
        <v>0</v>
      </c>
    </row>
    <row r="71" spans="2:10" x14ac:dyDescent="0.3">
      <c r="B71" s="68"/>
      <c r="C71" s="61">
        <f>C60*K$7</f>
        <v>0</v>
      </c>
      <c r="D71" s="61">
        <f t="shared" ref="D71:J71" si="21">D60*L$7</f>
        <v>0</v>
      </c>
      <c r="E71" s="61">
        <f t="shared" si="21"/>
        <v>0</v>
      </c>
      <c r="F71" s="61">
        <f t="shared" si="21"/>
        <v>0</v>
      </c>
      <c r="G71" s="61">
        <f t="shared" si="21"/>
        <v>0</v>
      </c>
      <c r="H71" s="61">
        <f t="shared" si="21"/>
        <v>0</v>
      </c>
      <c r="I71" s="61">
        <f t="shared" si="21"/>
        <v>0</v>
      </c>
      <c r="J71" s="61">
        <f t="shared" si="21"/>
        <v>0</v>
      </c>
    </row>
    <row r="72" spans="2:10" x14ac:dyDescent="0.3">
      <c r="C72" s="61">
        <f>C61*K$8</f>
        <v>0</v>
      </c>
      <c r="D72" s="61">
        <f t="shared" ref="D72:J72" si="22">D61*L$8</f>
        <v>0</v>
      </c>
      <c r="E72" s="61">
        <f t="shared" si="22"/>
        <v>0</v>
      </c>
      <c r="F72" s="61">
        <f t="shared" si="22"/>
        <v>0</v>
      </c>
      <c r="G72" s="61">
        <f t="shared" si="22"/>
        <v>0</v>
      </c>
      <c r="H72" s="61">
        <f t="shared" si="22"/>
        <v>0</v>
      </c>
      <c r="I72" s="61">
        <f t="shared" si="22"/>
        <v>0</v>
      </c>
      <c r="J72" s="61">
        <f t="shared" si="22"/>
        <v>0</v>
      </c>
    </row>
    <row r="73" spans="2:10" x14ac:dyDescent="0.3">
      <c r="C73" s="71"/>
      <c r="D73" s="71"/>
      <c r="E73" s="71"/>
      <c r="F73" s="61">
        <f>F62*$S$8</f>
        <v>0</v>
      </c>
      <c r="G73" s="61">
        <f>G62*$S$8</f>
        <v>0</v>
      </c>
      <c r="H73" s="71"/>
      <c r="I73" s="61">
        <f>I62*$S$8</f>
        <v>0</v>
      </c>
      <c r="J73" s="61">
        <f>J62*$S$8</f>
        <v>0</v>
      </c>
    </row>
    <row r="74" spans="2:10" x14ac:dyDescent="0.3">
      <c r="C74" s="61">
        <f>C63*C$7</f>
        <v>0</v>
      </c>
      <c r="D74" s="61">
        <f>D63*D$7</f>
        <v>0</v>
      </c>
      <c r="E74" s="61">
        <f t="shared" ref="E74" si="23">E63*E$7</f>
        <v>0</v>
      </c>
      <c r="F74" s="61">
        <f>F63*F$7</f>
        <v>0</v>
      </c>
      <c r="G74" s="61">
        <f>G63*G$7</f>
        <v>0</v>
      </c>
      <c r="H74" s="61">
        <f>H63*H$7</f>
        <v>0</v>
      </c>
      <c r="I74" s="61">
        <f>I63*I$7</f>
        <v>0</v>
      </c>
      <c r="J74" s="61">
        <f>J63*J$7</f>
        <v>0</v>
      </c>
    </row>
    <row r="75" spans="2:10" x14ac:dyDescent="0.3">
      <c r="C75" s="61">
        <f>C64*C$8</f>
        <v>0</v>
      </c>
      <c r="D75" s="61">
        <f>D64*D$8</f>
        <v>0</v>
      </c>
      <c r="E75" s="61">
        <f t="shared" ref="E75:J75" si="24">E64*E$8</f>
        <v>0</v>
      </c>
      <c r="F75" s="61">
        <f>F64*F$8</f>
        <v>0</v>
      </c>
      <c r="G75" s="61">
        <f>G64*G$8</f>
        <v>0</v>
      </c>
      <c r="H75" s="61">
        <f t="shared" si="24"/>
        <v>0</v>
      </c>
      <c r="I75" s="61">
        <f t="shared" si="24"/>
        <v>0</v>
      </c>
      <c r="J75" s="61">
        <f t="shared" si="24"/>
        <v>0</v>
      </c>
    </row>
    <row r="76" spans="2:10" ht="15.75" customHeight="1" x14ac:dyDescent="0.3">
      <c r="C76" s="61">
        <f>C65*K$7</f>
        <v>0</v>
      </c>
      <c r="D76" s="61">
        <f>D65*L$7</f>
        <v>0</v>
      </c>
      <c r="E76" s="61">
        <f>E65*M$7</f>
        <v>0</v>
      </c>
      <c r="F76" s="61">
        <f>F65*N$7</f>
        <v>0</v>
      </c>
      <c r="G76" s="61">
        <f t="shared" ref="G76:J76" si="25">G65*O$7</f>
        <v>0</v>
      </c>
      <c r="H76" s="61">
        <f t="shared" si="25"/>
        <v>0</v>
      </c>
      <c r="I76" s="61">
        <f t="shared" si="25"/>
        <v>0</v>
      </c>
      <c r="J76" s="61">
        <f t="shared" si="25"/>
        <v>0</v>
      </c>
    </row>
    <row r="77" spans="2:10" ht="15" customHeight="1" x14ac:dyDescent="0.3">
      <c r="C77" s="61">
        <f t="shared" ref="C77:J77" si="26">C66*K$8</f>
        <v>0</v>
      </c>
      <c r="D77" s="61">
        <f t="shared" si="26"/>
        <v>0</v>
      </c>
      <c r="E77" s="61">
        <f t="shared" si="26"/>
        <v>0</v>
      </c>
      <c r="F77" s="61">
        <f t="shared" si="26"/>
        <v>0</v>
      </c>
      <c r="G77" s="61">
        <f t="shared" si="26"/>
        <v>0</v>
      </c>
      <c r="H77" s="61">
        <f t="shared" si="26"/>
        <v>0</v>
      </c>
      <c r="I77" s="61">
        <f t="shared" si="26"/>
        <v>0</v>
      </c>
      <c r="J77" s="61">
        <f t="shared" si="26"/>
        <v>0</v>
      </c>
    </row>
    <row r="78" spans="2:10" ht="15" customHeight="1" x14ac:dyDescent="0.3">
      <c r="C78"/>
      <c r="D78"/>
      <c r="E78"/>
      <c r="F78"/>
      <c r="G78"/>
      <c r="H78"/>
      <c r="I78"/>
      <c r="J78"/>
    </row>
    <row r="79" spans="2:10" ht="15" customHeight="1" x14ac:dyDescent="0.3">
      <c r="C79"/>
      <c r="D79"/>
      <c r="E79"/>
      <c r="F79"/>
      <c r="G79"/>
      <c r="H79"/>
      <c r="I79"/>
      <c r="J79"/>
    </row>
    <row r="80" spans="2:10" ht="15" customHeight="1" x14ac:dyDescent="0.3">
      <c r="C80"/>
      <c r="D80"/>
      <c r="E80"/>
      <c r="F80"/>
      <c r="G80"/>
      <c r="H80"/>
      <c r="I80"/>
      <c r="J80"/>
    </row>
    <row r="81" spans="3:10" ht="15" customHeight="1" x14ac:dyDescent="0.3">
      <c r="C81"/>
      <c r="D81"/>
      <c r="E81"/>
      <c r="F81"/>
      <c r="G81"/>
      <c r="H81"/>
      <c r="I81"/>
      <c r="J81"/>
    </row>
    <row r="82" spans="3:10" ht="15" customHeight="1" x14ac:dyDescent="0.3">
      <c r="C82" s="74" t="s">
        <v>170</v>
      </c>
      <c r="D82" s="70"/>
      <c r="E82" s="70"/>
      <c r="F82" s="74" t="s">
        <v>171</v>
      </c>
      <c r="G82" s="70"/>
      <c r="H82" s="70"/>
      <c r="I82" s="74" t="s">
        <v>172</v>
      </c>
      <c r="J82" s="70"/>
    </row>
    <row r="83" spans="3:10" ht="15" customHeight="1" x14ac:dyDescent="0.3">
      <c r="C83" s="70"/>
      <c r="D83" s="74" t="s">
        <v>104</v>
      </c>
      <c r="E83" s="74" t="s">
        <v>173</v>
      </c>
      <c r="F83" s="70"/>
      <c r="G83" s="74" t="s">
        <v>105</v>
      </c>
      <c r="H83" s="74" t="s">
        <v>174</v>
      </c>
      <c r="I83" s="70"/>
      <c r="J83" s="74" t="s">
        <v>106</v>
      </c>
    </row>
    <row r="84" spans="3:10" ht="15" customHeight="1" x14ac:dyDescent="0.3">
      <c r="C84" s="70"/>
      <c r="D84" s="74" t="s">
        <v>107</v>
      </c>
      <c r="E84" s="74" t="s">
        <v>175</v>
      </c>
      <c r="F84" s="70"/>
      <c r="G84" s="74" t="s">
        <v>108</v>
      </c>
      <c r="H84" s="74" t="s">
        <v>176</v>
      </c>
      <c r="I84" s="70"/>
      <c r="J84" s="74" t="s">
        <v>109</v>
      </c>
    </row>
    <row r="85" spans="3:10" ht="15" customHeight="1" x14ac:dyDescent="0.3">
      <c r="C85" s="70"/>
      <c r="D85" s="74" t="s">
        <v>110</v>
      </c>
      <c r="E85" s="74" t="s">
        <v>177</v>
      </c>
      <c r="F85" s="70"/>
      <c r="G85" s="74" t="s">
        <v>111</v>
      </c>
      <c r="H85" s="74" t="s">
        <v>178</v>
      </c>
      <c r="I85" s="70"/>
      <c r="J85" s="74" t="s">
        <v>112</v>
      </c>
    </row>
    <row r="86" spans="3:10" ht="15" customHeight="1" x14ac:dyDescent="0.3">
      <c r="C86" s="70"/>
      <c r="D86" s="74" t="s">
        <v>113</v>
      </c>
      <c r="E86" s="74" t="s">
        <v>179</v>
      </c>
      <c r="F86" s="70"/>
      <c r="G86" s="74" t="s">
        <v>114</v>
      </c>
      <c r="H86" s="74" t="s">
        <v>180</v>
      </c>
      <c r="I86" s="70"/>
      <c r="J86" s="74" t="s">
        <v>115</v>
      </c>
    </row>
    <row r="87" spans="3:10" ht="15" customHeight="1" x14ac:dyDescent="0.3">
      <c r="C87" s="61" t="str">
        <f>"="&amp;C82&amp;"*Arkusz2!"&amp;C$4</f>
        <v>=$D$34*Arkusz2!$C$8</v>
      </c>
      <c r="D87" s="71"/>
      <c r="E87" s="71"/>
      <c r="F87" s="71"/>
      <c r="G87" s="71"/>
      <c r="H87" s="71"/>
      <c r="I87" s="71"/>
      <c r="J87" s="71"/>
    </row>
    <row r="88" spans="3:10" ht="15" customHeight="1" x14ac:dyDescent="0.3">
      <c r="C88" s="71"/>
      <c r="D88" s="71"/>
      <c r="E88" s="71"/>
      <c r="F88" s="61" t="str">
        <f>"="&amp;F82&amp;"*Arkusz2!"&amp;F$4</f>
        <v>=$G$34*Arkusz2!$F$8</v>
      </c>
      <c r="G88" s="71"/>
      <c r="H88" s="71"/>
      <c r="I88" s="61" t="str">
        <f>"="&amp;I82&amp;"*Arkusz2!"&amp;I$4</f>
        <v>=$J$34*Arkusz2!$I$8</v>
      </c>
      <c r="J88" s="71"/>
    </row>
    <row r="89" spans="3:10" ht="15" customHeight="1" x14ac:dyDescent="0.3">
      <c r="C89" s="71"/>
      <c r="D89" s="61" t="str">
        <f>"="&amp;D83&amp;"*Arkusz2!"&amp;D$4</f>
        <v>=$E$35*Arkusz2!$D$8</v>
      </c>
      <c r="E89" s="61" t="str">
        <f>"="&amp;E83&amp;"*Arkusz2!"&amp;E$4</f>
        <v>=$F$35*Arkusz2!$E$8</v>
      </c>
      <c r="F89" s="71"/>
      <c r="G89" s="71"/>
      <c r="H89" s="71"/>
      <c r="I89" s="71"/>
      <c r="J89" s="71"/>
    </row>
    <row r="90" spans="3:10" ht="15" customHeight="1" x14ac:dyDescent="0.3">
      <c r="C90" s="71"/>
      <c r="D90" s="71"/>
      <c r="E90" s="71"/>
      <c r="F90" s="71"/>
      <c r="G90" s="61" t="str">
        <f>"="&amp;G83&amp;"*Arkusz2!"&amp;G$4</f>
        <v>=$H$35*Arkusz2!$G$8</v>
      </c>
      <c r="H90" s="61" t="str">
        <f>"="&amp;H83&amp;"*Arkusz2!"&amp;H$4</f>
        <v>=$I$35*Arkusz2!$H$8</v>
      </c>
      <c r="I90" s="71"/>
      <c r="J90" s="61" t="str">
        <f>"="&amp;J83&amp;"*Arkusz2!"&amp;J$4</f>
        <v>=$K$35*Arkusz2!$J$8</v>
      </c>
    </row>
    <row r="91" spans="3:10" ht="15" customHeight="1" x14ac:dyDescent="0.3">
      <c r="C91" s="71"/>
      <c r="D91" s="61" t="str">
        <f>"="&amp;D84&amp;"*Arkusz2!"&amp;D$4</f>
        <v>=$E$36*Arkusz2!$D$8</v>
      </c>
      <c r="E91" s="61" t="str">
        <f>"="&amp;E84&amp;"*Arkusz2!"&amp;E$4</f>
        <v>=$F$36*Arkusz2!$E$8</v>
      </c>
      <c r="F91" s="71"/>
      <c r="G91" s="71"/>
      <c r="H91" s="71"/>
      <c r="I91" s="71"/>
      <c r="J91" s="71"/>
    </row>
    <row r="92" spans="3:10" ht="15" customHeight="1" x14ac:dyDescent="0.3">
      <c r="C92" s="71"/>
      <c r="D92" s="71"/>
      <c r="E92" s="71"/>
      <c r="F92" s="71"/>
      <c r="G92" s="61" t="str">
        <f>"="&amp;G84&amp;"*Arkusz2!"&amp;G$4</f>
        <v>=$H$36*Arkusz2!$G$8</v>
      </c>
      <c r="H92" s="61" t="str">
        <f>"="&amp;H84&amp;"*Arkusz2!"&amp;H$4</f>
        <v>=$I$36*Arkusz2!$H$8</v>
      </c>
      <c r="I92" s="71"/>
      <c r="J92" s="61" t="str">
        <f>"="&amp;J84&amp;"*Arkusz2!"&amp;J$4</f>
        <v>=$K$36*Arkusz2!$J$8</v>
      </c>
    </row>
    <row r="93" spans="3:10" ht="15" customHeight="1" x14ac:dyDescent="0.3">
      <c r="C93" s="71"/>
      <c r="D93" s="61" t="str">
        <f>"="&amp;D85&amp;"*Arkusz2!"&amp;D$4</f>
        <v>=$E$37*Arkusz2!$D$8</v>
      </c>
      <c r="E93" s="61" t="str">
        <f>"="&amp;E85&amp;"*Arkusz2!"&amp;E$4</f>
        <v>=$F$37*Arkusz2!$E$8</v>
      </c>
      <c r="F93" s="71"/>
      <c r="G93" s="71"/>
      <c r="H93" s="71"/>
      <c r="I93" s="71"/>
      <c r="J93" s="71"/>
    </row>
    <row r="94" spans="3:10" ht="15" customHeight="1" x14ac:dyDescent="0.3">
      <c r="C94" s="71"/>
      <c r="D94" s="71"/>
      <c r="E94" s="71"/>
      <c r="F94" s="71"/>
      <c r="G94" s="61" t="str">
        <f>"="&amp;G85&amp;"*Arkusz2!"&amp;G$4</f>
        <v>=$H$37*Arkusz2!$G$8</v>
      </c>
      <c r="H94" s="61" t="str">
        <f>"="&amp;H85&amp;"*Arkusz2!"&amp;H$4</f>
        <v>=$I$37*Arkusz2!$H$8</v>
      </c>
      <c r="I94" s="71"/>
      <c r="J94" s="61" t="str">
        <f>"="&amp;J85&amp;"*Arkusz2!"&amp;J$4</f>
        <v>=$K$37*Arkusz2!$J$8</v>
      </c>
    </row>
    <row r="95" spans="3:10" ht="15" customHeight="1" x14ac:dyDescent="0.3">
      <c r="C95" s="71"/>
      <c r="D95" s="61" t="str">
        <f>"="&amp;D86&amp;"*Arkusz2!"&amp;D$4</f>
        <v>=$E$38*Arkusz2!$D$8</v>
      </c>
      <c r="E95" s="61" t="str">
        <f>"="&amp;E86&amp;"*Arkusz2!"&amp;E$4</f>
        <v>=$F$38*Arkusz2!$E$8</v>
      </c>
      <c r="F95" s="71"/>
      <c r="G95" s="61" t="str">
        <f>"="&amp;G86&amp;"*Arkusz2!"&amp;G$4</f>
        <v>=$H$38*Arkusz2!$G$8</v>
      </c>
      <c r="H95" s="61" t="str">
        <f>"="&amp;H86&amp;"*Arkusz2!"&amp;H$4</f>
        <v>=$I$38*Arkusz2!$H$8</v>
      </c>
      <c r="I95" s="71"/>
      <c r="J95" s="61" t="str">
        <f>"="&amp;J86&amp;"*Arkusz2!"&amp;J$4</f>
        <v>=$K$38*Arkusz2!$J$8</v>
      </c>
    </row>
    <row r="96" spans="3:10" ht="15" customHeight="1" x14ac:dyDescent="0.3">
      <c r="C96"/>
      <c r="D96"/>
      <c r="E96"/>
      <c r="F96"/>
      <c r="G96"/>
      <c r="H96"/>
      <c r="I96"/>
      <c r="J96"/>
    </row>
    <row r="97" spans="3:10" ht="15" customHeight="1" x14ac:dyDescent="0.3">
      <c r="C97" s="64" t="s">
        <v>70</v>
      </c>
      <c r="D97" s="64" t="s">
        <v>71</v>
      </c>
      <c r="E97" s="64" t="s">
        <v>72</v>
      </c>
      <c r="F97" s="64" t="s">
        <v>73</v>
      </c>
      <c r="G97" s="64" t="s">
        <v>74</v>
      </c>
      <c r="H97" s="64" t="s">
        <v>75</v>
      </c>
      <c r="I97" s="64" t="s">
        <v>76</v>
      </c>
      <c r="J97" s="64" t="s">
        <v>77</v>
      </c>
    </row>
    <row r="98" spans="3:10" ht="15" customHeight="1" x14ac:dyDescent="0.3">
      <c r="C98" s="61" t="str">
        <f t="shared" ref="C98:J98" si="27">"="&amp;C97&amp;"*Arkusz2!"&amp;K$4</f>
        <v>=$D$63*Arkusz2!$K$8</v>
      </c>
      <c r="D98" s="61" t="str">
        <f t="shared" si="27"/>
        <v>=$E$63*Arkusz2!$L$8</v>
      </c>
      <c r="E98" s="61" t="str">
        <f t="shared" si="27"/>
        <v>=$F$63*Arkusz2!$M$8</v>
      </c>
      <c r="F98" s="61" t="str">
        <f t="shared" si="27"/>
        <v>=$G$63*Arkusz2!$N$8</v>
      </c>
      <c r="G98" s="61" t="str">
        <f t="shared" si="27"/>
        <v>=$H$63*Arkusz2!$O$8</v>
      </c>
      <c r="H98" s="61" t="str">
        <f t="shared" si="27"/>
        <v>=$I$63*Arkusz2!$P$8</v>
      </c>
      <c r="I98" s="61" t="str">
        <f t="shared" si="27"/>
        <v>=$J$63*Arkusz2!$Q$8</v>
      </c>
      <c r="J98" s="61" t="str">
        <f t="shared" si="27"/>
        <v>=$K$63*Arkusz2!$R$8</v>
      </c>
    </row>
    <row r="99" spans="3:10" ht="15" customHeight="1" x14ac:dyDescent="0.3">
      <c r="C99"/>
      <c r="D99"/>
      <c r="E99"/>
      <c r="F99"/>
      <c r="G99"/>
      <c r="H99"/>
      <c r="I99"/>
      <c r="J99"/>
    </row>
    <row r="100" spans="3:10" x14ac:dyDescent="0.3">
      <c r="C100" s="74" t="s">
        <v>78</v>
      </c>
      <c r="D100" s="74" t="s">
        <v>79</v>
      </c>
      <c r="E100" s="74" t="s">
        <v>80</v>
      </c>
      <c r="F100" s="74" t="s">
        <v>81</v>
      </c>
      <c r="G100" s="74" t="s">
        <v>82</v>
      </c>
      <c r="H100" s="74" t="s">
        <v>83</v>
      </c>
      <c r="I100" s="74" t="s">
        <v>84</v>
      </c>
      <c r="J100" s="74" t="s">
        <v>85</v>
      </c>
    </row>
    <row r="101" spans="3:10" x14ac:dyDescent="0.3">
      <c r="C101" s="74" t="s">
        <v>86</v>
      </c>
      <c r="D101" s="74" t="s">
        <v>87</v>
      </c>
      <c r="E101" s="74" t="s">
        <v>88</v>
      </c>
      <c r="F101" s="74" t="s">
        <v>89</v>
      </c>
      <c r="G101" s="74" t="s">
        <v>90</v>
      </c>
      <c r="H101" s="74" t="s">
        <v>91</v>
      </c>
      <c r="I101" s="74" t="s">
        <v>92</v>
      </c>
      <c r="J101" s="74" t="s">
        <v>93</v>
      </c>
    </row>
    <row r="102" spans="3:10" x14ac:dyDescent="0.3">
      <c r="C102" s="74" t="s">
        <v>181</v>
      </c>
      <c r="D102" s="74" t="s">
        <v>182</v>
      </c>
      <c r="E102" s="74" t="s">
        <v>183</v>
      </c>
      <c r="F102" s="74" t="s">
        <v>116</v>
      </c>
      <c r="G102" s="74" t="s">
        <v>184</v>
      </c>
      <c r="H102" s="74" t="s">
        <v>94</v>
      </c>
      <c r="I102" s="74" t="s">
        <v>117</v>
      </c>
      <c r="J102" s="74" t="s">
        <v>185</v>
      </c>
    </row>
    <row r="103" spans="3:10" x14ac:dyDescent="0.3">
      <c r="C103" s="74" t="s">
        <v>95</v>
      </c>
      <c r="D103" s="74" t="s">
        <v>96</v>
      </c>
      <c r="E103" s="74" t="s">
        <v>97</v>
      </c>
      <c r="F103" s="74" t="s">
        <v>98</v>
      </c>
      <c r="G103" s="74" t="s">
        <v>99</v>
      </c>
      <c r="H103" s="74" t="s">
        <v>100</v>
      </c>
      <c r="I103" s="74" t="s">
        <v>101</v>
      </c>
      <c r="J103" s="74" t="s">
        <v>102</v>
      </c>
    </row>
    <row r="104" spans="3:10" x14ac:dyDescent="0.3">
      <c r="C104" s="70"/>
      <c r="D104" s="70"/>
      <c r="E104" s="70"/>
      <c r="F104" s="74" t="s">
        <v>54</v>
      </c>
      <c r="G104" s="74" t="s">
        <v>55</v>
      </c>
      <c r="H104" s="70"/>
      <c r="I104" s="74" t="s">
        <v>56</v>
      </c>
      <c r="J104" s="74" t="s">
        <v>57</v>
      </c>
    </row>
    <row r="105" spans="3:10" x14ac:dyDescent="0.3">
      <c r="C105" s="74" t="s">
        <v>186</v>
      </c>
      <c r="D105" s="74" t="s">
        <v>187</v>
      </c>
      <c r="E105" s="74" t="s">
        <v>188</v>
      </c>
      <c r="F105" s="74" t="s">
        <v>189</v>
      </c>
      <c r="G105" s="74" t="s">
        <v>190</v>
      </c>
      <c r="H105" s="74" t="s">
        <v>191</v>
      </c>
      <c r="I105" s="74" t="s">
        <v>192</v>
      </c>
      <c r="J105" s="74" t="s">
        <v>193</v>
      </c>
    </row>
    <row r="106" spans="3:10" x14ac:dyDescent="0.3">
      <c r="C106" s="74" t="s">
        <v>194</v>
      </c>
      <c r="D106" s="74" t="s">
        <v>195</v>
      </c>
      <c r="E106" s="74" t="s">
        <v>196</v>
      </c>
      <c r="F106" s="74" t="s">
        <v>197</v>
      </c>
      <c r="G106" s="74" t="s">
        <v>198</v>
      </c>
      <c r="H106" s="74" t="s">
        <v>199</v>
      </c>
      <c r="I106" s="74" t="s">
        <v>200</v>
      </c>
      <c r="J106" s="74" t="s">
        <v>201</v>
      </c>
    </row>
    <row r="107" spans="3:10" x14ac:dyDescent="0.3">
      <c r="C107" s="74" t="s">
        <v>202</v>
      </c>
      <c r="D107" s="74" t="s">
        <v>203</v>
      </c>
      <c r="E107" s="74" t="s">
        <v>204</v>
      </c>
      <c r="F107" s="74" t="s">
        <v>205</v>
      </c>
      <c r="G107" s="74" t="s">
        <v>206</v>
      </c>
      <c r="H107" s="74" t="s">
        <v>207</v>
      </c>
      <c r="I107" s="74" t="s">
        <v>208</v>
      </c>
      <c r="J107" s="74" t="s">
        <v>209</v>
      </c>
    </row>
    <row r="108" spans="3:10" x14ac:dyDescent="0.3">
      <c r="C108" s="74" t="s">
        <v>210</v>
      </c>
      <c r="D108" s="74" t="s">
        <v>211</v>
      </c>
      <c r="E108" s="74" t="s">
        <v>212</v>
      </c>
      <c r="F108" s="74" t="s">
        <v>213</v>
      </c>
      <c r="G108" s="74" t="s">
        <v>214</v>
      </c>
      <c r="H108" s="74" t="s">
        <v>215</v>
      </c>
      <c r="I108" s="74" t="s">
        <v>216</v>
      </c>
      <c r="J108" s="74" t="s">
        <v>217</v>
      </c>
    </row>
    <row r="109" spans="3:10" ht="15.75" customHeight="1" x14ac:dyDescent="0.3">
      <c r="C109" s="61" t="str">
        <f>"="&amp;C100&amp;"*Arkusz2!"&amp;C$3</f>
        <v>=$D$73*Arkusz2!$C$7</v>
      </c>
      <c r="D109" s="61" t="str">
        <f t="shared" ref="D109:E109" si="28">"="&amp;D100&amp;"*Arkusz2!"&amp;D$3</f>
        <v>=$E$73*Arkusz2!$D$7</v>
      </c>
      <c r="E109" s="61" t="str">
        <f t="shared" si="28"/>
        <v>=$F$73*Arkusz2!$E$7</v>
      </c>
      <c r="F109" s="71"/>
      <c r="G109" s="71"/>
      <c r="H109" s="71"/>
      <c r="I109" s="71"/>
      <c r="J109" s="71"/>
    </row>
    <row r="110" spans="3:10" ht="15.75" customHeight="1" x14ac:dyDescent="0.3">
      <c r="C110" s="61" t="str">
        <f>"="&amp;C101&amp;"*Arkusz2!"&amp;C$4</f>
        <v>=$D$74*Arkusz2!$C$8</v>
      </c>
      <c r="D110" s="61" t="str">
        <f>"="&amp;D101&amp;"*Arkusz2!"&amp;D$4</f>
        <v>=$E$74*Arkusz2!$D$8</v>
      </c>
      <c r="E110" s="61" t="str">
        <f>"="&amp;E101&amp;"*Arkusz2!"&amp;E$4</f>
        <v>=$F$74*Arkusz2!$E$8</v>
      </c>
      <c r="F110" s="71"/>
      <c r="G110" s="71"/>
      <c r="H110" s="71"/>
      <c r="I110" s="71"/>
      <c r="J110" s="71"/>
    </row>
    <row r="111" spans="3:10" ht="15.75" customHeight="1" x14ac:dyDescent="0.3">
      <c r="C111" s="71"/>
      <c r="D111" s="71"/>
      <c r="E111" s="71"/>
      <c r="F111" s="61" t="str">
        <f>"="&amp;F100&amp;"*Arkusz2!"&amp;F$3</f>
        <v>=$G$73*Arkusz2!$F$7</v>
      </c>
      <c r="G111" s="61" t="str">
        <f t="shared" ref="G111:J111" si="29">"="&amp;G100&amp;"*Arkusz2!"&amp;G$3</f>
        <v>=$H$73*Arkusz2!$G$7</v>
      </c>
      <c r="H111" s="61" t="str">
        <f t="shared" si="29"/>
        <v>=$I$73*Arkusz2!$H$7</v>
      </c>
      <c r="I111" s="61" t="str">
        <f t="shared" si="29"/>
        <v>=$J$73*Arkusz2!$I$7</v>
      </c>
      <c r="J111" s="61" t="str">
        <f t="shared" si="29"/>
        <v>=$K$73*Arkusz2!$J$7</v>
      </c>
    </row>
    <row r="112" spans="3:10" ht="15.75" customHeight="1" x14ac:dyDescent="0.3">
      <c r="C112" s="71"/>
      <c r="D112" s="71"/>
      <c r="E112" s="71"/>
      <c r="F112" s="61" t="str">
        <f>"="&amp;F101&amp;"*Arkusz2!"&amp;F$4</f>
        <v>=$G$74*Arkusz2!$F$8</v>
      </c>
      <c r="G112" s="61" t="str">
        <f t="shared" ref="G112:I112" si="30">"="&amp;G101&amp;"*Arkusz2!"&amp;G$4</f>
        <v>=$H$74*Arkusz2!$G$8</v>
      </c>
      <c r="H112" s="61" t="str">
        <f t="shared" si="30"/>
        <v>=$I$74*Arkusz2!$H$8</v>
      </c>
      <c r="I112" s="61" t="str">
        <f t="shared" si="30"/>
        <v>=$J$74*Arkusz2!$I$8</v>
      </c>
      <c r="J112" s="61" t="str">
        <f>"="&amp;J101&amp;"*Arkusz2!"&amp;J$4</f>
        <v>=$K$74*Arkusz2!$J$8</v>
      </c>
    </row>
    <row r="113" spans="3:10" ht="15.75" customHeight="1" x14ac:dyDescent="0.3">
      <c r="C113" s="61" t="str">
        <f>"="&amp;C102&amp;"*Arkusz2!"&amp;K$3</f>
        <v>=$D$75*Arkusz2!$K$7</v>
      </c>
      <c r="D113" s="61" t="str">
        <f t="shared" ref="D113:J113" si="31">"="&amp;D102&amp;"*Arkusz2!"&amp;L$3</f>
        <v>=$E$75*Arkusz2!$L$7</v>
      </c>
      <c r="E113" s="61" t="str">
        <f t="shared" si="31"/>
        <v>=$F$75*Arkusz2!$M$7</v>
      </c>
      <c r="F113" s="61" t="str">
        <f t="shared" si="31"/>
        <v>=$G$75*Arkusz2!$N$7</v>
      </c>
      <c r="G113" s="61" t="str">
        <f t="shared" si="31"/>
        <v>=$H$75*Arkusz2!$O$7</v>
      </c>
      <c r="H113" s="61" t="str">
        <f t="shared" si="31"/>
        <v>=$I$75*Arkusz2!$P$7</v>
      </c>
      <c r="I113" s="61" t="str">
        <f t="shared" si="31"/>
        <v>=$J$75*Arkusz2!$Q$7</v>
      </c>
      <c r="J113" s="61" t="str">
        <f t="shared" si="31"/>
        <v>=$K$75*Arkusz2!$R$7</v>
      </c>
    </row>
    <row r="114" spans="3:10" ht="15.75" customHeight="1" x14ac:dyDescent="0.3">
      <c r="C114" s="61" t="str">
        <f>"="&amp;C103&amp;"*Arkusz2!"&amp;K$4</f>
        <v>=$D$76*Arkusz2!$K$8</v>
      </c>
      <c r="D114" s="61" t="str">
        <f t="shared" ref="D114:I114" si="32">"="&amp;D103&amp;"*Arkusz2!"&amp;L$4</f>
        <v>=$E$76*Arkusz2!$L$8</v>
      </c>
      <c r="E114" s="61" t="str">
        <f t="shared" si="32"/>
        <v>=$F$76*Arkusz2!$M$8</v>
      </c>
      <c r="F114" s="61" t="str">
        <f t="shared" si="32"/>
        <v>=$G$76*Arkusz2!$N$8</v>
      </c>
      <c r="G114" s="61" t="str">
        <f t="shared" si="32"/>
        <v>=$H$76*Arkusz2!$O$8</v>
      </c>
      <c r="H114" s="61" t="str">
        <f t="shared" si="32"/>
        <v>=$I$76*Arkusz2!$P$8</v>
      </c>
      <c r="I114" s="61" t="str">
        <f t="shared" si="32"/>
        <v>=$J$76*Arkusz2!$Q$8</v>
      </c>
      <c r="J114" s="61" t="str">
        <f>"="&amp;J103&amp;"*Arkusz2!"&amp;R$4</f>
        <v>=$K$76*Arkusz2!$R$8</v>
      </c>
    </row>
    <row r="115" spans="3:10" ht="15.75" customHeight="1" x14ac:dyDescent="0.3">
      <c r="C115" s="71"/>
      <c r="D115" s="71"/>
      <c r="E115" s="71"/>
      <c r="F115" s="61" t="str">
        <f>"="&amp;F104&amp;"*Arkusz2!"&amp;$S$4</f>
        <v>=$G$77*Arkusz2!$S$8</v>
      </c>
      <c r="G115" s="61" t="str">
        <f>"="&amp;G104&amp;"*Arkusz2!"&amp;$S$4</f>
        <v>=$H$77*Arkusz2!$S$8</v>
      </c>
      <c r="H115" s="71"/>
      <c r="I115" s="61" t="str">
        <f>"="&amp;I104&amp;"*Arkusz2!"&amp;$S$4</f>
        <v>=$J$77*Arkusz2!$S$8</v>
      </c>
      <c r="J115" s="61" t="str">
        <f>"="&amp;J104&amp;"*Arkusz2!"&amp;$S$4</f>
        <v>=$K$77*Arkusz2!$S$8</v>
      </c>
    </row>
    <row r="116" spans="3:10" ht="15.75" customHeight="1" x14ac:dyDescent="0.3">
      <c r="C116" s="61" t="str">
        <f>"="&amp;C105&amp;"*Arkusz2!"&amp;C$3</f>
        <v>=$D$78*Arkusz2!$C$7</v>
      </c>
      <c r="D116" s="61" t="str">
        <f t="shared" ref="D116:I116" si="33">"="&amp;D105&amp;"*Arkusz2!"&amp;D$3</f>
        <v>=$E$78*Arkusz2!$D$7</v>
      </c>
      <c r="E116" s="61" t="str">
        <f t="shared" si="33"/>
        <v>=$F$78*Arkusz2!$E$7</v>
      </c>
      <c r="F116" s="61" t="str">
        <f t="shared" si="33"/>
        <v>=$G$78*Arkusz2!$F$7</v>
      </c>
      <c r="G116" s="61" t="str">
        <f t="shared" si="33"/>
        <v>=$H$78*Arkusz2!$G$7</v>
      </c>
      <c r="H116" s="61" t="str">
        <f t="shared" si="33"/>
        <v>=$I$78*Arkusz2!$H$7</v>
      </c>
      <c r="I116" s="61" t="str">
        <f t="shared" si="33"/>
        <v>=$J$78*Arkusz2!$I$7</v>
      </c>
      <c r="J116" s="61" t="str">
        <f>"="&amp;J105&amp;"*Arkusz2!"&amp;J$3</f>
        <v>=$K$78*Arkusz2!$J$7</v>
      </c>
    </row>
    <row r="117" spans="3:10" ht="15.75" customHeight="1" x14ac:dyDescent="0.3">
      <c r="C117" s="61" t="str">
        <f>"="&amp;C106&amp;"*Arkusz2!"&amp;C$4</f>
        <v>=$D$79*Arkusz2!$C$8</v>
      </c>
      <c r="D117" s="61" t="str">
        <f t="shared" ref="D117:J117" si="34">"="&amp;D106&amp;"*Arkusz2!"&amp;D$4</f>
        <v>=$E$79*Arkusz2!$D$8</v>
      </c>
      <c r="E117" s="61" t="str">
        <f t="shared" si="34"/>
        <v>=$F$79*Arkusz2!$E$8</v>
      </c>
      <c r="F117" s="61" t="str">
        <f t="shared" si="34"/>
        <v>=$G$79*Arkusz2!$F$8</v>
      </c>
      <c r="G117" s="61" t="str">
        <f t="shared" si="34"/>
        <v>=$H$79*Arkusz2!$G$8</v>
      </c>
      <c r="H117" s="61" t="str">
        <f t="shared" si="34"/>
        <v>=$I$79*Arkusz2!$H$8</v>
      </c>
      <c r="I117" s="61" t="str">
        <f t="shared" si="34"/>
        <v>=$J$79*Arkusz2!$I$8</v>
      </c>
      <c r="J117" s="61" t="str">
        <f t="shared" si="34"/>
        <v>=$K$79*Arkusz2!$J$8</v>
      </c>
    </row>
    <row r="118" spans="3:10" ht="15.75" customHeight="1" x14ac:dyDescent="0.3">
      <c r="C118" s="61" t="str">
        <f>"="&amp;C107&amp;"*Arkusz2!"&amp;K$3</f>
        <v>=$D$80*Arkusz2!$K$7</v>
      </c>
      <c r="D118" s="61" t="str">
        <f t="shared" ref="D118:I118" si="35">"="&amp;D107&amp;"*Arkusz2!"&amp;L$3</f>
        <v>=$E$80*Arkusz2!$L$7</v>
      </c>
      <c r="E118" s="61" t="str">
        <f t="shared" si="35"/>
        <v>=$F$80*Arkusz2!$M$7</v>
      </c>
      <c r="F118" s="61" t="str">
        <f t="shared" si="35"/>
        <v>=$G$80*Arkusz2!$N$7</v>
      </c>
      <c r="G118" s="61" t="str">
        <f t="shared" si="35"/>
        <v>=$H$80*Arkusz2!$O$7</v>
      </c>
      <c r="H118" s="61" t="str">
        <f t="shared" si="35"/>
        <v>=$I$80*Arkusz2!$P$7</v>
      </c>
      <c r="I118" s="61" t="str">
        <f t="shared" si="35"/>
        <v>=$J$80*Arkusz2!$Q$7</v>
      </c>
      <c r="J118" s="61" t="str">
        <f>"="&amp;J107&amp;"*Arkusz2!"&amp;R$3</f>
        <v>=$K$80*Arkusz2!$R$7</v>
      </c>
    </row>
    <row r="119" spans="3:10" ht="15.75" customHeight="1" x14ac:dyDescent="0.3">
      <c r="C119" s="61" t="str">
        <f>"="&amp;C108&amp;"*Arkusz2!"&amp;K$4</f>
        <v>=$D$81*Arkusz2!$K$8</v>
      </c>
      <c r="D119" s="61" t="str">
        <f t="shared" ref="D119:I119" si="36">"="&amp;D108&amp;"*Arkusz2!"&amp;L$4</f>
        <v>=$E$81*Arkusz2!$L$8</v>
      </c>
      <c r="E119" s="61" t="str">
        <f t="shared" si="36"/>
        <v>=$F$81*Arkusz2!$M$8</v>
      </c>
      <c r="F119" s="61" t="str">
        <f t="shared" si="36"/>
        <v>=$G$81*Arkusz2!$N$8</v>
      </c>
      <c r="G119" s="61" t="str">
        <f t="shared" si="36"/>
        <v>=$H$81*Arkusz2!$O$8</v>
      </c>
      <c r="H119" s="61" t="str">
        <f t="shared" si="36"/>
        <v>=$I$81*Arkusz2!$P$8</v>
      </c>
      <c r="I119" s="61" t="str">
        <f t="shared" si="36"/>
        <v>=$J$81*Arkusz2!$Q$8</v>
      </c>
      <c r="J119" s="61" t="str">
        <f>"="&amp;J108&amp;"*Arkusz2!"&amp;R$4</f>
        <v>=$K$81*Arkusz2!$R$8</v>
      </c>
    </row>
  </sheetData>
  <protectedRanges>
    <protectedRange sqref="H79 H81" name="Rozstęp19_21"/>
    <protectedRange sqref="E78 E80" name="Rozstęp18_21"/>
    <protectedRange sqref="C45 F46 I46 D47:E47 G48:H48 J48 D49:E49 G50:H50 J50 D51:E51 D53:E53 G52:H53 J52:J53 C87 F88 I88 D89:E89 G90:H90 J90 D91:E91 G92:H92 J92 D93:E93 D95:E95 G94:H95 J94:J95 C98:J98 C109:E110 F111:J112 C113:J114 F115:G115 I115:J115 C116:J119" name="Rozstęp15"/>
    <protectedRange sqref="C40:J44 C82:J86" name="Rozstęp9"/>
    <protectedRange sqref="C56:J56" name="Rozstęp31"/>
    <protectedRange sqref="C55:J55 C97:J97" name="Rozstęp9_1"/>
    <protectedRange sqref="C71:J72" name="Rozstęp39"/>
    <protectedRange sqref="C67:E68 F69:J70" name="Rozstęp37"/>
    <protectedRange sqref="C58:J66 C100:J108" name="Rozstęp9_2"/>
    <protectedRange sqref="F73:G73 I73:J73" name="Rozstęp40"/>
    <protectedRange sqref="C74:J77" name="Rozstęp42"/>
  </protectedRanges>
  <mergeCells count="3">
    <mergeCell ref="A11:A19"/>
    <mergeCell ref="A20:A28"/>
    <mergeCell ref="A29:A37"/>
  </mergeCells>
  <dataValidations count="3">
    <dataValidation allowBlank="1" showErrorMessage="1" sqref="B20:B37 B5:S19" xr:uid="{1F690630-A396-46B1-856A-397067D2B2C8}"/>
    <dataValidation allowBlank="1" showInputMessage="1" showErrorMessage="1" error="Kwota nie może być wyższa od iloczynu liczby uczniów oraz kwoty na ucznia i wskaźnika" sqref="C55:J55 C45:J53 C87:J95 C97:J98 C109:E110 F111:J112 C113:J114 F115:G115 I115:J115 C116:J119" xr:uid="{D7F83A25-AA70-4951-BE9B-87BBF28A06B6}"/>
    <dataValidation type="custom" allowBlank="1" showInputMessage="1" showErrorMessage="1" error="Kwota nie może być wyższa od iloczynu liczby uczniów oraz kwoty na ucznia i wskaźnika" sqref="C56:J56" xr:uid="{0F3C0643-55EC-4942-81EE-F4BEC2AEB6DB}">
      <formula1>C56&lt;=B38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Klonowski</dc:creator>
  <cp:lastModifiedBy>Łęczycka Natalia</cp:lastModifiedBy>
  <cp:lastPrinted>2024-04-04T11:04:59Z</cp:lastPrinted>
  <dcterms:created xsi:type="dcterms:W3CDTF">2023-05-16T08:19:44Z</dcterms:created>
  <dcterms:modified xsi:type="dcterms:W3CDTF">2026-04-15T12:11:52Z</dcterms:modified>
</cp:coreProperties>
</file>