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natalia.leczycka\Documents\Dotacja 2026 r\"/>
    </mc:Choice>
  </mc:AlternateContent>
  <xr:revisionPtr revIDLastSave="0" documentId="8_{54EBB962-0AA3-4F70-AFE4-A23FD154D10B}" xr6:coauthVersionLast="47" xr6:coauthVersionMax="47" xr10:uidLastSave="{00000000-0000-0000-0000-000000000000}"/>
  <bookViews>
    <workbookView xWindow="-108" yWindow="-108" windowWidth="23256" windowHeight="12456" xr2:uid="{A2A46FD1-CA3F-47EA-9808-386CAEAFA6C2}"/>
  </bookViews>
  <sheets>
    <sheet name="Arkusz1" sheetId="1" r:id="rId1"/>
    <sheet name="Arkusz2"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2" l="1"/>
  <c r="D4" i="2"/>
  <c r="C4" i="2"/>
  <c r="D3" i="2"/>
  <c r="E3" i="2"/>
  <c r="F3" i="2"/>
  <c r="G3" i="2"/>
  <c r="H3" i="2"/>
  <c r="I3" i="2"/>
  <c r="J3" i="2"/>
  <c r="K3" i="2"/>
  <c r="L3" i="2"/>
  <c r="M3" i="2"/>
  <c r="N3" i="2"/>
  <c r="O3" i="2"/>
  <c r="P3" i="2"/>
  <c r="Q3" i="2"/>
  <c r="R3" i="2"/>
  <c r="S3" i="2"/>
  <c r="C3" i="2"/>
  <c r="C87" i="2" l="1"/>
  <c r="C117" i="2"/>
  <c r="C110" i="2"/>
  <c r="J118" i="2"/>
  <c r="J113" i="2"/>
  <c r="F113" i="2"/>
  <c r="F118" i="2"/>
  <c r="J111" i="2"/>
  <c r="J116" i="2"/>
  <c r="F111" i="2"/>
  <c r="F116" i="2"/>
  <c r="D93" i="2"/>
  <c r="D110" i="2"/>
  <c r="D91" i="2"/>
  <c r="D89" i="2"/>
  <c r="D95" i="2"/>
  <c r="D117" i="2"/>
  <c r="C118" i="2"/>
  <c r="C113" i="2"/>
  <c r="I113" i="2"/>
  <c r="I118" i="2"/>
  <c r="E113" i="2"/>
  <c r="E118" i="2"/>
  <c r="I116" i="2"/>
  <c r="I111" i="2"/>
  <c r="E116" i="2"/>
  <c r="E109" i="2"/>
  <c r="F88" i="2"/>
  <c r="F112" i="2"/>
  <c r="F117" i="2"/>
  <c r="G118" i="2"/>
  <c r="G113" i="2"/>
  <c r="G116" i="2"/>
  <c r="G111" i="2"/>
  <c r="C116" i="2"/>
  <c r="C109" i="2"/>
  <c r="H118" i="2"/>
  <c r="H113" i="2"/>
  <c r="D113" i="2"/>
  <c r="D118" i="2"/>
  <c r="H116" i="2"/>
  <c r="H111" i="2"/>
  <c r="D116" i="2"/>
  <c r="D109" i="2"/>
  <c r="D41" i="2"/>
  <c r="D42" i="2"/>
  <c r="D43" i="2"/>
  <c r="D44" i="2"/>
  <c r="E44" i="2"/>
  <c r="E43" i="2"/>
  <c r="E42" i="2"/>
  <c r="E41" i="2"/>
  <c r="F40" i="2"/>
  <c r="G41" i="2"/>
  <c r="G42" i="2"/>
  <c r="G43" i="2"/>
  <c r="G44" i="2"/>
  <c r="H44" i="2"/>
  <c r="H43" i="2"/>
  <c r="H42" i="2"/>
  <c r="H41" i="2"/>
  <c r="C40" i="2"/>
  <c r="J41" i="2"/>
  <c r="J42" i="2"/>
  <c r="J43" i="2"/>
  <c r="J44" i="2"/>
  <c r="J4" i="2"/>
  <c r="I4" i="2"/>
  <c r="H4" i="2"/>
  <c r="S37" i="2"/>
  <c r="S35" i="2"/>
  <c r="S29" i="2"/>
  <c r="S8" i="2" s="1"/>
  <c r="K20" i="2"/>
  <c r="K7" i="2" s="1"/>
  <c r="K29" i="2"/>
  <c r="K8" i="2" s="1"/>
  <c r="C37" i="2"/>
  <c r="C36" i="2"/>
  <c r="C35" i="2"/>
  <c r="C34" i="2"/>
  <c r="C33" i="2"/>
  <c r="C32" i="2"/>
  <c r="C31" i="2"/>
  <c r="C30" i="2"/>
  <c r="C29" i="2"/>
  <c r="C8" i="2" s="1"/>
  <c r="D39" i="1" s="1"/>
  <c r="D48" i="1" s="1"/>
  <c r="D30" i="2"/>
  <c r="E30" i="2"/>
  <c r="F30" i="2"/>
  <c r="G30" i="2"/>
  <c r="H30" i="2"/>
  <c r="I30" i="2"/>
  <c r="J30" i="2"/>
  <c r="K30" i="2"/>
  <c r="L30" i="2"/>
  <c r="M30" i="2"/>
  <c r="N30" i="2"/>
  <c r="O30" i="2"/>
  <c r="P30" i="2"/>
  <c r="Q30" i="2"/>
  <c r="R30" i="2"/>
  <c r="S30" i="2"/>
  <c r="D31" i="2"/>
  <c r="E31" i="2"/>
  <c r="F31" i="2"/>
  <c r="G31" i="2"/>
  <c r="H31" i="2"/>
  <c r="I31" i="2"/>
  <c r="J31" i="2"/>
  <c r="K31" i="2"/>
  <c r="L31" i="2"/>
  <c r="M31" i="2"/>
  <c r="N31" i="2"/>
  <c r="O31" i="2"/>
  <c r="P31" i="2"/>
  <c r="Q31" i="2"/>
  <c r="R31" i="2"/>
  <c r="S31" i="2"/>
  <c r="D32" i="2"/>
  <c r="E32" i="2"/>
  <c r="F32" i="2"/>
  <c r="G32" i="2"/>
  <c r="H32" i="2"/>
  <c r="I32" i="2"/>
  <c r="J32" i="2"/>
  <c r="K32" i="2"/>
  <c r="L32" i="2"/>
  <c r="M32" i="2"/>
  <c r="N32" i="2"/>
  <c r="O32" i="2"/>
  <c r="P32" i="2"/>
  <c r="Q32" i="2"/>
  <c r="R32" i="2"/>
  <c r="S32" i="2"/>
  <c r="D33" i="2"/>
  <c r="E33" i="2"/>
  <c r="F33" i="2"/>
  <c r="G33" i="2"/>
  <c r="H33" i="2"/>
  <c r="I33" i="2"/>
  <c r="J33" i="2"/>
  <c r="K33" i="2"/>
  <c r="L33" i="2"/>
  <c r="M33" i="2"/>
  <c r="N33" i="2"/>
  <c r="O33" i="2"/>
  <c r="P33" i="2"/>
  <c r="Q33" i="2"/>
  <c r="R33" i="2"/>
  <c r="S33" i="2"/>
  <c r="D34" i="2"/>
  <c r="E34" i="2"/>
  <c r="F34" i="2"/>
  <c r="G34" i="2"/>
  <c r="H34" i="2"/>
  <c r="I34" i="2"/>
  <c r="J34" i="2"/>
  <c r="K34" i="2"/>
  <c r="L34" i="2"/>
  <c r="M34" i="2"/>
  <c r="N34" i="2"/>
  <c r="O34" i="2"/>
  <c r="P34" i="2"/>
  <c r="Q34" i="2"/>
  <c r="R34" i="2"/>
  <c r="S34" i="2"/>
  <c r="D35" i="2"/>
  <c r="E35" i="2"/>
  <c r="F35" i="2"/>
  <c r="G35" i="2"/>
  <c r="H35" i="2"/>
  <c r="I35" i="2"/>
  <c r="J35" i="2"/>
  <c r="K35" i="2"/>
  <c r="L35" i="2"/>
  <c r="M35" i="2"/>
  <c r="N35" i="2"/>
  <c r="O35" i="2"/>
  <c r="P35" i="2"/>
  <c r="Q35" i="2"/>
  <c r="R35" i="2"/>
  <c r="D36" i="2"/>
  <c r="E36" i="2"/>
  <c r="F36" i="2"/>
  <c r="G36" i="2"/>
  <c r="H36" i="2"/>
  <c r="I36" i="2"/>
  <c r="J36" i="2"/>
  <c r="K36" i="2"/>
  <c r="L36" i="2"/>
  <c r="M36" i="2"/>
  <c r="N36" i="2"/>
  <c r="O36" i="2"/>
  <c r="P36" i="2"/>
  <c r="Q36" i="2"/>
  <c r="R36" i="2"/>
  <c r="S36" i="2"/>
  <c r="D37" i="2"/>
  <c r="E37" i="2"/>
  <c r="F37" i="2"/>
  <c r="G37" i="2"/>
  <c r="H37" i="2"/>
  <c r="I37" i="2"/>
  <c r="J37" i="2"/>
  <c r="K37" i="2"/>
  <c r="L37" i="2"/>
  <c r="M37" i="2"/>
  <c r="N37" i="2"/>
  <c r="O37" i="2"/>
  <c r="P37" i="2"/>
  <c r="Q37" i="2"/>
  <c r="R37" i="2"/>
  <c r="D29" i="2"/>
  <c r="D8" i="2" s="1"/>
  <c r="E29" i="2"/>
  <c r="E8" i="2" s="1"/>
  <c r="F29" i="2"/>
  <c r="F8" i="2" s="1"/>
  <c r="G29" i="2"/>
  <c r="G8" i="2" s="1"/>
  <c r="H29" i="2"/>
  <c r="H8" i="2" s="1"/>
  <c r="I29" i="2"/>
  <c r="I8" i="2" s="1"/>
  <c r="J29" i="2"/>
  <c r="J8" i="2" s="1"/>
  <c r="L29" i="2"/>
  <c r="L8" i="2" s="1"/>
  <c r="M29" i="2"/>
  <c r="M8" i="2" s="1"/>
  <c r="N29" i="2"/>
  <c r="N8" i="2" s="1"/>
  <c r="O29" i="2"/>
  <c r="O8" i="2" s="1"/>
  <c r="P29" i="2"/>
  <c r="P8" i="2" s="1"/>
  <c r="Q29" i="2"/>
  <c r="Q8" i="2" s="1"/>
  <c r="R29" i="2"/>
  <c r="R8" i="2" s="1"/>
  <c r="S28" i="2"/>
  <c r="S27" i="2"/>
  <c r="S26" i="2"/>
  <c r="S25" i="2"/>
  <c r="S24" i="2"/>
  <c r="S23" i="2"/>
  <c r="S22" i="2"/>
  <c r="S21" i="2"/>
  <c r="J20" i="2"/>
  <c r="J7" i="2" s="1"/>
  <c r="I20" i="2"/>
  <c r="I7" i="2" s="1"/>
  <c r="H20" i="2"/>
  <c r="H7" i="2" s="1"/>
  <c r="G20" i="2"/>
  <c r="G7" i="2" s="1"/>
  <c r="F20" i="2"/>
  <c r="F7" i="2" s="1"/>
  <c r="E20" i="2"/>
  <c r="E7" i="2" s="1"/>
  <c r="D20" i="2"/>
  <c r="D7" i="2" s="1"/>
  <c r="C20" i="2"/>
  <c r="C7" i="2" s="1"/>
  <c r="D89" i="1" s="1"/>
  <c r="C59" i="2"/>
  <c r="D59" i="2"/>
  <c r="E59" i="2"/>
  <c r="F59" i="2"/>
  <c r="G59" i="2"/>
  <c r="H59" i="2"/>
  <c r="I59" i="2"/>
  <c r="J59" i="2"/>
  <c r="C60" i="2"/>
  <c r="D60" i="2"/>
  <c r="E60" i="2"/>
  <c r="F60" i="2"/>
  <c r="G60" i="2"/>
  <c r="H60" i="2"/>
  <c r="I60" i="2"/>
  <c r="J60" i="2"/>
  <c r="C61" i="2"/>
  <c r="D61" i="2"/>
  <c r="E61" i="2"/>
  <c r="F61" i="2"/>
  <c r="G61" i="2"/>
  <c r="H61" i="2"/>
  <c r="I61" i="2"/>
  <c r="I72" i="2" s="1"/>
  <c r="J61" i="2"/>
  <c r="J72" i="2" s="1"/>
  <c r="F62" i="2"/>
  <c r="F73" i="2" s="1"/>
  <c r="G62" i="2"/>
  <c r="I62" i="2"/>
  <c r="J62" i="2"/>
  <c r="C63" i="2"/>
  <c r="D63" i="2"/>
  <c r="E63" i="2"/>
  <c r="F63" i="2"/>
  <c r="G63" i="2"/>
  <c r="H63" i="2"/>
  <c r="I63" i="2"/>
  <c r="J63" i="2"/>
  <c r="C64" i="2"/>
  <c r="D64" i="2"/>
  <c r="E64" i="2"/>
  <c r="F64" i="2"/>
  <c r="G64" i="2"/>
  <c r="H64" i="2"/>
  <c r="I64" i="2"/>
  <c r="J64" i="2"/>
  <c r="C65" i="2"/>
  <c r="D65" i="2"/>
  <c r="E65" i="2"/>
  <c r="F65" i="2"/>
  <c r="G65" i="2"/>
  <c r="H65" i="2"/>
  <c r="I65" i="2"/>
  <c r="J65" i="2"/>
  <c r="C66" i="2"/>
  <c r="D66" i="2"/>
  <c r="E66" i="2"/>
  <c r="F66" i="2"/>
  <c r="G66" i="2"/>
  <c r="H66" i="2"/>
  <c r="H77" i="2" s="1"/>
  <c r="I66" i="2"/>
  <c r="I77" i="2" s="1"/>
  <c r="J66" i="2"/>
  <c r="J77" i="2" s="1"/>
  <c r="D58" i="2"/>
  <c r="E58" i="2"/>
  <c r="F58" i="2"/>
  <c r="G58" i="2"/>
  <c r="H58" i="2"/>
  <c r="I58" i="2"/>
  <c r="J58" i="2"/>
  <c r="C58" i="2"/>
  <c r="D55" i="2"/>
  <c r="E55" i="2"/>
  <c r="F55" i="2"/>
  <c r="G55" i="2"/>
  <c r="H55" i="2"/>
  <c r="I55" i="2"/>
  <c r="J55" i="2"/>
  <c r="C55" i="2"/>
  <c r="I40" i="2"/>
  <c r="I69" i="2" l="1"/>
  <c r="L39" i="1"/>
  <c r="G48" i="2"/>
  <c r="E49" i="2"/>
  <c r="H53" i="2"/>
  <c r="C67" i="2"/>
  <c r="G69" i="2"/>
  <c r="D49" i="2"/>
  <c r="E67" i="2"/>
  <c r="G77" i="2"/>
  <c r="G72" i="2"/>
  <c r="F77" i="2"/>
  <c r="F72" i="2"/>
  <c r="E77" i="2"/>
  <c r="E72" i="2"/>
  <c r="D77" i="2"/>
  <c r="D72" i="2"/>
  <c r="J69" i="2"/>
  <c r="F69" i="2"/>
  <c r="G73" i="2"/>
  <c r="J56" i="2"/>
  <c r="F56" i="2"/>
  <c r="I75" i="2"/>
  <c r="E75" i="2"/>
  <c r="I70" i="2"/>
  <c r="E68" i="2"/>
  <c r="E53" i="2"/>
  <c r="I46" i="2"/>
  <c r="C75" i="2"/>
  <c r="G74" i="2"/>
  <c r="C74" i="2"/>
  <c r="C68" i="2"/>
  <c r="I74" i="2"/>
  <c r="E74" i="2"/>
  <c r="I73" i="2"/>
  <c r="J50" i="2"/>
  <c r="G52" i="2"/>
  <c r="E47" i="2"/>
  <c r="H72" i="2"/>
  <c r="H56" i="2"/>
  <c r="D56" i="2"/>
  <c r="C76" i="2"/>
  <c r="G75" i="2"/>
  <c r="C71" i="2"/>
  <c r="G70" i="2"/>
  <c r="G56" i="2"/>
  <c r="J75" i="2"/>
  <c r="F75" i="2"/>
  <c r="J74" i="2"/>
  <c r="F74" i="2"/>
  <c r="J73" i="2"/>
  <c r="J70" i="2"/>
  <c r="F70" i="2"/>
  <c r="E89" i="1"/>
  <c r="E82" i="1"/>
  <c r="F92" i="1"/>
  <c r="F87" i="1"/>
  <c r="F64" i="1"/>
  <c r="I56" i="2"/>
  <c r="E56" i="2"/>
  <c r="H75" i="2"/>
  <c r="D75" i="2"/>
  <c r="H74" i="2"/>
  <c r="D74" i="2"/>
  <c r="H70" i="2"/>
  <c r="D68" i="2"/>
  <c r="F89" i="1"/>
  <c r="F82" i="1"/>
  <c r="J89" i="1"/>
  <c r="J84" i="1"/>
  <c r="I92" i="1"/>
  <c r="I87" i="1"/>
  <c r="I64" i="1"/>
  <c r="E92" i="1"/>
  <c r="E87" i="1"/>
  <c r="E64" i="1"/>
  <c r="H44" i="1"/>
  <c r="H85" i="1"/>
  <c r="H42" i="1"/>
  <c r="H47" i="1"/>
  <c r="H90" i="1"/>
  <c r="H46" i="1"/>
  <c r="L46" i="1" s="1"/>
  <c r="D86" i="1"/>
  <c r="D91" i="1"/>
  <c r="H117" i="2"/>
  <c r="H112" i="2"/>
  <c r="H95" i="2"/>
  <c r="H90" i="2"/>
  <c r="H92" i="2"/>
  <c r="H94" i="2"/>
  <c r="J48" i="2"/>
  <c r="H52" i="2"/>
  <c r="G50" i="2"/>
  <c r="D51" i="2"/>
  <c r="I89" i="1"/>
  <c r="I84" i="1"/>
  <c r="E47" i="1"/>
  <c r="E45" i="1"/>
  <c r="E90" i="1"/>
  <c r="E43" i="1"/>
  <c r="E83" i="1"/>
  <c r="E41" i="1"/>
  <c r="D67" i="2"/>
  <c r="C77" i="2"/>
  <c r="C72" i="2"/>
  <c r="G89" i="1"/>
  <c r="G84" i="1"/>
  <c r="K89" i="1"/>
  <c r="K84" i="1"/>
  <c r="H92" i="1"/>
  <c r="H87" i="1"/>
  <c r="H64" i="1"/>
  <c r="K90" i="1"/>
  <c r="K85" i="1"/>
  <c r="K47" i="1"/>
  <c r="K46" i="1"/>
  <c r="K42" i="1"/>
  <c r="K44" i="1"/>
  <c r="G90" i="1"/>
  <c r="G85" i="1"/>
  <c r="G40" i="1"/>
  <c r="K88" i="1"/>
  <c r="J88" i="1"/>
  <c r="H88" i="1"/>
  <c r="G88" i="1"/>
  <c r="L88" i="1" s="1"/>
  <c r="I117" i="2"/>
  <c r="I88" i="2"/>
  <c r="I112" i="2"/>
  <c r="J53" i="2"/>
  <c r="C45" i="2"/>
  <c r="J92" i="1"/>
  <c r="J87" i="1"/>
  <c r="J64" i="1"/>
  <c r="I42" i="1"/>
  <c r="I44" i="1"/>
  <c r="I47" i="1"/>
  <c r="I90" i="1"/>
  <c r="I85" i="1"/>
  <c r="I46" i="1"/>
  <c r="D64" i="1"/>
  <c r="D92" i="1"/>
  <c r="D87" i="1"/>
  <c r="H50" i="2"/>
  <c r="D53" i="2"/>
  <c r="H69" i="2"/>
  <c r="C56" i="2"/>
  <c r="D82" i="1"/>
  <c r="H84" i="1"/>
  <c r="H89" i="1"/>
  <c r="K92" i="1"/>
  <c r="K87" i="1"/>
  <c r="K64" i="1"/>
  <c r="G92" i="1"/>
  <c r="G87" i="1"/>
  <c r="G64" i="1"/>
  <c r="J40" i="1"/>
  <c r="J48" i="1" s="1"/>
  <c r="J90" i="1"/>
  <c r="J85" i="1"/>
  <c r="F45" i="1"/>
  <c r="F90" i="1"/>
  <c r="F43" i="1"/>
  <c r="F47" i="1"/>
  <c r="F83" i="1"/>
  <c r="F41" i="1"/>
  <c r="D83" i="1"/>
  <c r="D90" i="1"/>
  <c r="J92" i="2"/>
  <c r="J117" i="2"/>
  <c r="J112" i="2"/>
  <c r="J95" i="2"/>
  <c r="J94" i="2"/>
  <c r="J90" i="2"/>
  <c r="E51" i="2"/>
  <c r="J52" i="2"/>
  <c r="H48" i="2"/>
  <c r="G53" i="2"/>
  <c r="F46" i="2"/>
  <c r="D47" i="2"/>
  <c r="F48" i="1" l="1"/>
  <c r="L89" i="1"/>
  <c r="L90" i="1"/>
  <c r="L87" i="1"/>
  <c r="L92" i="1"/>
  <c r="D93" i="1"/>
  <c r="I48" i="1"/>
  <c r="L45" i="1"/>
  <c r="K48" i="1"/>
  <c r="L42" i="1"/>
  <c r="H48" i="1"/>
  <c r="E48" i="1"/>
  <c r="L41" i="1"/>
  <c r="L44" i="1"/>
  <c r="L43" i="1"/>
  <c r="L40" i="1"/>
  <c r="G48" i="1"/>
  <c r="L47" i="1"/>
  <c r="L83" i="1"/>
  <c r="L85" i="1"/>
  <c r="L84" i="1"/>
  <c r="L82" i="1"/>
  <c r="L64" i="1"/>
  <c r="I66" i="1" s="1"/>
  <c r="L48" i="1" l="1"/>
  <c r="E4" i="2"/>
  <c r="G4" i="2"/>
  <c r="K4" i="2"/>
  <c r="L4" i="2"/>
  <c r="M4" i="2"/>
  <c r="N4" i="2"/>
  <c r="O4" i="2"/>
  <c r="P4" i="2"/>
  <c r="Q4" i="2"/>
  <c r="R4" i="2"/>
  <c r="S4" i="2"/>
  <c r="I50" i="1" l="1"/>
  <c r="G112" i="2"/>
  <c r="G92" i="2"/>
  <c r="G95" i="2"/>
  <c r="G94" i="2"/>
  <c r="G90" i="2"/>
  <c r="G117" i="2"/>
  <c r="E119" i="2"/>
  <c r="E98" i="2"/>
  <c r="E114" i="2"/>
  <c r="E117" i="2"/>
  <c r="E110" i="2"/>
  <c r="E89" i="2"/>
  <c r="E95" i="2"/>
  <c r="E91" i="2"/>
  <c r="E93" i="2"/>
  <c r="J119" i="2"/>
  <c r="J98" i="2"/>
  <c r="J114" i="2"/>
  <c r="I119" i="2"/>
  <c r="I98" i="2"/>
  <c r="I114" i="2"/>
  <c r="D114" i="2"/>
  <c r="D98" i="2"/>
  <c r="D119" i="2"/>
  <c r="F119" i="2"/>
  <c r="F114" i="2"/>
  <c r="F98" i="2"/>
  <c r="H114" i="2"/>
  <c r="H98" i="2"/>
  <c r="H119" i="2"/>
  <c r="I115" i="2"/>
  <c r="J115" i="2"/>
  <c r="G115" i="2"/>
  <c r="F115" i="2"/>
  <c r="G114" i="2"/>
  <c r="G119" i="2"/>
  <c r="G98" i="2"/>
  <c r="C119" i="2"/>
  <c r="C114" i="2"/>
  <c r="C98" i="2"/>
  <c r="R28" i="2"/>
  <c r="Q28" i="2"/>
  <c r="P28" i="2"/>
  <c r="O28" i="2"/>
  <c r="N28" i="2"/>
  <c r="M28" i="2"/>
  <c r="L28" i="2"/>
  <c r="K28" i="2"/>
  <c r="J28" i="2"/>
  <c r="I28" i="2"/>
  <c r="H28" i="2"/>
  <c r="G28" i="2"/>
  <c r="F28" i="2"/>
  <c r="E28" i="2"/>
  <c r="D28" i="2"/>
  <c r="C28" i="2"/>
  <c r="R27" i="2"/>
  <c r="Q27" i="2"/>
  <c r="P27" i="2"/>
  <c r="O27" i="2"/>
  <c r="N27" i="2"/>
  <c r="M27" i="2"/>
  <c r="L27" i="2"/>
  <c r="K27" i="2"/>
  <c r="J27" i="2"/>
  <c r="I27" i="2"/>
  <c r="H27" i="2"/>
  <c r="G27" i="2"/>
  <c r="F27" i="2"/>
  <c r="E27" i="2"/>
  <c r="D27" i="2"/>
  <c r="C27" i="2"/>
  <c r="R26" i="2"/>
  <c r="Q26" i="2"/>
  <c r="P26" i="2"/>
  <c r="O26" i="2"/>
  <c r="N26" i="2"/>
  <c r="M26" i="2"/>
  <c r="L26" i="2"/>
  <c r="K26" i="2"/>
  <c r="J26" i="2"/>
  <c r="I26" i="2"/>
  <c r="H26" i="2"/>
  <c r="G26" i="2"/>
  <c r="F26" i="2"/>
  <c r="E26" i="2"/>
  <c r="D26" i="2"/>
  <c r="C26" i="2"/>
  <c r="R25" i="2"/>
  <c r="Q25" i="2"/>
  <c r="P25" i="2"/>
  <c r="O25" i="2"/>
  <c r="N25" i="2"/>
  <c r="M25" i="2"/>
  <c r="L25" i="2"/>
  <c r="K25" i="2"/>
  <c r="J25" i="2"/>
  <c r="I25" i="2"/>
  <c r="H25" i="2"/>
  <c r="G25" i="2"/>
  <c r="F25" i="2"/>
  <c r="E25" i="2"/>
  <c r="D25" i="2"/>
  <c r="C25" i="2"/>
  <c r="R24" i="2"/>
  <c r="Q24" i="2"/>
  <c r="P24" i="2"/>
  <c r="O24" i="2"/>
  <c r="N24" i="2"/>
  <c r="M24" i="2"/>
  <c r="L24" i="2"/>
  <c r="K24" i="2"/>
  <c r="J24" i="2"/>
  <c r="I24" i="2"/>
  <c r="H24" i="2"/>
  <c r="G24" i="2"/>
  <c r="F24" i="2"/>
  <c r="E24" i="2"/>
  <c r="D24" i="2"/>
  <c r="C24" i="2"/>
  <c r="R23" i="2"/>
  <c r="Q23" i="2"/>
  <c r="P23" i="2"/>
  <c r="O23" i="2"/>
  <c r="N23" i="2"/>
  <c r="M23" i="2"/>
  <c r="L23" i="2"/>
  <c r="K23" i="2"/>
  <c r="J23" i="2"/>
  <c r="I23" i="2"/>
  <c r="H23" i="2"/>
  <c r="G23" i="2"/>
  <c r="F23" i="2"/>
  <c r="E23" i="2"/>
  <c r="D23" i="2"/>
  <c r="C23" i="2"/>
  <c r="R22" i="2"/>
  <c r="Q22" i="2"/>
  <c r="P22" i="2"/>
  <c r="O22" i="2"/>
  <c r="N22" i="2"/>
  <c r="M22" i="2"/>
  <c r="L22" i="2"/>
  <c r="K22" i="2"/>
  <c r="J22" i="2"/>
  <c r="I22" i="2"/>
  <c r="H22" i="2"/>
  <c r="G22" i="2"/>
  <c r="F22" i="2"/>
  <c r="E22" i="2"/>
  <c r="D22" i="2"/>
  <c r="C22" i="2"/>
  <c r="R21" i="2"/>
  <c r="Q21" i="2"/>
  <c r="P21" i="2"/>
  <c r="O21" i="2"/>
  <c r="N21" i="2"/>
  <c r="M21" i="2"/>
  <c r="L21" i="2"/>
  <c r="K21" i="2"/>
  <c r="J21" i="2"/>
  <c r="I21" i="2"/>
  <c r="H21" i="2"/>
  <c r="G21" i="2"/>
  <c r="F21" i="2"/>
  <c r="E21" i="2"/>
  <c r="D21" i="2"/>
  <c r="C21" i="2"/>
  <c r="S20" i="2"/>
  <c r="S7" i="2" s="1"/>
  <c r="R20" i="2"/>
  <c r="Q20" i="2"/>
  <c r="P20" i="2"/>
  <c r="O20" i="2"/>
  <c r="N20" i="2"/>
  <c r="M20" i="2"/>
  <c r="L20" i="2"/>
  <c r="P7" i="2" l="1"/>
  <c r="M7" i="2"/>
  <c r="Q7" i="2"/>
  <c r="N7" i="2"/>
  <c r="L7" i="2"/>
  <c r="R7" i="2"/>
  <c r="O7" i="2"/>
  <c r="F91" i="1" l="1"/>
  <c r="F86" i="1"/>
  <c r="E76" i="2"/>
  <c r="E71" i="2"/>
  <c r="G91" i="1"/>
  <c r="G86" i="1"/>
  <c r="G93" i="1" s="1"/>
  <c r="F76" i="2"/>
  <c r="F71" i="2"/>
  <c r="H91" i="1"/>
  <c r="H86" i="1"/>
  <c r="H93" i="1" s="1"/>
  <c r="G71" i="2"/>
  <c r="G76" i="2"/>
  <c r="J91" i="1"/>
  <c r="J86" i="1"/>
  <c r="I76" i="2"/>
  <c r="I71" i="2"/>
  <c r="K91" i="1"/>
  <c r="K86" i="1"/>
  <c r="K93" i="1" s="1"/>
  <c r="J71" i="2"/>
  <c r="J76" i="2"/>
  <c r="E91" i="1"/>
  <c r="E86" i="1"/>
  <c r="D76" i="2"/>
  <c r="D71" i="2"/>
  <c r="I91" i="1"/>
  <c r="I86" i="1"/>
  <c r="H71" i="2"/>
  <c r="H76" i="2"/>
  <c r="L91" i="1" l="1"/>
  <c r="I93" i="1"/>
  <c r="J93" i="1"/>
  <c r="F93" i="1"/>
  <c r="L86" i="1"/>
  <c r="L93" i="1" s="1"/>
  <c r="G108" i="1" s="1"/>
  <c r="E93" i="1"/>
</calcChain>
</file>

<file path=xl/sharedStrings.xml><?xml version="1.0" encoding="utf-8"?>
<sst xmlns="http://schemas.openxmlformats.org/spreadsheetml/2006/main" count="300" uniqueCount="228">
  <si>
    <t>Załącznik nr 2</t>
  </si>
  <si>
    <t>Nazwa szkoły składającej (zespołu szkół składającego) informację</t>
  </si>
  <si>
    <t>Nazwa jednostki samorządu terytorialnego</t>
  </si>
  <si>
    <t>Adres</t>
  </si>
  <si>
    <t>Kod TERYT</t>
  </si>
  <si>
    <t>REGON</t>
  </si>
  <si>
    <t>informacja składana po raz pierwszy</t>
  </si>
  <si>
    <t>(należy wybrać właściwy wiersz z listy rozwijanej)</t>
  </si>
  <si>
    <t>*</t>
  </si>
  <si>
    <t>Dla każdego rodzaju niepełnosprawności należy wypełnić osobny formularz.</t>
  </si>
  <si>
    <t>I. Dotacja celowa na wyposażenie szkoły w podręczniki lub materiały edukacyjne, dostosowane do potrzeb edukacyjnych i możliwości psychofizycznych uczniów niepełnosprawnych posiadających orzeczenie o potrzebie kształcenia specjalnego</t>
  </si>
  <si>
    <t>Poz.</t>
  </si>
  <si>
    <t>Szkoła podstawowa</t>
  </si>
  <si>
    <t>Razem</t>
  </si>
  <si>
    <t>klasa I</t>
  </si>
  <si>
    <t>klasa II</t>
  </si>
  <si>
    <t>klasa III</t>
  </si>
  <si>
    <t>klasa IV</t>
  </si>
  <si>
    <t>klasa V</t>
  </si>
  <si>
    <t>klasa VI</t>
  </si>
  <si>
    <t>klasa VII</t>
  </si>
  <si>
    <t>klasa VIII</t>
  </si>
  <si>
    <t>7</t>
  </si>
  <si>
    <t>9</t>
  </si>
  <si>
    <t>11</t>
  </si>
  <si>
    <t xml:space="preserve">Łączna kwota dotacji celowej na wyposażenie szkoły w podręczniki lub materiały edukacyjne, dostosowane do potrzeb edukacyjnych i możliwości 
psychofizycznych uczniów niepełnosprawnych posiadających orzeczenie o potrzebie kształcenia specjalnego (poz. 15, kol. 11) wynosi </t>
  </si>
  <si>
    <t>II. Dotacja celowa na wyposażenie szkoły w materiały ćwiczeniowe dostosowane do potrzeb edukacyjnych i możliwości psychofizycznych uczniów niepełnosprawnych posiadających orzeczenie o potrzebie kształcenia specjalnego</t>
  </si>
  <si>
    <t xml:space="preserve">Łączna kwota dotacji celowej na wyposażenie szkoły w materiały ćwiczeniowe dostosowane do potrzeb edukacyjnych i możliwości 
psychofizycznych uczniów niepełnosprawnych posiadających orzeczenie o potrzebie kształcenia specjalnego (poz. 2, kol. 11) wynosi </t>
  </si>
  <si>
    <t xml:space="preserve">IV. Kwota dotacji celowej na wyposażenie szkoły (zespołu szkół) w podręczniki, materiały edukacyjne lub materiały ćwiczeniowe, dostosowane do potrzeb edukacyjnych i możliwości psychofizycznych uczniów niepełnosprawnych posiadających orzeczenie o potrzebie kształcenia specjalnego uwzględniająca kwoty refundacji </t>
  </si>
  <si>
    <t>, z tego:</t>
  </si>
  <si>
    <t>- wydatki bieżące</t>
  </si>
  <si>
    <t>- wydatki majątkowe</t>
  </si>
  <si>
    <t>data sporządzenia</t>
  </si>
  <si>
    <t>….......................................................................</t>
  </si>
  <si>
    <t>pieczęć i podpis dyrektora szkoły**</t>
  </si>
  <si>
    <t>Szkoła artystyczna realizująca kształcenie ogólne w zakresie szkoły podstawowej</t>
  </si>
  <si>
    <t>aktualizacja informacji</t>
  </si>
  <si>
    <t>klasa  VIII</t>
  </si>
  <si>
    <t>j. obcy zaawansowany</t>
  </si>
  <si>
    <t>podr</t>
  </si>
  <si>
    <t>ćw</t>
  </si>
  <si>
    <t>ref</t>
  </si>
  <si>
    <t>WSKAŹNIKI</t>
  </si>
  <si>
    <t>lekki</t>
  </si>
  <si>
    <t>umiarkowany</t>
  </si>
  <si>
    <t>niesłyszący</t>
  </si>
  <si>
    <t>słabosłyszący</t>
  </si>
  <si>
    <t>autyzm</t>
  </si>
  <si>
    <t>słabowidzący 1</t>
  </si>
  <si>
    <t>słabowidzący 2</t>
  </si>
  <si>
    <t>niewidomi 1</t>
  </si>
  <si>
    <t>niewidomi 2</t>
  </si>
  <si>
    <t>Ilekroć w wyszczególnieniu jest mowa o:
1) szkole podstawowej – należy przez to rozumieć także szkołę artystyczną realizującą kształcenie ogólne w zakresie szkoły podstawowej prowadzoną przez jednostkę samorządu terytorialnego;
2) wskaźniku – należy przez to rozumieć wskaźniki określone w przepisach wydanych na podstawie art. 61 ustawy.</t>
  </si>
  <si>
    <t>W przypadku gdy dla uczniów z danym rodzajem niepełnosprawności szkoła podstawowa lub szkoła artystyczna realizująca kształcenie ogólne w zakresie szkoły podstawowej planują zakupić dodatkowe podręczniki lub materiały edukacyjne ze środków dotacji celowej na oddział danej klasy, należy w poz. 1 i 3 prognozowaną liczbę uczniów zwiększyć o liczbę uczniów równą liczbie tych oddziałów, zgodnie z art. 56 ust. 2 ustawy, z tym że w przypadku oddziału obejmującego uczniów pełnosprawnych lub uczniów z różnymi rodzajami niepełnosprawności przyjmuje się, że dodatkowe podręczniki lub materiały edukacyjne na dany oddział są przeznaczone dla jednego ucznia pełnosprawnego albo jednego ucznia z danym rodzajem niepełnosprawności.</t>
  </si>
  <si>
    <t>$G$77</t>
  </si>
  <si>
    <t>$H$77</t>
  </si>
  <si>
    <t>$J$77</t>
  </si>
  <si>
    <t>$K$77</t>
  </si>
  <si>
    <r>
      <t>Wyszczególnienie</t>
    </r>
    <r>
      <rPr>
        <vertAlign val="superscript"/>
        <sz val="11"/>
        <color theme="1"/>
        <rFont val="Times New Roman"/>
        <family val="1"/>
        <charset val="238"/>
      </rPr>
      <t>[1]</t>
    </r>
  </si>
  <si>
    <t>[1]</t>
  </si>
  <si>
    <t>[3]</t>
  </si>
  <si>
    <t>[4]</t>
  </si>
  <si>
    <t>[5]</t>
  </si>
  <si>
    <t>[6]</t>
  </si>
  <si>
    <t>**W przypadku informacji przekazywanej w postaci:
1) elektronicznej opatrzonej kwalifikowanym podpisem elektronicznym, podpisem osobistym lub podpisem zaufanym umieszcza się ten podpis;
2) papierowej i elektronicznej w:
    a) informacji w postaci papierowej umieszcza się pieczęć i podpis dyrektora szkoły,
    b) informacji w postaci elektronicznej nie umieszcza się pieczęci i podpisu dyrektora szkoły.</t>
  </si>
  <si>
    <t>[7]</t>
  </si>
  <si>
    <t>[8]</t>
  </si>
  <si>
    <t>[9]</t>
  </si>
  <si>
    <t>[10]</t>
  </si>
  <si>
    <t>[11]</t>
  </si>
  <si>
    <t>$D$63</t>
  </si>
  <si>
    <t>$E$63</t>
  </si>
  <si>
    <t>$F$63</t>
  </si>
  <si>
    <t>$G$63</t>
  </si>
  <si>
    <t>$H$63</t>
  </si>
  <si>
    <t>$I$63</t>
  </si>
  <si>
    <t>$J$63</t>
  </si>
  <si>
    <t>$K$63</t>
  </si>
  <si>
    <t>$D$73</t>
  </si>
  <si>
    <t>$E$73</t>
  </si>
  <si>
    <t>$F$73</t>
  </si>
  <si>
    <t>$G$73</t>
  </si>
  <si>
    <t>$H$73</t>
  </si>
  <si>
    <t>$I$73</t>
  </si>
  <si>
    <t>$J$73</t>
  </si>
  <si>
    <t>$K$73</t>
  </si>
  <si>
    <t>$D$74</t>
  </si>
  <si>
    <t>$E$74</t>
  </si>
  <si>
    <t>$F$74</t>
  </si>
  <si>
    <t>$G$74</t>
  </si>
  <si>
    <t>$H$74</t>
  </si>
  <si>
    <t>$I$74</t>
  </si>
  <si>
    <t>$J$74</t>
  </si>
  <si>
    <t>$K$74</t>
  </si>
  <si>
    <t>$I$75</t>
  </si>
  <si>
    <t>$D$76</t>
  </si>
  <si>
    <t>$E$76</t>
  </si>
  <si>
    <t>$F$76</t>
  </si>
  <si>
    <t>$G$76</t>
  </si>
  <si>
    <t>$H$76</t>
  </si>
  <si>
    <t>$I$76</t>
  </si>
  <si>
    <t>$J$76</t>
  </si>
  <si>
    <t>$K$76</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</si>
  <si>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1 (kwota nie może być wyższa od iloczynu liczby uczniów wskazanej odpowiednio w poz. 1, kol. 3–5 oraz kwoty 98,01 zł na ucznia i wskaźnika)</t>
  </si>
  <si>
    <t>$E$35</t>
  </si>
  <si>
    <t>$H$35</t>
  </si>
  <si>
    <t>$K$35</t>
  </si>
  <si>
    <t>$E$36</t>
  </si>
  <si>
    <t>$H$36</t>
  </si>
  <si>
    <t>$K$36</t>
  </si>
  <si>
    <t>$E$37</t>
  </si>
  <si>
    <t>$H$37</t>
  </si>
  <si>
    <t>$K$37</t>
  </si>
  <si>
    <t>$E$38</t>
  </si>
  <si>
    <t>$H$38</t>
  </si>
  <si>
    <t>$K$38</t>
  </si>
  <si>
    <t>$G$75</t>
  </si>
  <si>
    <t>$J$75</t>
  </si>
  <si>
    <t>Informacje niezbędne dla ustalenia wysokości dotacji celowej na wyposażenie szkoły w podręczniki, materiały edukacyjne lub materiały ćwiczeniowe, dostosowane do potrzeb edukacyjnych i możliwości psychofizycznych uczniów niepełnosprawnych posiadających orzeczenie o potrzebie kształcenia specjalnego, w 2026 r.*</t>
  </si>
  <si>
    <t>Liczba uczniów klas II, III, V, VI i VIII szkoły podstawowej, dla których istnieje konieczność zapewnienia podręczników lub materiałów edukacyjnych, dostosowanych do potrzeb edukacyjnych i możliwości psychofizycznych uczniów niepełnosprawnych w związku z przekazaniem takich podręczników lub materiałów edukacyjnych wcześniej innej szkole</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</si>
  <si>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1 (kwota nie może być wyższa od iloczynu liczby uczniów wskazanej w poz. 1, kol. 3 oraz kwoty 117,81 zł na ucznia i wskaźnika)</t>
  </si>
  <si>
    <t>Środki niezbędne na wyposażenie szkoły podstawowej w podręczniki lub materiały edukacyjne dla liczby uczniów wskazanej w poz. 1 (kwota nie może być wyższa od iloczynu liczby uczniów wskazanej odpowiednio w:
- poz. 1, kol. 6 oraz kwoty 219,78 zł na ucznia i wskaźnika,
- poz. 1, kol. 9 oraz kwoty 392,04 zł na ucznia i wskaźnika)</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</si>
  <si>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2 (kwota nie może być wyższa od iloczynu liczby uczniów wskazanej odpowiednio w poz. 2, kol. 4 i 5 oraz kwoty 117,81 zł na ucznia i wskaźnika)</t>
  </si>
  <si>
    <t>Środki niezbędne na wyposażenie szkoły podstawowej w podręczniki lub materiały edukacyjne dla liczby uczniów wskazanej w poz. 2 (kwota nie może być wyższa od iloczynu liczby uczniów wskazanej odpowiednio w:
- poz. 2, kol. 7 i 8 oraz kwoty 283,14 zł na ucznia i wskaźnika,
- poz. 2, kol. 10 oraz kwoty 392,04 zł na ucznia i wskaźnika)</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</si>
  <si>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3 (kwota nie może być wyższa od iloczynu liczby uczniów wskazanej odpowiednio w poz. 3, kol. 4 i 5 oraz kwoty 117,81 zł na ucznia i wskaźnika)</t>
  </si>
  <si>
    <t>Środki niezbędne na wyposażenie szkoły podstawowej w podręczniki lub materiały edukacyjne dla liczby uczniów wskazanej w poz. 3 (kwota nie może być wyższa od iloczynu liczby uczniów wskazanej odpowiednio w:
- poz. 3, kol. 7 i 8 oraz kwoty 283,14 zł na ucznia i wskaźnika,
- poz. 3, kol. 10 oraz kwoty 392,04 zł na ucznia i wskaźnika)</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</si>
  <si>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4 (kwota nie może być wyższa od iloczynu liczby uczniów wskazanej odpowiednio w poz. 4, kol. 4 i 5 oraz kwoty 117,81 zł na ucznia i wskaźnika)</t>
  </si>
  <si>
    <t>Środki niezbędne na wyposażenie szkoły podstawowej w podręczniki lub materiały edukacyjne dla liczby uczniów wskazanej w poz. 4 (kwota nie może być wyższa od iloczynu liczby uczniów wskazanej odpowiednio w:
- poz. 4, kol. 7 i 8 oraz kwoty 283,14 zł na ucznia i wskaźnika,
- poz. 4, kol. 10 oraz kwoty 392,04 zł na ucznia i wskaźnika)</t>
  </si>
  <si>
    <t>Środki niezbędne na wyposażenie szkoły podstawowej w podręczniki lub materiały edukacyjne, dostosowane do potrzeb edukacyjnych i możliwości psychofizycznych uczniów niepełnosprawnych dla liczby uczniów wskazanej w poz. 5 (kwota nie może być wyższa od iloczynu liczby uczniów wskazanej odpowiednio w:
- poz. 5, kol. 4 i 5 oraz kwoty 117,81 zł na ucznia i wskaźnika,
- poz. 5, kol. 7 i 8 oraz kwoty 283,14 zł na ucznia i wskaźnika,
- poz. 5, kol. 10 oraz kwoty 392,04 zł na ucznia i wskaźnika)</t>
  </si>
  <si>
    <t>Środki niezbędne na wyposażenie szkoły podstawowej w podręczniki lub materiały edukacyjne (suma kwot wskazanych w poz. 6–14)</t>
  </si>
  <si>
    <t>Prognozowana liczba uczniów danych klas w roku szkolnym 2026/2027</t>
  </si>
  <si>
    <t>Środki niezbędne na wyposażenie szkoły podstawowej w materiały ćwiczeniowe dla liczby uczniów wskazanej w poz. 1 (kwota nie może być wyższa od iloczynu liczby uczniów wskazanej odpowiednio w:
- poz. 1, kol. 3–5 oraz kwoty 65,34 zł na ucznia i wskaźnika,
- poz. 1, kol. 6–10 oraz kwoty 32,67 zł na ucznia i wskaźnika)</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</si>
  <si>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2 (kwota nie może być wyższa od iloczynu liczby uczniów wskazanej odpowiednio w poz. 2, kol. 3–5 oraz kwoty 117,81 zł na ucznia i wskaźnika)</t>
  </si>
  <si>
    <t>Środki niezbędne na wyposażenie szkoły podstawowej w podręczniki lub materiały edukacyjne dla liczby uczniów wskazanej w poz. 1 (kwota nie może być wyższa od iloczynu liczby uczniów wskazanej odpowiednio w:
- poz. 1, kol. 6 oraz kwoty 183,15 zł na ucznia i wskaźnika,
- poz. 1, kol. 7 i 8 oraz kwoty 235,62 zł na ucznia i wskaźnika,
- poz. 1, kol. 9 i 10 oraz kwoty 326,70 zł na ucznia i wskaźnika)</t>
  </si>
  <si>
    <t>Środki niezbędne na wyposażenie szkoły podstawowej w podręczniki lub materiały edukacyjne dla liczby uczniów wskazanej w poz. 2 (kwota nie może być wyższa od iloczynu liczby uczniów wskazanej odpowiednio w:
- poz. 2, kol. 6 oraz kwoty 219,78 zł na ucznia i wskaźnika,
- poz. 2, kol. 7 i 8 oraz kwoty 283,14 zł na ucznia i wskaźnika,
- poz. 2, kol. 9 i 10 oraz kwoty 392,04 zł na ucznia i wskaźnika)</t>
  </si>
  <si>
    <t>Środki niezbędne na wyposażenie szkoły podstawowej w materiały ćwiczeniowe dla liczby uczniów wskazanej w poz. 3 (kwota nie może być wyższa od iloczynu liczby uczniów wskazanej odpowiednio w:
- poz. 3, kol. 3–5 oraz kwoty 54,45 zł na ucznia i wskaźnika,
- poz. 3, kol. 6–10 oraz kwoty 27,23 zł na ucznia i wskaźnika)</t>
  </si>
  <si>
    <t>Środki niezbędne na wyposażenie szkoły podstawowej w materiały ćwiczeniowe dla liczby uczniów wskazanej w poz. 4 (kwota nie może być wyższa od iloczynu liczby uczniów wskazanej odpowiednio w:
- poz. 4, kol. 3–5 oraz kwoty 65,34 zł na ucznia i wskaźnika,
- poz. 4, kol. 6–10 oraz kwoty 32,67 zł na ucznia i wskaźnika)</t>
  </si>
  <si>
    <t>Środki niezbędne na wyposażenie szkoły podstawowej w podręczniki do danego języka obcego nowożytnego lub materiały edukacyjne do danego języka obcego nowożytnego ze względu na zdiagnozowany stopień zaawansowania znajomości danego języka obcego nowożytnego dla liczby uczniów wskazanej w poz. 5 (kwota nie może być wyższa od iloczynu liczby uczniów wskazanej odpowiednio w poz. 5, kol. 6, 7, 9 i 10 oraz kwoty 24,75 zł na ucznia i wskaźnika)</t>
  </si>
  <si>
    <t>Środki niezbędne na wyposażenie szkoły podstawowej w podręczniki lub materiały edukacyjne, dostosowane do potrzeb edukacyjnych i możliwości psychofizycznych uczniów niepełnosprawnych dla liczby uczniów wskazanej w poz. 6 (kwota nie może być wyższa od iloczynu liczby uczniów wskazanej odpowiednio w:
- poz. 6, kol. 3–5 oraz kwoty 98,01 zł na ucznia i wskaźnika,
- poz. 6, kol. 6 oraz kwoty 183,15 zł na ucznia i wskaźnika,
- poz. 6, kol. 7 i 8 oraz kwoty 235,62 zł na ucznia i wskaźnika,
- poz. 6, kol. 9 i 10 oraz kwoty 326,70 zł na ucznia i wskaźnika)</t>
  </si>
  <si>
    <t>Środki niezbędne na wyposażenie szkoły podstawowej w podręczniki lub materiały edukacyjne, dostosowane do potrzeb edukacyjnych i możliwości psychofizycznych uczniów niepełnosprawnych dla liczby uczniów wskazanej w poz. 7 (kwota nie może być wyższa od iloczynu liczby uczniów wskazanej odpowiednio w:
- poz. 7, kol. 3–5 oraz kwoty 117,81 zł na ucznia i wskaźnika,
- poz. 7, kol. 6 oraz kwoty 219,78 zł na ucznia i wskaźnika,
- poz. 7, kol. 7 i 8 oraz kwoty 283,14 zł na ucznia i wskaźnika,
- poz. 7, kol. 9 i 10 oraz kwoty 392,04 zł na ucznia i wskaźnika)</t>
  </si>
  <si>
    <t>Środki niezbędne na wyposażenie szkoły podstawowej w materiały ćwiczeniowe dostosowane do potrzeb edukacyjnych i możliwości psychofizycznych uczniów niepełnosprawnych dla liczby uczniów wskazanej w poz. 8 (kwota nie może być wyższa od iloczynu liczby uczniów wskazanej odpowiednio w:
- poz. 8, kol. 3–5 oraz kwoty 54,45 zł na ucznia i wskaźnika,
- poz. 8, kol. 6–10 oraz kwoty 27,23 zł na ucznia i wskaźnika)</t>
  </si>
  <si>
    <t>Środki niezbędne na wyposażenie szkoły podstawowej w materiały ćwiczeniowe dostosowane do potrzeb edukacyjnych i możliwości psychofizycznych uczniów niepełnosprawnych dla liczby uczniów wskazanej w poz. 9 (kwota nie może być wyższa od iloczynu liczby uczniów wskazanej odpowiednio w:
- poz. 9, kol. 3–5 oraz kwoty 65,34 zł na ucznia i wskaźnika,
- poz. 9, kol. 6–10 oraz kwoty 32,67 zł na ucznia i wskaźnika)</t>
  </si>
  <si>
    <t>Środki podlegające refundacji (suma kwot wskazanych w poz. 10–20)</t>
  </si>
  <si>
    <t>Należy wypełnić poz. 2 w przypadku, gdy w roku szkolnym 2026/2027 liczba uczniów:
1) klas II, V i VIII szkoły podstawowej oraz klas szkoły artystycznej realizującej kształcenie ogólne w zakresie klas II, V i VIII szkoły podstawowej ulegnie zwiększeniu w stosunku do liczby uczniów tych klas w roku szkolnym 2024/2025 i 2025/2026 lub
2) klas III i VI szkoły podstawowej oraz klas szkoły artystycznej realizującej kształcenie ogólne w zakresie klas III i VI szkoły podstawowej ulegnie zwiększeniu w stosunku do liczby uczniów tych klas w roku szkolnym 2025/2026.</t>
  </si>
  <si>
    <t>Należy wypełnić poz. 3 w przypadku, gdy w roku szkolnym:
1) 2024/2025 nie funkcjonowały klasy II, V i VIII szkoły podstawowej oraz klasy szkoły artystycznej realizującej kształcenie ogólne w zakresie klas II, V i VIII szkoły podstawowej lub nie uczęszczali do tych klas uczniowie lub
2) 2025/2026 nie funkcjonowały klasy II, III, V, VI i VIII szkoły podstawowej oraz klasy szkoły artystycznej realizującej kształcenie ogólne w zakresie klas II, III, V, VI i VIII szkoły podstawowej lub nie uczęszczali do tych klas uczniowie.</t>
  </si>
  <si>
    <t>Należy wypełnić poz. 4 w przypadku, gdy liczba uczniów danych klas w roku szkolnym 2026/2027 nie ulegnie zwiększeniu w stosunku do liczby uczniów danych klas w roku szkolnym 2024/2025 lub 2025/2026, a istnieje konieczność zakupu podręczników lub materiałów edukacyjnych z powodu niedokonania takiego zakupu ze środków ostatniej dotacji celowej na wszystkich uczniów tej klasy udzielonej odpowiednio w 2024 r. lub 2025 r.</t>
  </si>
  <si>
    <t>Należy wypełnić poz. 1 w przypadku, gdy w roku szkolnym 2025/2026 szkoła podstawowa oraz szkoła artystyczna realizująca kształcenie ogólne w zakresie szkoły podstawowej zapewniły uczniom podręczniki lub materiały edukacyjne na rok szkolny 2025/2026, które zostały zakupione w 2025 r. oraz od dnia 1 stycznia 2026 r. do dnia 31 marca 2026 r. zgodnie z art. 57 ust. 5 ustawy, podlegające refundacji z dotacji celowej w 2026 r. w kwotach obowiązujących do dnia 31 marca 2026 r.</t>
  </si>
  <si>
    <t>Należy wypełnić poz. 2 w przypadku, gdy w roku szkolnym 2025/2026 szkoła podstawowa oraz szkoła artystyczna realizująca kształcenie ogólne w zakresie szkoły podstawowej zapewniły uczniom podręczniki lub materiały edukacyjne na rok szkolny 2025/2026, które zostały zakupione od dnia 1 kwietnia 2026 r. zgodnie z art. 57 ust. 5 ustawy, podlegające refundacji z dotacji celowej w 2026 r. w kwotach obowiązujących od dnia 1 kwietnia 2026 r.</t>
  </si>
  <si>
    <t>Należy wypełnić poz. 3 w przypadku, gdy w roku szkolnym 2025/2026 szkoła podstawowa oraz szkoła artystyczna realizująca kształcenie ogólne w zakresie szkoły podstawowej zapewniły uczniom materiały ćwiczeniowe na rok szkolny 2025/2026, które zostały zakupione w 2025 r. oraz od dnia 1 stycznia 2026 r. do dnia 31 marca 2026 r. zgodnie z art. 57 ust. 5 ustawy, podlegające refundacji z dotacji celowej w 2026 r. w kwotach obowiązujących do dnia 31 marca 2026 r.</t>
  </si>
  <si>
    <t>Należy wypełnić poz. 4 w przypadku, gdy w roku szkolnym 2025/2026 szkoła podstawowa oraz szkoła artystyczna realizująca kształcenie ogólne w zakresie szkoły podstawowej zapewniły uczniom materiały ćwiczeniowe na rok szkolny 2025/2026, które zostały zakupione od dnia 1 kwietnia 2026 r. zgodnie z art. 57 ust. 5 ustawy, podlegające refundacji z dotacji celowej w 2026 r. w kwotach obowiązujących od dnia 1 kwietnia 2026 r.</t>
  </si>
  <si>
    <t>W poz. 5, kol. 9 i 10 należy podać liczbę uczniów równą liczbie podręczników do danego języka obcego nowożytnego lub materiałów edukacyjnych do danego języka obcego nowożytnego zakupionych ze względu na zdiagnozowany stopień zaawansowania znajomości danego języka obcego nowożytnego, z tym że jeżeli dla danego ucznia zakupiono podręczniki lub materiały edukacyjne do dwóch języków obcych nowożytnych – należy podać podwójną liczbę tych uczniów.</t>
  </si>
  <si>
    <t>Należy podać liczbę uczniów, którym szkoła podstawowa oraz szkoła artystyczna realizująca kształcenie ogólne w zakresie szkoły podstawowej zapewniły podręczniki lub materiały edukacyjne, dostosowane do potrzeb edukacyjnych i możliwości psychofizycznych uczniów niepełnosprawnych, w wyniku dostarczenia do szkoły w ciągu roku szkolnego orzeczenia o potrzebie kształcenia specjalnego, a środki z przekazanej dotacji celowej nie pokryły kosztu zakupu tych podręczników lub materiałów edukacyjnych, lub w wyniku braku możliwości uzyskania tych podręczników lub materiałów edukacyjnych z innej szkoły w drodze przekazania zgodnie z art. 57 ust. 6 ustawy – które zostały zakupione na rok szkolny 2025/2026 w 2025 r. oraz od dnia 1 stycznia 2026 r. do dnia 31 marca 2026 r. i podlegają refundacji z dotacji celowej w 2026 r. w kwotach obowiązujących do dnia 31 marca 2026 r.</t>
  </si>
  <si>
    <t>Należy podać liczbę uczniów, którym szkoła podstawowa oraz szkoła artystyczna realizująca kształcenie ogólne w zakresie szkoły podstawowej zapewniły podręczniki lub materiały edukacyjne, dostosowane do potrzeb edukacyjnych i możliwości psychofizycznych uczniów niepełnosprawnych, w wyniku dostarczenia do szkoły w ciągu roku szkolnego orzeczenia o potrzebie kształcenia specjalnego, a środki z przekazanej dotacji celowej nie pokryły kosztu zakupu tych podręczników lub materiałów edukacyjnych, lub w wyniku braku możliwości uzyskania tych podręczników lub materiałów edukacyjnych z innej szkoły w drodze przekazania zgodnie z art. 57 ust. 6 ustawy – które zostały zakupione na rok szkolny 2025/2026 od dnia 1 kwietnia 2026 r. i podlegają refundacji z dotacji celowej w 2026 r. w kwotach obowiązujących od dnia 1 kwietnia 2026 r.</t>
  </si>
  <si>
    <t>Należy podać liczbę uczniów, którym szkoła podstawowa oraz szkoła artystyczna realizująca kształcenie ogólne w zakresie szkoły podstawowej zapewniły materiały ćwiczeniowe dostosowane do potrzeb edukacyjnych i możliwości psychofizycznych uczniów niepełnosprawnych, w wyniku dostarczenia do szkoły w ciągu roku szkolnego orzeczenia o potrzebie kształcenia specjalnego, a środki z przekazanej dotacji celowej nie pokryły kosztu zakupu tych materiałów ćwiczeniowych, lub w wyniku braku możliwości uzyskania tych materiałów ćwiczeniowych z innej szkoły w drodze przekazania zgodnie z art. 57 ust. 6 ustawy – które zostały zakupione na rok szkolny 2025/2026 w 2025 r. oraz od dnia 1 stycznia 2026 r. do dnia 31 marca 2026 r. i podlegają refundacji z dotacji celowej w 2026 r. w kwotach obowiązujących do dnia 31 marca 2026 r.</t>
  </si>
  <si>
    <t>Należy podać liczbę uczniów, którym szkoła podstawowa oraz szkoła artystyczna realizująca kształcenie ogólne w zakresie szkoły podstawowej zapewniły materiały ćwiczeniowe dostosowane do potrzeb edukacyjnych i możliwości psychofizycznych uczniów niepełnosprawnych, w wyniku dostarczenia do szkoły w ciągu roku szkolnego orzeczenia o potrzebie kształcenia specjalnego, a środki z przekazanej dotacji celowej nie pokryły kosztu zakupu tych materiałów ćwiczeniowych, lub w wyniku braku możliwości uzyskania tych materiałów ćwiczeniowych z innej szkoły w drodze przekazania zgodnie z art. 57 ust. 6 ustawy – które zostały zakupione na rok szkolny 2025/2026 od dnia 1 kwietnia 2026 r. i podlegają refundacji z dotacji celowej w 2026 r. w kwotach obowiązujących od dnia 1 kwietnia 2026 r.</t>
  </si>
  <si>
    <t>[12]</t>
  </si>
  <si>
    <t>[13]</t>
  </si>
  <si>
    <t>[14]</t>
  </si>
  <si>
    <t>[15]</t>
  </si>
  <si>
    <t xml:space="preserve">Suma kwot wskazanych w pkt I (poz. 15, kol. 11), pkt II (poz. 2, kol. 11) i pkt III (poz. 21, kol. 11) wynosi </t>
  </si>
  <si>
    <t>III. Dotacja celowa na refundację kosztów poniesionych w roku szkolnym 2025/2026 na zapewnienie podręczników, materiałów edukacyjnych lub materiałów ćwiczeniowych, dostosowanych do potrzeb edukacyjnych 
i możliwości psychofizycznych uczniów niepełnosprawnych posiadających orzeczenie o potrzebie kształcenia specjalnego</t>
  </si>
  <si>
    <r>
      <t>Prognozowana liczba uczniów danych klas w roku szkolnym 2026/2027</t>
    </r>
    <r>
      <rPr>
        <vertAlign val="superscript"/>
        <sz val="9"/>
        <color rgb="FF000000"/>
        <rFont val="Times New Roman"/>
        <family val="1"/>
        <charset val="238"/>
      </rPr>
      <t>[3]</t>
    </r>
  </si>
  <si>
    <r>
      <t>Prognozowany wzrost liczby uczniów klas II, III, V, VI i VIII w roku szkolnym 2026/2027 w stosunku do odpowiednio:
- liczby uczniów klasy II szkoły podstawowej, którym w roku szkolnym 2024/2025 i 2025/2026 szkoła ta zapewniła podręczniki do zajęć z zakresu edukacji: polonistycznej, matematycznej, przyrodniczej i społecznej, podręczniki do zajęć z zakresu danego języka obcego nowożytnego lub materiały edukacyjne,
- liczby uczniów klasy III szkoły podstawowej, którym w roku szkolnym 2025/2026 szkoła ta zapewniła podręczniki do zajęć z zakresu edukacji: polonistycznej, matematycznej, przyrodniczej i społecznej, podręczniki do zajęć z zakresu danego języka obcego nowożytnego lub materiały edukacyjne,
- liczby uczniów klas V i VIII szkoły podstawowej, którym w roku szkolnym 2024/2025 i 2025/2026 szkoła ta zapewniła podręczniki lub materiały edukacyjne,
- liczby uczniów klasy VI szkoły podstawowej, którym w roku szkolnym 2025/2026 szkoła ta zapewniła podręczniki lub materiały edukacyjne</t>
    </r>
    <r>
      <rPr>
        <vertAlign val="superscript"/>
        <sz val="9"/>
        <color rgb="FF000000"/>
        <rFont val="Times New Roman"/>
        <family val="1"/>
        <charset val="238"/>
      </rPr>
      <t>[4]</t>
    </r>
  </si>
  <si>
    <r>
      <t>Prognozowana liczba uczniów danych klas w roku szkolnym 2026/2027</t>
    </r>
    <r>
      <rPr>
        <vertAlign val="superscript"/>
        <sz val="9"/>
        <color rgb="FF000000"/>
        <rFont val="Times New Roman"/>
        <family val="1"/>
        <charset val="238"/>
      </rPr>
      <t>[3], [5]</t>
    </r>
  </si>
  <si>
    <r>
      <t>Liczba uczniów danych klas w roku szkolnym 2026/2027, dla których istnieje konieczność zapewnienia przez szkołę podstawową:
- podręczników do zajęć z zakresu edukacji: polonistycznej, matematycznej, przyrodniczej i społecznej, podręczników do zajęć z zakresu danego języka obcego nowożytnego lub materiałów edukacyjnych, w przypadku uczniów klas II i III,
- podręczników lub materiałów edukacyjnych, w przypadku uczniów klas V, VI i VIII</t>
    </r>
    <r>
      <rPr>
        <vertAlign val="superscript"/>
        <sz val="9"/>
        <color rgb="FF000000"/>
        <rFont val="Times New Roman"/>
        <family val="1"/>
        <charset val="238"/>
      </rPr>
      <t>[6]</t>
    </r>
  </si>
  <si>
    <r>
      <t>Liczba uczniów danych klas w roku szkolnym 2025/2026, którym szkoła podstawowa ze środków dotacji celowej zapewniła podręczniki do danego języka obcego nowożytnego lub materiały edukacyjne do danego języka obcego nowożytnego ze względu na zdiagnozowany stopień zaawansowania znajomości danego języka obcego nowożytnego</t>
    </r>
    <r>
      <rPr>
        <vertAlign val="superscript"/>
        <sz val="9"/>
        <color rgb="FF000000"/>
        <rFont val="Times New Roman"/>
        <family val="1"/>
        <charset val="238"/>
      </rPr>
      <t>[11]</t>
    </r>
  </si>
  <si>
    <t>Kwota bazowa do 31 marca 2026 r.</t>
  </si>
  <si>
    <t>Kwota bazowa od 1 kwietnia 2026 r.</t>
  </si>
  <si>
    <t>Kwota * wskaźnik od 1 kwietnia 2026 r.</t>
  </si>
  <si>
    <t>Kwota * wskaźnik do 31 marca 2026 r.</t>
  </si>
  <si>
    <t>$D$34</t>
  </si>
  <si>
    <t>$G$34</t>
  </si>
  <si>
    <t>$J$34</t>
  </si>
  <si>
    <t>$F$35</t>
  </si>
  <si>
    <t>$I$35</t>
  </si>
  <si>
    <t>$F$36</t>
  </si>
  <si>
    <t>$I$36</t>
  </si>
  <si>
    <t>$F$37</t>
  </si>
  <si>
    <t>$I$37</t>
  </si>
  <si>
    <t>$F$38</t>
  </si>
  <si>
    <t>$I$38</t>
  </si>
  <si>
    <t>$D$75</t>
  </si>
  <si>
    <t>$E$75</t>
  </si>
  <si>
    <t>$F$75</t>
  </si>
  <si>
    <t>$H$75</t>
  </si>
  <si>
    <t>$K$75</t>
  </si>
  <si>
    <t>$D$78</t>
  </si>
  <si>
    <t>$E$78</t>
  </si>
  <si>
    <t>$F$78</t>
  </si>
  <si>
    <t>$G$78</t>
  </si>
  <si>
    <t>$H$78</t>
  </si>
  <si>
    <t>$I$78</t>
  </si>
  <si>
    <t>$J$78</t>
  </si>
  <si>
    <t>$K$78</t>
  </si>
  <si>
    <t>$D$79</t>
  </si>
  <si>
    <t>$E$79</t>
  </si>
  <si>
    <t>$F$79</t>
  </si>
  <si>
    <t>$G$79</t>
  </si>
  <si>
    <t>$H$79</t>
  </si>
  <si>
    <t>$I$79</t>
  </si>
  <si>
    <t>$J$79</t>
  </si>
  <si>
    <t>$K$79</t>
  </si>
  <si>
    <t>$D$80</t>
  </si>
  <si>
    <t>$E$80</t>
  </si>
  <si>
    <t>$F$80</t>
  </si>
  <si>
    <t>$G$80</t>
  </si>
  <si>
    <t>$H$80</t>
  </si>
  <si>
    <t>$I$80</t>
  </si>
  <si>
    <t>$J$80</t>
  </si>
  <si>
    <t>$K$80</t>
  </si>
  <si>
    <t>$D$81</t>
  </si>
  <si>
    <t>$E$81</t>
  </si>
  <si>
    <t>$F$81</t>
  </si>
  <si>
    <t>$G$81</t>
  </si>
  <si>
    <t>$H$81</t>
  </si>
  <si>
    <t>$I$81</t>
  </si>
  <si>
    <t>$J$81</t>
  </si>
  <si>
    <t>$K$81</t>
  </si>
  <si>
    <t>KWOTY STARE</t>
  </si>
  <si>
    <t>KWOTY NOWE</t>
  </si>
  <si>
    <r>
      <t>Wzrost liczby uczniów danych klas w ciągu roku szkolnego 2025/2026 w stosunku do liczby uczniów tych klas, którym w 2025 r. szkoła podstawowa ze środków dotacji celowej zapewniła:
- podręczniki do zajęć z zakresu edukacji: polonistycznej, matematycznej, przyrodniczej i społecznej, podręczniki do zajęć z zakresu danego języka obcego nowożytnego lub materiały edukacyjne, w przypadku uczniów klas I–III,
- podręczniki lub materiały edukacyjne, w przypadku uczniów klas IV–VIII</t>
    </r>
    <r>
      <rPr>
        <vertAlign val="superscript"/>
        <sz val="9"/>
        <color rgb="FF000000"/>
        <rFont val="Times New Roman"/>
        <family val="1"/>
        <charset val="238"/>
      </rPr>
      <t>[7]</t>
    </r>
  </si>
  <si>
    <r>
      <t>Wzrost liczby uczniów danych klas w ciągu roku szkolnego 2025/2026 w stosunku do liczby uczniów tych klas, którym w 2025 r. szkoła podstawowa ze środków dotacji celowej zapewniła:
- podręczniki do zajęć z zakresu edukacji: polonistycznej, matematycznej, przyrodniczej i społecznej, podręczniki do zajęć z zakresu danego języka obcego nowożytnego lub materiały edukacyjne, w przypadku uczniów klas I–III,
- podręczniki lub materiały edukacyjne, w przypadku uczniów klas IV–VIII</t>
    </r>
    <r>
      <rPr>
        <vertAlign val="superscript"/>
        <sz val="9"/>
        <color rgb="FF000000"/>
        <rFont val="Times New Roman"/>
        <family val="1"/>
        <charset val="238"/>
      </rPr>
      <t>[8]</t>
    </r>
  </si>
  <si>
    <r>
      <t>Wzrost liczby uczniów danych klas w ciągu roku szkolnego 2025/2026 w stosunku do liczby uczniów tych klas, którym w 2025 r. szkoła podstawowa ze środków dotacji celowej zapewniła materiały ćwiczeniowe</t>
    </r>
    <r>
      <rPr>
        <vertAlign val="superscript"/>
        <sz val="9"/>
        <color rgb="FF000000"/>
        <rFont val="Times New Roman"/>
        <family val="1"/>
        <charset val="238"/>
      </rPr>
      <t>[9]</t>
    </r>
  </si>
  <si>
    <r>
      <t>Wzrost liczby uczniów danych klas w ciągu roku szkolnego 2025/2026 w stosunku do liczby uczniów tych klas, którym w 2025 r. szkoła podstawowa ze środków dotacji celowej zapewniła materiały ćwiczeniowe</t>
    </r>
    <r>
      <rPr>
        <vertAlign val="superscript"/>
        <sz val="9"/>
        <color rgb="FF000000"/>
        <rFont val="Times New Roman"/>
        <family val="1"/>
        <charset val="238"/>
      </rPr>
      <t>[10]</t>
    </r>
  </si>
  <si>
    <r>
      <t>Liczba uczniów danych klas, którym szkoła podstawowa w roku szkolnym 2025/2026 ze środków dotacji celowej zapewniła podręczniki lub materiały edukacyjne, dostosowane do potrzeb edukacyjnych i możliwości psychofizycznych uczniów niepełnosprawnych</t>
    </r>
    <r>
      <rPr>
        <vertAlign val="superscript"/>
        <sz val="9"/>
        <color rgb="FF000000"/>
        <rFont val="Times New Roman"/>
        <family val="1"/>
        <charset val="238"/>
      </rPr>
      <t>[12]</t>
    </r>
  </si>
  <si>
    <r>
      <t>Liczba uczniów danych klas, którym szkoła podstawowa w roku szkolnym 2025/2026 ze środków dotacji celowej zapewniła podręczniki lub materiały edukacyjne, dostosowane do potrzeb edukacyjnych i możliwości psychofizycznych uczniów niepełnosprawnych</t>
    </r>
    <r>
      <rPr>
        <vertAlign val="superscript"/>
        <sz val="9"/>
        <color rgb="FF000000"/>
        <rFont val="Times New Roman"/>
        <family val="1"/>
        <charset val="238"/>
      </rPr>
      <t>[13]</t>
    </r>
  </si>
  <si>
    <r>
      <t>Liczba uczniów danych klas, którym szkoła podstawowa w roku szkolnym 2025/2026 ze środków dotacji celowej zapewniła materiały ćwiczeniowe dostosowane do potrzeb edukacyjnych i możliwości psychofizycznych uczniów niepełnosprawnych</t>
    </r>
    <r>
      <rPr>
        <vertAlign val="superscript"/>
        <sz val="9"/>
        <color rgb="FF000000"/>
        <rFont val="Times New Roman"/>
        <family val="1"/>
        <charset val="238"/>
      </rPr>
      <t>[14]</t>
    </r>
  </si>
  <si>
    <r>
      <t>Liczba uczniów danych klas, którym szkoła podstawowa w roku szkolnym 2025/2026 ze środków dotacji celowej zapewniła materiały ćwiczeniowe dostosowane do potrzeb edukacyjnych i możliwości psychofizycznych uczniów niepełnosprawnych</t>
    </r>
    <r>
      <rPr>
        <vertAlign val="superscript"/>
        <sz val="9"/>
        <color rgb="FF000000"/>
        <rFont val="Times New Roman"/>
        <family val="1"/>
        <charset val="238"/>
      </rPr>
      <t>[15]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</si>
</sst>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zł&quot;_-;\-* #,##0.00\ &quot;zł&quot;_-;_-* &quot;-&quot;??\ &quot;zł&quot;_-;_-@_-"/>
  </numFmts>
  <fonts count="20" x14ac:knownFonts="1">
    <font>
      <sz val="11"/>
      <color theme="1"/>
      <name val="Times New Roman"/>
      <family val="2"/>
      <charset val="238"/>
    </font>
    <font>
      <b/>
      <sz val="11"/>
      <color theme="1"/>
      <name val="Calibri"/>
      <family val="2"/>
      <charset val="238"/>
      <scheme val="minor"/>
    </font>
    <font>
      <b/>
      <sz val="14"/>
      <color theme="1"/>
      <name val="Calibri"/>
      <family val="2"/>
      <charset val="238"/>
      <scheme val="minor"/>
    </font>
    <font>
      <sz val="8"/>
      <color theme="1"/>
      <name val="Calibri"/>
      <family val="2"/>
      <charset val="238"/>
      <scheme val="minor"/>
    </font>
    <font>
      <sz val="10"/>
      <color rgb="FF000000"/>
      <name val="Times New Roman"/>
      <family val="1"/>
      <charset val="238"/>
    </font>
    <font>
      <sz val="8"/>
      <color rgb="FF000000"/>
      <name val="Times New Roman"/>
      <family val="1"/>
      <charset val="238"/>
    </font>
    <font>
      <b/>
      <sz val="12"/>
      <color theme="1"/>
      <name val="Calibri"/>
      <family val="2"/>
      <charset val="238"/>
      <scheme val="minor"/>
    </font>
    <font>
      <sz val="9"/>
      <color rgb="FF000000"/>
      <name val="Times New Roman"/>
      <family val="1"/>
      <charset val="238"/>
    </font>
    <font>
      <b/>
      <sz val="9"/>
      <color rgb="FF000000"/>
      <name val="Times New Roman"/>
      <family val="1"/>
      <charset val="238"/>
    </font>
    <font>
      <vertAlign val="superscript"/>
      <sz val="8"/>
      <color rgb="FF000000"/>
      <name val="Times New Roman"/>
      <family val="1"/>
      <charset val="238"/>
    </font>
    <font>
      <sz val="9"/>
      <color theme="1"/>
      <name val="Calibri"/>
      <family val="2"/>
      <charset val="238"/>
      <scheme val="minor"/>
    </font>
    <font>
      <sz val="8"/>
      <color theme="1"/>
      <name val="Times New Roman"/>
      <family val="1"/>
      <charset val="238"/>
    </font>
    <font>
      <sz val="11"/>
      <color theme="1"/>
      <name val="Calibri"/>
      <family val="2"/>
      <charset val="238"/>
      <scheme val="minor"/>
    </font>
    <font>
      <sz val="9"/>
      <color theme="1"/>
      <name val="Bahnschrift Light"/>
      <family val="2"/>
      <charset val="238"/>
    </font>
    <font>
      <b/>
      <sz val="9"/>
      <color theme="1"/>
      <name val="Times New Roman"/>
      <family val="1"/>
      <charset val="238"/>
    </font>
    <font>
      <b/>
      <sz val="11"/>
      <color theme="1"/>
      <name val="Times New Roman"/>
      <family val="1"/>
      <charset val="238"/>
    </font>
    <font>
      <sz val="8"/>
      <color rgb="FF000000"/>
      <name val="Segoe UI"/>
      <family val="2"/>
      <charset val="238"/>
    </font>
    <font>
      <vertAlign val="superscript"/>
      <sz val="11"/>
      <color theme="1"/>
      <name val="Times New Roman"/>
      <family val="1"/>
      <charset val="238"/>
    </font>
    <font>
      <sz val="10"/>
      <color theme="1"/>
      <name val="Times New Roman"/>
      <family val="2"/>
      <charset val="238"/>
    </font>
    <font>
      <vertAlign val="superscript"/>
      <sz val="9"/>
      <color rgb="FF000000"/>
      <name val="Times New Roman"/>
      <family val="1"/>
      <charset val="238"/>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FF"/>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0.249977111117893"/>
        <bgColor indexed="64"/>
      </patternFill>
    </fill>
  </fills>
  <borders count="17">
    <border>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s>
  <cellStyleXfs count="1">
    <xf numFmtId="0" fontId="0" fillId="0" borderId="0"/>
  </cellStyleXfs>
  <cellXfs count="104">
    <xf numFmtId="0" fontId="0" fillId="0" borderId="0" xfId="0"/>
    <xf numFmtId="0" fontId="0" fillId="2" borderId="0" xfId="0" applyFill="1"/>
    <xf numFmtId="0" fontId="1" fillId="2" borderId="0" xfId="0" applyFont="1" applyFill="1"/>
    <xf numFmtId="0" fontId="0" fillId="2" borderId="0" xfId="0" applyFill="1" applyAlignment="1">
      <alignment wrapText="1"/>
    </xf>
    <xf numFmtId="0" fontId="1" fillId="0" borderId="0" xfId="0" applyFont="1"/>
    <xf numFmtId="0" fontId="1" fillId="2" borderId="0" xfId="0" applyFont="1" applyFill="1" applyAlignment="1">
      <alignment wrapText="1"/>
    </xf>
    <xf numFmtId="0" fontId="2" fillId="2" borderId="0" xfId="0" applyFont="1" applyFill="1"/>
    <xf numFmtId="0" fontId="3" fillId="2" borderId="0" xfId="0" applyFont="1" applyFill="1"/>
    <xf numFmtId="0" fontId="4" fillId="2" borderId="0" xfId="0" applyFont="1" applyFill="1" applyAlignment="1">
      <alignment vertical="center" wrapText="1"/>
    </xf>
    <xf numFmtId="0" fontId="1" fillId="2" borderId="0" xfId="0" applyFont="1" applyFill="1" applyAlignment="1">
      <alignment horizontal="center"/>
    </xf>
    <xf numFmtId="0" fontId="0" fillId="2" borderId="0" xfId="0" applyFill="1" applyAlignment="1">
      <alignment horizontal="right" vertical="top"/>
    </xf>
    <xf numFmtId="0" fontId="5" fillId="2" borderId="0" xfId="0" applyFont="1" applyFill="1" applyAlignment="1">
      <alignment horizontal="justify" vertical="center"/>
    </xf>
    <xf numFmtId="0" fontId="9" fillId="2" borderId="0" xfId="0" applyFont="1" applyFill="1" applyAlignment="1">
      <alignment horizontal="justify" vertical="center"/>
    </xf>
    <xf numFmtId="0" fontId="10" fillId="2" borderId="0" xfId="0" applyFont="1" applyFill="1"/>
    <xf numFmtId="0" fontId="10" fillId="0" borderId="0" xfId="0" applyFont="1"/>
    <xf numFmtId="0" fontId="11" fillId="2" borderId="0" xfId="0" applyFont="1" applyFill="1" applyAlignment="1">
      <alignment horizontal="right" vertical="top"/>
    </xf>
    <xf numFmtId="0" fontId="0" fillId="2" borderId="0" xfId="0" applyFill="1" applyAlignment="1">
      <alignment horizontal="right"/>
    </xf>
    <xf numFmtId="49" fontId="0" fillId="2" borderId="0" xfId="0" applyNumberFormat="1" applyFill="1"/>
    <xf numFmtId="14" fontId="0" fillId="3" borderId="0" xfId="0" applyNumberFormat="1" applyFill="1" applyAlignment="1">
      <alignment horizontal="center"/>
    </xf>
    <xf numFmtId="0" fontId="0" fillId="2" borderId="0" xfId="0" applyFill="1" applyAlignment="1">
      <alignment horizontal="center"/>
    </xf>
    <xf numFmtId="0" fontId="0" fillId="2" borderId="0" xfId="0" applyFill="1" applyAlignment="1">
      <alignment horizontal="center" vertical="center"/>
    </xf>
    <xf numFmtId="0" fontId="12" fillId="0" borderId="0" xfId="0" applyFont="1"/>
    <xf numFmtId="0" fontId="10" fillId="0" borderId="0" xfId="0" applyFont="1" applyAlignment="1">
      <alignment horizontal="center" vertical="center"/>
    </xf>
    <xf numFmtId="4" fontId="10" fillId="6" borderId="5" xfId="0" applyNumberFormat="1" applyFont="1" applyFill="1" applyBorder="1" applyAlignment="1">
      <alignment horizontal="center" vertical="center"/>
    </xf>
    <xf numFmtId="4" fontId="10" fillId="7" borderId="5" xfId="0" applyNumberFormat="1" applyFont="1" applyFill="1" applyBorder="1" applyAlignment="1">
      <alignment horizontal="center" vertical="center"/>
    </xf>
    <xf numFmtId="0" fontId="10" fillId="2" borderId="5" xfId="0" applyFont="1" applyFill="1" applyBorder="1" applyAlignment="1">
      <alignment horizontal="center" vertical="center"/>
    </xf>
    <xf numFmtId="0" fontId="10" fillId="6" borderId="5" xfId="0" applyFont="1" applyFill="1" applyBorder="1" applyAlignment="1">
      <alignment horizontal="center" vertical="center"/>
    </xf>
    <xf numFmtId="0" fontId="10" fillId="6" borderId="6" xfId="0" applyFont="1" applyFill="1" applyBorder="1" applyAlignment="1">
      <alignment horizontal="center" vertical="center"/>
    </xf>
    <xf numFmtId="0" fontId="10" fillId="7" borderId="5" xfId="0" applyFont="1" applyFill="1" applyBorder="1" applyAlignment="1">
      <alignment horizontal="center" vertical="center"/>
    </xf>
    <xf numFmtId="0" fontId="10" fillId="7" borderId="6" xfId="0" applyFont="1" applyFill="1" applyBorder="1" applyAlignment="1">
      <alignment horizontal="center" vertical="center"/>
    </xf>
    <xf numFmtId="0" fontId="10" fillId="2" borderId="5" xfId="0" applyFont="1" applyFill="1" applyBorder="1" applyAlignment="1">
      <alignment horizontal="center" vertical="center" wrapText="1"/>
    </xf>
    <xf numFmtId="0" fontId="10" fillId="6" borderId="7" xfId="0" applyFont="1" applyFill="1" applyBorder="1" applyAlignment="1">
      <alignment horizontal="center" vertical="center"/>
    </xf>
    <xf numFmtId="0" fontId="10" fillId="7" borderId="7" xfId="0" applyFont="1" applyFill="1" applyBorder="1" applyAlignment="1">
      <alignment horizontal="center" vertical="center"/>
    </xf>
    <xf numFmtId="0" fontId="10" fillId="2" borderId="7" xfId="0" applyFont="1" applyFill="1" applyBorder="1" applyAlignment="1">
      <alignment horizontal="center" vertical="center" wrapText="1"/>
    </xf>
    <xf numFmtId="0" fontId="13" fillId="2" borderId="8" xfId="0" applyFont="1" applyFill="1" applyBorder="1" applyAlignment="1">
      <alignment horizontal="center" vertical="center"/>
    </xf>
    <xf numFmtId="0" fontId="13" fillId="6" borderId="9" xfId="0" applyFont="1" applyFill="1" applyBorder="1" applyAlignment="1">
      <alignment horizontal="center" vertical="center"/>
    </xf>
    <xf numFmtId="0" fontId="13" fillId="7" borderId="9" xfId="0" applyFont="1" applyFill="1" applyBorder="1" applyAlignment="1">
      <alignment horizontal="center" vertical="center"/>
    </xf>
    <xf numFmtId="0" fontId="13" fillId="2" borderId="10" xfId="0" applyFont="1" applyFill="1" applyBorder="1" applyAlignment="1">
      <alignment horizontal="center" vertical="center"/>
    </xf>
    <xf numFmtId="0" fontId="13" fillId="2" borderId="11" xfId="0" applyFont="1" applyFill="1" applyBorder="1" applyAlignment="1">
      <alignment horizontal="center" vertical="center"/>
    </xf>
    <xf numFmtId="0" fontId="13" fillId="6" borderId="5" xfId="0" applyFont="1" applyFill="1" applyBorder="1" applyAlignment="1">
      <alignment horizontal="center" vertical="center"/>
    </xf>
    <xf numFmtId="0" fontId="13" fillId="7" borderId="5" xfId="0" applyFont="1" applyFill="1" applyBorder="1" applyAlignment="1">
      <alignment horizontal="center" vertical="center"/>
    </xf>
    <xf numFmtId="0" fontId="13" fillId="2" borderId="12" xfId="0" applyFont="1" applyFill="1" applyBorder="1" applyAlignment="1">
      <alignment horizontal="center" vertical="center"/>
    </xf>
    <xf numFmtId="0" fontId="13" fillId="2" borderId="13" xfId="0" applyFont="1" applyFill="1" applyBorder="1" applyAlignment="1">
      <alignment horizontal="center" vertical="center"/>
    </xf>
    <xf numFmtId="0" fontId="13" fillId="6" borderId="14" xfId="0" applyFont="1" applyFill="1" applyBorder="1" applyAlignment="1">
      <alignment horizontal="center" vertical="center"/>
    </xf>
    <xf numFmtId="0" fontId="13" fillId="7" borderId="14" xfId="0" applyFont="1" applyFill="1" applyBorder="1" applyAlignment="1">
      <alignment horizontal="center" vertical="center"/>
    </xf>
    <xf numFmtId="0" fontId="13" fillId="2" borderId="15" xfId="0" applyFont="1" applyFill="1" applyBorder="1" applyAlignment="1">
      <alignment horizontal="center" vertical="center"/>
    </xf>
    <xf numFmtId="0" fontId="10" fillId="2" borderId="8" xfId="0" applyFont="1" applyFill="1" applyBorder="1" applyAlignment="1">
      <alignment horizontal="center" vertical="center"/>
    </xf>
    <xf numFmtId="4" fontId="10" fillId="6" borderId="9" xfId="0" applyNumberFormat="1" applyFont="1" applyFill="1" applyBorder="1" applyAlignment="1">
      <alignment horizontal="center" vertical="center"/>
    </xf>
    <xf numFmtId="4" fontId="10" fillId="7" borderId="9" xfId="0" applyNumberFormat="1" applyFont="1" applyFill="1" applyBorder="1" applyAlignment="1">
      <alignment horizontal="center" vertical="center"/>
    </xf>
    <xf numFmtId="4" fontId="10" fillId="0" borderId="10" xfId="0" applyNumberFormat="1" applyFont="1" applyBorder="1" applyAlignment="1">
      <alignment horizontal="center" vertical="center"/>
    </xf>
    <xf numFmtId="0" fontId="10" fillId="2" borderId="11" xfId="0" applyFont="1" applyFill="1" applyBorder="1" applyAlignment="1">
      <alignment horizontal="center" vertical="center"/>
    </xf>
    <xf numFmtId="4" fontId="10" fillId="0" borderId="12" xfId="0" applyNumberFormat="1" applyFont="1" applyBorder="1" applyAlignment="1">
      <alignment horizontal="center" vertical="center"/>
    </xf>
    <xf numFmtId="0" fontId="10" fillId="2" borderId="13" xfId="0" applyFont="1" applyFill="1" applyBorder="1" applyAlignment="1">
      <alignment horizontal="center" vertical="center"/>
    </xf>
    <xf numFmtId="4" fontId="10" fillId="6" borderId="14" xfId="0" applyNumberFormat="1" applyFont="1" applyFill="1" applyBorder="1" applyAlignment="1">
      <alignment horizontal="center" vertical="center"/>
    </xf>
    <xf numFmtId="4" fontId="10" fillId="7" borderId="14" xfId="0" applyNumberFormat="1" applyFont="1" applyFill="1" applyBorder="1" applyAlignment="1">
      <alignment horizontal="center" vertical="center"/>
    </xf>
    <xf numFmtId="4" fontId="10" fillId="0" borderId="15" xfId="0" applyNumberFormat="1" applyFont="1" applyBorder="1" applyAlignment="1">
      <alignment horizontal="center" vertical="center"/>
    </xf>
    <xf numFmtId="4" fontId="10" fillId="6" borderId="6" xfId="0" applyNumberFormat="1" applyFont="1" applyFill="1" applyBorder="1" applyAlignment="1">
      <alignment horizontal="center" vertical="center"/>
    </xf>
    <xf numFmtId="4" fontId="10" fillId="7" borderId="6" xfId="0" applyNumberFormat="1" applyFont="1" applyFill="1" applyBorder="1" applyAlignment="1">
      <alignment horizontal="center" vertical="center"/>
    </xf>
    <xf numFmtId="0" fontId="7" fillId="0" borderId="5" xfId="0" applyFont="1" applyBorder="1" applyAlignment="1">
      <alignment horizontal="center" vertical="center" wrapText="1"/>
    </xf>
    <xf numFmtId="0" fontId="7" fillId="0" borderId="5" xfId="0" applyFont="1" applyBorder="1" applyAlignment="1">
      <alignment horizontal="justify" vertical="center"/>
    </xf>
    <xf numFmtId="0" fontId="7" fillId="0" borderId="5" xfId="0" applyFont="1" applyBorder="1" applyAlignment="1">
      <alignment horizontal="justify" vertical="center" wrapText="1"/>
    </xf>
    <xf numFmtId="44" fontId="8" fillId="0" borderId="5" xfId="0" applyNumberFormat="1" applyFont="1" applyBorder="1" applyAlignment="1">
      <alignment horizontal="center" vertical="center" wrapText="1"/>
    </xf>
    <xf numFmtId="44" fontId="8" fillId="4" borderId="5" xfId="0" applyNumberFormat="1" applyFont="1" applyFill="1" applyBorder="1" applyAlignment="1">
      <alignment horizontal="center" vertical="center" wrapText="1"/>
    </xf>
    <xf numFmtId="0" fontId="2" fillId="0" borderId="0" xfId="0" applyFont="1"/>
    <xf numFmtId="3" fontId="8" fillId="2" borderId="5" xfId="0" applyNumberFormat="1" applyFont="1" applyFill="1" applyBorder="1" applyAlignment="1">
      <alignment horizontal="center" vertical="center" wrapText="1"/>
    </xf>
    <xf numFmtId="44" fontId="8" fillId="2" borderId="5" xfId="0" applyNumberFormat="1" applyFont="1" applyFill="1" applyBorder="1" applyAlignment="1">
      <alignment horizontal="center" vertical="center" wrapText="1"/>
    </xf>
    <xf numFmtId="44" fontId="15" fillId="0" borderId="5" xfId="0" applyNumberFormat="1" applyFont="1" applyBorder="1"/>
    <xf numFmtId="44" fontId="15" fillId="3" borderId="5" xfId="0" applyNumberFormat="1" applyFont="1" applyFill="1" applyBorder="1"/>
    <xf numFmtId="0" fontId="12" fillId="2" borderId="0" xfId="0" applyFont="1" applyFill="1"/>
    <xf numFmtId="0" fontId="10" fillId="2" borderId="0" xfId="0" applyFont="1" applyFill="1" applyAlignment="1">
      <alignment horizontal="right" vertical="top"/>
    </xf>
    <xf numFmtId="3" fontId="8" fillId="8" borderId="16" xfId="0" applyNumberFormat="1" applyFont="1" applyFill="1" applyBorder="1" applyAlignment="1">
      <alignment horizontal="center" vertical="center" wrapText="1"/>
    </xf>
    <xf numFmtId="44" fontId="8" fillId="8" borderId="16" xfId="0" applyNumberFormat="1" applyFont="1" applyFill="1" applyBorder="1" applyAlignment="1">
      <alignment horizontal="center" vertical="center" wrapText="1"/>
    </xf>
    <xf numFmtId="44" fontId="15" fillId="2" borderId="5" xfId="0" applyNumberFormat="1" applyFont="1" applyFill="1" applyBorder="1"/>
    <xf numFmtId="0" fontId="8" fillId="8" borderId="16" xfId="0" applyFont="1" applyFill="1" applyBorder="1" applyAlignment="1">
      <alignment horizontal="center" vertical="center" wrapText="1"/>
    </xf>
    <xf numFmtId="3" fontId="8" fillId="0" borderId="5" xfId="0" applyNumberFormat="1" applyFont="1" applyBorder="1" applyAlignment="1">
      <alignment horizontal="center" vertical="center" wrapText="1"/>
    </xf>
    <xf numFmtId="44" fontId="0" fillId="0" borderId="0" xfId="0" applyNumberFormat="1"/>
    <xf numFmtId="44" fontId="0" fillId="2" borderId="0" xfId="0" applyNumberFormat="1" applyFill="1"/>
    <xf numFmtId="0" fontId="8" fillId="8" borderId="5" xfId="0" applyFont="1" applyFill="1" applyBorder="1" applyAlignment="1">
      <alignment horizontal="center" vertical="center" wrapText="1"/>
    </xf>
    <xf numFmtId="44" fontId="12" fillId="0" borderId="0" xfId="0" applyNumberFormat="1" applyFont="1"/>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18" fillId="2" borderId="0" xfId="0" applyFont="1" applyFill="1" applyAlignment="1">
      <alignment horizontal="left" vertical="top" wrapText="1"/>
    </xf>
    <xf numFmtId="0" fontId="6" fillId="2" borderId="0" xfId="0" applyFont="1" applyFill="1" applyAlignment="1">
      <alignment horizontal="left" wrapText="1"/>
    </xf>
    <xf numFmtId="0" fontId="0" fillId="2" borderId="0" xfId="0" applyFill="1" applyAlignment="1">
      <alignment horizontal="center"/>
    </xf>
    <xf numFmtId="0" fontId="0" fillId="0" borderId="5" xfId="0" applyBorder="1" applyAlignment="1">
      <alignment horizontal="center" vertical="center"/>
    </xf>
    <xf numFmtId="0" fontId="0" fillId="3" borderId="5" xfId="0" applyFill="1" applyBorder="1" applyAlignment="1">
      <alignment horizontal="center" vertical="center" wrapText="1"/>
    </xf>
    <xf numFmtId="0" fontId="0" fillId="2" borderId="5" xfId="0" applyFill="1" applyBorder="1" applyAlignment="1">
      <alignment horizontal="left" vertical="center" wrapText="1"/>
    </xf>
    <xf numFmtId="0" fontId="7" fillId="0" borderId="5" xfId="0" applyFont="1" applyBorder="1" applyAlignment="1">
      <alignment horizontal="center" vertical="center" wrapText="1"/>
    </xf>
    <xf numFmtId="0" fontId="14" fillId="5" borderId="0" xfId="0" applyFont="1" applyFill="1" applyAlignment="1">
      <alignment horizontal="right" wrapText="1"/>
    </xf>
    <xf numFmtId="0" fontId="6" fillId="0" borderId="0" xfId="0" applyFont="1" applyAlignment="1">
      <alignment horizontal="left" wrapText="1"/>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0" fillId="3" borderId="5" xfId="0" applyFill="1" applyBorder="1" applyAlignment="1">
      <alignment horizontal="center"/>
    </xf>
    <xf numFmtId="0" fontId="1" fillId="2" borderId="0" xfId="0" applyFont="1" applyFill="1" applyAlignment="1">
      <alignment horizontal="center"/>
    </xf>
    <xf numFmtId="49" fontId="0" fillId="3" borderId="5" xfId="0" applyNumberFormat="1" applyFill="1" applyBorder="1" applyAlignment="1">
      <alignment horizontal="left" wrapText="1"/>
    </xf>
    <xf numFmtId="49" fontId="0" fillId="3" borderId="5" xfId="0" applyNumberFormat="1" applyFill="1" applyBorder="1" applyAlignment="1">
      <alignment horizontal="left"/>
    </xf>
    <xf numFmtId="0" fontId="8" fillId="5" borderId="0" xfId="0" applyFont="1" applyFill="1" applyAlignment="1">
      <alignment horizontal="right" wrapText="1"/>
    </xf>
    <xf numFmtId="0" fontId="10" fillId="2" borderId="1" xfId="0" applyFont="1" applyFill="1" applyBorder="1" applyAlignment="1">
      <alignment horizontal="left" vertical="top" wrapText="1"/>
    </xf>
    <xf numFmtId="0" fontId="10" fillId="2" borderId="2" xfId="0" applyFont="1" applyFill="1" applyBorder="1" applyAlignment="1">
      <alignment horizontal="left" vertical="top" wrapText="1"/>
    </xf>
    <xf numFmtId="0" fontId="10" fillId="2" borderId="3" xfId="0" applyFont="1" applyFill="1" applyBorder="1" applyAlignment="1">
      <alignment horizontal="left" vertical="top" wrapText="1"/>
    </xf>
    <xf numFmtId="0" fontId="1" fillId="0" borderId="4" xfId="0" applyFont="1" applyBorder="1" applyAlignment="1">
      <alignment horizontal="right" vertical="center" textRotation="255"/>
    </xf>
    <xf numFmtId="0" fontId="1" fillId="0" borderId="4" xfId="0" applyFont="1" applyBorder="1" applyAlignment="1">
      <alignment horizontal="right" vertical="center" textRotation="255"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Radio" firstButton="1" fmlaLink="Arkusz2!$I$2"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42334</xdr:colOff>
          <xdr:row>14</xdr:row>
          <xdr:rowOff>277283</xdr:rowOff>
        </xdr:from>
        <xdr:to>
          <xdr:col>4</xdr:col>
          <xdr:colOff>21166</xdr:colOff>
          <xdr:row>24</xdr:row>
          <xdr:rowOff>65617</xdr:rowOff>
        </xdr:to>
        <xdr:grpSp>
          <xdr:nvGrpSpPr>
            <xdr:cNvPr id="2" name="Grupa 1">
              <a:extLst>
                <a:ext uri="{FF2B5EF4-FFF2-40B4-BE49-F238E27FC236}">
                  <a16:creationId xmlns:a16="http://schemas.microsoft.com/office/drawing/2014/main" id="{00000000-0008-0000-0000-000002000000}"/>
                </a:ext>
              </a:extLst>
            </xdr:cNvPr>
            <xdr:cNvGrpSpPr/>
          </xdr:nvGrpSpPr>
          <xdr:grpSpPr>
            <a:xfrm>
              <a:off x="651934" y="2970530"/>
              <a:ext cx="6074832" cy="2691554"/>
              <a:chOff x="7588250" y="2965447"/>
              <a:chExt cx="5905499" cy="2741082"/>
            </a:xfrm>
          </xdr:grpSpPr>
          <xdr:sp macro="" textlink="">
            <xdr:nvSpPr>
              <xdr:cNvPr id="1025" name="Option 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7603066" y="2965447"/>
                <a:ext cx="4269316" cy="26881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z niepełnosprawnością intelektualną w stopniu lekkim</a:t>
                </a:r>
              </a:p>
            </xdr:txBody>
          </xdr:sp>
          <xdr:sp macro="" textlink="">
            <xdr:nvSpPr>
              <xdr:cNvPr id="1026" name="Option Butto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7603067" y="3306234"/>
                <a:ext cx="4269316" cy="26881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z niepełnosprawnością intelektualną w stopniu umiarkowanym lub znacznym</a:t>
                </a:r>
              </a:p>
            </xdr:txBody>
          </xdr:sp>
          <xdr:sp macro="" textlink="">
            <xdr:nvSpPr>
              <xdr:cNvPr id="1027" name="Option Butto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7598833" y="3587751"/>
                <a:ext cx="4269316"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niesłyszących</a:t>
                </a:r>
              </a:p>
            </xdr:txBody>
          </xdr:sp>
          <xdr:sp macro="" textlink="">
            <xdr:nvSpPr>
              <xdr:cNvPr id="1028" name="Option Button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7598834" y="3926417"/>
                <a:ext cx="4269316"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słabosłyszących</a:t>
                </a:r>
              </a:p>
            </xdr:txBody>
          </xdr:sp>
          <xdr:sp macro="" textlink="">
            <xdr:nvSpPr>
              <xdr:cNvPr id="1029" name="Option Button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7598833" y="4222748"/>
                <a:ext cx="4269316"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z autyzmem, w tym z zespołem Aspergera</a:t>
                </a:r>
              </a:p>
            </xdr:txBody>
          </xdr:sp>
          <xdr:sp macro="" textlink="">
            <xdr:nvSpPr>
              <xdr:cNvPr id="1030" name="Option Button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7598828" y="4529667"/>
                <a:ext cx="5894921" cy="33866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słabowidzących, o których mowa w art. 55 ust. 6 pkt 1 ustawy z dnia 27 października 2017 r. o finansowaniu zadań oświatowych (Dz. U. z 2025 r. poz. 439 i 1792 oraz z 2026 r. poz. 34 i 319), zwanej dalej „ustawą”</a:t>
                </a:r>
              </a:p>
            </xdr:txBody>
          </xdr:sp>
          <xdr:sp macro="" textlink="">
            <xdr:nvSpPr>
              <xdr:cNvPr id="1031" name="Option Button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7588250" y="4847167"/>
                <a:ext cx="4269316"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słabowidzących, o których mowa w art. 55 ust. 6 pkt 2 ustawy</a:t>
                </a:r>
              </a:p>
            </xdr:txBody>
          </xdr:sp>
          <xdr:sp macro="" textlink="">
            <xdr:nvSpPr>
              <xdr:cNvPr id="1032" name="Option Button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7588250" y="5154083"/>
                <a:ext cx="4269316"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niewidomych, o których mowa w art. 55 ust. 6 pkt 1 ustawy</a:t>
                </a:r>
              </a:p>
            </xdr:txBody>
          </xdr:sp>
          <xdr:sp macro="" textlink="">
            <xdr:nvSpPr>
              <xdr:cNvPr id="1033" name="Option Button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7588251" y="5439829"/>
                <a:ext cx="4269316"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niewidomych, o których mowa w art. 55 ust. 6 pkt 3 ustawy</a:t>
                </a:r>
              </a:p>
            </xdr:txBody>
          </xdr:sp>
        </xdr:grpSp>
        <xdr:clientData/>
      </xdr:twoCellAnchor>
    </mc:Choice>
    <mc:Fallback/>
  </mc:AlternateContent>
</xdr:wsDr>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03F05-1365-46DE-B057-87E21E943E67}">
  <sheetPr>
    <pageSetUpPr fitToPage="1"/>
  </sheetPr>
  <dimension ref="A1:U126"/>
  <sheetViews>
    <sheetView tabSelected="1" topLeftCell="A101" zoomScale="90" zoomScaleNormal="90" workbookViewId="0">
      <selection activeCell="J120" sqref="J120"/>
    </sheetView>
  </sheetViews>
  <sheetFormatPr defaultRowHeight="13.8" x14ac:dyDescent="0.25"/>
  <cols>
    <col min="2" max="2" width="7" customWidth="1"/>
    <col min="3" max="3" width="62.6640625" customWidth="1"/>
    <col min="4" max="4" width="19.109375" customWidth="1"/>
    <col min="5" max="12" width="16.44140625" customWidth="1"/>
    <col min="13" max="13" width="12.5546875" customWidth="1"/>
    <col min="14" max="14" width="14.109375" customWidth="1"/>
    <col min="15" max="26" width="9.109375"/>
  </cols>
  <sheetData>
    <row r="1" spans="1:21" ht="14.4" x14ac:dyDescent="0.3">
      <c r="A1" s="1"/>
      <c r="B1" s="1"/>
      <c r="C1" s="1"/>
      <c r="D1" s="1"/>
      <c r="E1" s="1"/>
      <c r="F1" s="1"/>
      <c r="G1" s="1"/>
      <c r="H1" s="1"/>
      <c r="I1" s="1"/>
      <c r="J1" s="1"/>
      <c r="K1" s="1"/>
      <c r="L1" s="2" t="s">
        <v>0</v>
      </c>
      <c r="M1" s="1"/>
    </row>
    <row r="2" spans="1:21" x14ac:dyDescent="0.25">
      <c r="A2" s="1"/>
      <c r="B2" s="96"/>
      <c r="C2" s="96"/>
      <c r="D2" s="96"/>
      <c r="E2" s="3"/>
      <c r="F2" s="97"/>
      <c r="G2" s="97"/>
      <c r="H2" s="97"/>
      <c r="I2" s="97"/>
      <c r="J2" s="97"/>
      <c r="K2" s="97"/>
      <c r="L2" s="97"/>
      <c r="M2" s="1"/>
    </row>
    <row r="3" spans="1:21" ht="14.4" x14ac:dyDescent="0.3">
      <c r="A3" s="1"/>
      <c r="B3" s="2" t="s">
        <v>1</v>
      </c>
      <c r="C3" s="1"/>
      <c r="D3" s="1"/>
      <c r="E3" s="1"/>
      <c r="F3" s="2" t="s">
        <v>2</v>
      </c>
      <c r="G3" s="1"/>
      <c r="H3" s="1"/>
      <c r="I3" s="1"/>
      <c r="J3" s="1"/>
      <c r="K3" s="1"/>
      <c r="L3" s="1"/>
      <c r="M3" s="1"/>
    </row>
    <row r="4" spans="1:21" x14ac:dyDescent="0.25">
      <c r="A4" s="1"/>
      <c r="B4" s="96"/>
      <c r="C4" s="96"/>
      <c r="D4" s="96"/>
      <c r="E4" s="3"/>
      <c r="F4" s="97"/>
      <c r="G4" s="97"/>
      <c r="H4" s="97"/>
      <c r="I4" s="97"/>
      <c r="J4" s="97"/>
      <c r="K4" s="1"/>
      <c r="L4" s="1"/>
      <c r="M4" s="1"/>
    </row>
    <row r="5" spans="1:21" ht="14.4" x14ac:dyDescent="0.3">
      <c r="A5" s="1"/>
      <c r="B5" s="5" t="s">
        <v>3</v>
      </c>
      <c r="C5" s="1"/>
      <c r="D5" s="1"/>
      <c r="E5" s="1"/>
      <c r="F5" s="2" t="s">
        <v>4</v>
      </c>
      <c r="G5" s="1"/>
      <c r="H5" s="1"/>
      <c r="I5" s="1"/>
      <c r="J5" s="1"/>
      <c r="K5" s="1"/>
      <c r="L5" s="1"/>
      <c r="M5" s="1"/>
    </row>
    <row r="6" spans="1:21" x14ac:dyDescent="0.25">
      <c r="A6" s="1"/>
      <c r="B6" s="96"/>
      <c r="C6" s="96"/>
      <c r="D6" s="96"/>
      <c r="E6" s="1"/>
      <c r="F6" s="1"/>
      <c r="G6" s="1"/>
      <c r="H6" s="1"/>
      <c r="I6" s="1"/>
      <c r="J6" s="1"/>
      <c r="K6" s="1"/>
      <c r="L6" s="1"/>
      <c r="M6" s="1"/>
    </row>
    <row r="7" spans="1:21" ht="14.4" x14ac:dyDescent="0.3">
      <c r="A7" s="1"/>
      <c r="B7" s="4" t="s">
        <v>5</v>
      </c>
      <c r="C7" s="1"/>
      <c r="D7" s="1"/>
      <c r="E7" s="1"/>
      <c r="F7" s="1"/>
      <c r="G7" s="1"/>
      <c r="H7" s="1"/>
      <c r="I7" s="1"/>
      <c r="J7" s="1"/>
      <c r="K7" s="1"/>
      <c r="L7" s="1"/>
      <c r="M7" s="1"/>
    </row>
    <row r="8" spans="1:21" x14ac:dyDescent="0.25">
      <c r="A8" s="1"/>
      <c r="B8" s="1"/>
      <c r="C8" s="1"/>
      <c r="D8" s="1"/>
      <c r="E8" s="1"/>
      <c r="F8" s="1"/>
      <c r="G8" s="1"/>
      <c r="H8" s="1"/>
      <c r="I8" s="1"/>
      <c r="J8" s="1"/>
      <c r="K8" s="1"/>
      <c r="L8" s="1"/>
      <c r="M8" s="1"/>
    </row>
    <row r="9" spans="1:21" ht="39" customHeight="1" x14ac:dyDescent="0.35">
      <c r="A9" s="1"/>
      <c r="B9" s="91" t="s">
        <v>118</v>
      </c>
      <c r="C9" s="92"/>
      <c r="D9" s="92"/>
      <c r="E9" s="92"/>
      <c r="F9" s="92"/>
      <c r="G9" s="92"/>
      <c r="H9" s="92"/>
      <c r="I9" s="92"/>
      <c r="J9" s="92"/>
      <c r="K9" s="92"/>
      <c r="L9" s="93"/>
      <c r="M9" s="6"/>
      <c r="N9" s="63"/>
      <c r="O9" s="63"/>
      <c r="P9" s="63"/>
      <c r="Q9" s="63"/>
      <c r="R9" s="63"/>
      <c r="S9" s="63"/>
      <c r="T9" s="63"/>
      <c r="U9" s="63"/>
    </row>
    <row r="10" spans="1:21" x14ac:dyDescent="0.25">
      <c r="A10" s="1"/>
      <c r="B10" s="1"/>
      <c r="C10" s="1"/>
      <c r="D10" s="1"/>
      <c r="E10" s="1"/>
      <c r="F10" s="1"/>
      <c r="G10" s="1"/>
      <c r="H10" s="1"/>
      <c r="I10" s="1"/>
      <c r="J10" s="1"/>
      <c r="K10" s="1"/>
      <c r="L10" s="1"/>
      <c r="M10" s="1"/>
    </row>
    <row r="11" spans="1:21" x14ac:dyDescent="0.25">
      <c r="A11" s="1"/>
      <c r="B11" s="1"/>
      <c r="C11" s="1"/>
      <c r="D11" s="1"/>
      <c r="E11" s="1"/>
      <c r="F11" s="1"/>
      <c r="G11" s="1"/>
      <c r="H11" s="1"/>
      <c r="I11" s="1"/>
      <c r="J11" s="1"/>
      <c r="K11" s="1"/>
      <c r="L11" s="1"/>
      <c r="M11" s="1"/>
    </row>
    <row r="12" spans="1:21" ht="14.4" x14ac:dyDescent="0.3">
      <c r="A12" s="1"/>
      <c r="B12" s="94"/>
      <c r="C12" s="94"/>
      <c r="D12" s="94"/>
      <c r="E12" s="94"/>
      <c r="F12" s="94"/>
      <c r="G12" s="4" t="s">
        <v>7</v>
      </c>
      <c r="J12" s="1"/>
      <c r="K12" s="1"/>
      <c r="M12" s="1"/>
    </row>
    <row r="13" spans="1:21" x14ac:dyDescent="0.25">
      <c r="A13" s="1"/>
      <c r="B13" s="1"/>
      <c r="C13" s="7"/>
      <c r="E13" s="1"/>
      <c r="F13" s="1"/>
      <c r="G13" s="1"/>
      <c r="H13" s="1"/>
      <c r="I13" s="1"/>
      <c r="J13" s="1"/>
      <c r="K13" s="1"/>
      <c r="L13" s="1"/>
      <c r="M13" s="1"/>
    </row>
    <row r="14" spans="1:21" ht="8.25" customHeight="1" x14ac:dyDescent="0.25">
      <c r="A14" s="1"/>
      <c r="B14" s="1"/>
      <c r="C14" s="7"/>
      <c r="D14" s="1"/>
      <c r="E14" s="1"/>
      <c r="F14" s="1"/>
      <c r="G14" s="1"/>
      <c r="H14" s="1"/>
      <c r="I14" s="1"/>
      <c r="J14" s="1"/>
      <c r="K14" s="1"/>
      <c r="L14" s="1"/>
      <c r="M14" s="1"/>
    </row>
    <row r="15" spans="1:21" ht="15" customHeight="1" x14ac:dyDescent="0.25">
      <c r="A15" s="84"/>
      <c r="B15" s="84"/>
      <c r="C15" s="84"/>
      <c r="D15" s="84"/>
      <c r="E15" s="84"/>
      <c r="F15" s="84"/>
      <c r="G15" s="84"/>
      <c r="H15" s="1"/>
      <c r="I15" s="1"/>
      <c r="J15" s="1"/>
      <c r="K15" s="1"/>
      <c r="L15" s="1"/>
      <c r="M15" s="1"/>
    </row>
    <row r="16" spans="1:21" ht="24" customHeight="1" x14ac:dyDescent="0.25">
      <c r="A16" s="84"/>
      <c r="B16" s="84"/>
      <c r="C16" s="84"/>
      <c r="D16" s="84"/>
      <c r="E16" s="84"/>
      <c r="F16" s="84"/>
      <c r="G16" s="84"/>
      <c r="H16" s="1"/>
      <c r="I16" s="1"/>
      <c r="J16" s="1"/>
      <c r="K16" s="1"/>
      <c r="L16" s="1"/>
      <c r="M16" s="1"/>
    </row>
    <row r="17" spans="1:13" ht="24" customHeight="1" x14ac:dyDescent="0.25">
      <c r="A17" s="84"/>
      <c r="B17" s="84"/>
      <c r="C17" s="84"/>
      <c r="D17" s="84"/>
      <c r="E17" s="84"/>
      <c r="F17" s="84"/>
      <c r="G17" s="84"/>
      <c r="H17" s="1"/>
      <c r="I17" s="1"/>
      <c r="J17" s="1"/>
      <c r="K17" s="1"/>
      <c r="L17" s="1"/>
      <c r="M17" s="1"/>
    </row>
    <row r="18" spans="1:13" ht="24" customHeight="1" x14ac:dyDescent="0.25">
      <c r="A18" s="84"/>
      <c r="B18" s="84"/>
      <c r="C18" s="84"/>
      <c r="D18" s="84"/>
      <c r="E18" s="84"/>
      <c r="F18" s="84"/>
      <c r="G18" s="84"/>
      <c r="H18" s="1"/>
      <c r="I18" s="1"/>
      <c r="J18" s="1"/>
      <c r="K18" s="1"/>
      <c r="L18" s="1"/>
      <c r="M18" s="1"/>
    </row>
    <row r="19" spans="1:13" ht="24" customHeight="1" x14ac:dyDescent="0.25">
      <c r="A19" s="84"/>
      <c r="B19" s="84"/>
      <c r="C19" s="84"/>
      <c r="D19" s="84"/>
      <c r="E19" s="84"/>
      <c r="F19" s="84"/>
      <c r="G19" s="84"/>
      <c r="H19" s="1"/>
      <c r="I19" s="1"/>
      <c r="J19" s="1"/>
      <c r="K19" s="1"/>
      <c r="L19" s="1"/>
      <c r="M19" s="1"/>
    </row>
    <row r="20" spans="1:13" ht="24" customHeight="1" x14ac:dyDescent="0.25">
      <c r="A20" s="84"/>
      <c r="B20" s="84"/>
      <c r="C20" s="84"/>
      <c r="D20" s="84"/>
      <c r="E20" s="84"/>
      <c r="F20" s="84"/>
      <c r="G20" s="84"/>
      <c r="H20" s="8"/>
      <c r="I20" s="1"/>
      <c r="J20" s="1"/>
      <c r="K20" s="1"/>
      <c r="L20" s="1"/>
      <c r="M20" s="1"/>
    </row>
    <row r="21" spans="1:13" ht="24" customHeight="1" x14ac:dyDescent="0.25">
      <c r="A21" s="84"/>
      <c r="B21" s="84"/>
      <c r="C21" s="84"/>
      <c r="D21" s="84"/>
      <c r="E21" s="84"/>
      <c r="F21" s="84"/>
      <c r="G21" s="84"/>
      <c r="H21" s="1"/>
      <c r="I21" s="1"/>
      <c r="J21" s="1"/>
      <c r="K21" s="1"/>
      <c r="L21" s="1"/>
      <c r="M21" s="1"/>
    </row>
    <row r="22" spans="1:13" ht="24" customHeight="1" x14ac:dyDescent="0.25">
      <c r="A22" s="84"/>
      <c r="B22" s="84"/>
      <c r="C22" s="84"/>
      <c r="D22" s="84"/>
      <c r="E22" s="84"/>
      <c r="F22" s="84"/>
      <c r="G22" s="84"/>
      <c r="H22" s="1"/>
      <c r="I22" s="1"/>
      <c r="J22" s="1"/>
      <c r="K22" s="1"/>
      <c r="L22" s="1"/>
      <c r="M22" s="1"/>
    </row>
    <row r="23" spans="1:13" ht="24" customHeight="1" x14ac:dyDescent="0.25">
      <c r="A23" s="84"/>
      <c r="B23" s="84"/>
      <c r="C23" s="84"/>
      <c r="D23" s="84"/>
      <c r="E23" s="84"/>
      <c r="F23" s="84"/>
      <c r="G23" s="84"/>
      <c r="H23" s="1"/>
      <c r="I23" s="1"/>
      <c r="J23" s="1"/>
      <c r="K23" s="1"/>
      <c r="L23" s="1"/>
      <c r="M23" s="1"/>
    </row>
    <row r="24" spans="1:13" ht="14.4" x14ac:dyDescent="0.3">
      <c r="A24" s="1"/>
      <c r="B24" s="95"/>
      <c r="C24" s="95"/>
      <c r="D24" s="1"/>
      <c r="E24" s="1"/>
      <c r="F24" s="1"/>
      <c r="G24" s="1"/>
      <c r="H24" s="1"/>
      <c r="I24" s="1"/>
      <c r="J24" s="1"/>
      <c r="K24" s="1"/>
      <c r="L24" s="1"/>
      <c r="M24" s="1"/>
    </row>
    <row r="25" spans="1:13" ht="14.4" x14ac:dyDescent="0.3">
      <c r="A25" s="1"/>
      <c r="B25" s="9"/>
      <c r="C25" s="9"/>
      <c r="D25" s="1"/>
      <c r="E25" s="1"/>
      <c r="F25" s="1"/>
      <c r="G25" s="1"/>
      <c r="H25" s="1"/>
      <c r="I25" s="1"/>
      <c r="J25" s="1"/>
      <c r="K25" s="1"/>
      <c r="L25" s="1"/>
      <c r="M25" s="1"/>
    </row>
    <row r="26" spans="1:13" x14ac:dyDescent="0.25">
      <c r="A26" s="1"/>
      <c r="B26" s="10" t="s">
        <v>8</v>
      </c>
      <c r="C26" s="11" t="s">
        <v>9</v>
      </c>
      <c r="D26" s="1"/>
      <c r="E26" s="1"/>
      <c r="F26" s="1"/>
      <c r="G26" s="1"/>
      <c r="H26" s="1"/>
      <c r="I26" s="1"/>
      <c r="J26" s="1"/>
      <c r="K26" s="1"/>
      <c r="L26" s="1"/>
      <c r="M26" s="1"/>
    </row>
    <row r="27" spans="1:13" x14ac:dyDescent="0.25">
      <c r="A27" s="1"/>
      <c r="B27" s="10"/>
      <c r="C27" s="11"/>
      <c r="D27" s="1"/>
      <c r="E27" s="1"/>
      <c r="F27" s="1"/>
      <c r="G27" s="1"/>
      <c r="H27" s="1"/>
      <c r="I27" s="1"/>
      <c r="J27" s="1"/>
      <c r="K27" s="1"/>
      <c r="L27" s="1"/>
      <c r="M27" s="1"/>
    </row>
    <row r="28" spans="1:13" x14ac:dyDescent="0.25">
      <c r="A28" s="1"/>
      <c r="B28" s="10"/>
      <c r="C28" s="11"/>
      <c r="D28" s="1"/>
      <c r="E28" s="1"/>
      <c r="F28" s="1"/>
      <c r="G28" s="1"/>
      <c r="H28" s="1"/>
      <c r="I28" s="1"/>
      <c r="J28" s="1"/>
      <c r="K28" s="1"/>
      <c r="L28" s="1"/>
      <c r="M28" s="1"/>
    </row>
    <row r="29" spans="1:13" ht="32.25" customHeight="1" x14ac:dyDescent="0.3">
      <c r="A29" s="1"/>
      <c r="B29" s="90" t="s">
        <v>10</v>
      </c>
      <c r="C29" s="90"/>
      <c r="D29" s="90"/>
      <c r="E29" s="90"/>
      <c r="F29" s="90"/>
      <c r="G29" s="90"/>
      <c r="H29" s="90"/>
      <c r="I29" s="90"/>
      <c r="J29" s="90"/>
      <c r="K29" s="90"/>
      <c r="L29" s="90"/>
      <c r="M29" s="1"/>
    </row>
    <row r="30" spans="1:13" x14ac:dyDescent="0.25">
      <c r="A30" s="1"/>
      <c r="B30" s="1"/>
      <c r="C30" s="1"/>
      <c r="D30" s="1"/>
      <c r="E30" s="1"/>
      <c r="F30" s="1"/>
      <c r="G30" s="1"/>
      <c r="H30" s="1"/>
      <c r="I30" s="1"/>
      <c r="J30" s="1"/>
      <c r="K30" s="1"/>
      <c r="L30" s="1"/>
      <c r="M30" s="1"/>
    </row>
    <row r="31" spans="1:13" ht="30" customHeight="1" x14ac:dyDescent="0.25">
      <c r="A31" s="1"/>
      <c r="B31" s="88" t="s">
        <v>11</v>
      </c>
      <c r="C31" s="85" t="s">
        <v>58</v>
      </c>
      <c r="D31" s="86"/>
      <c r="E31" s="86"/>
      <c r="F31" s="86"/>
      <c r="G31" s="86"/>
      <c r="H31" s="87" t="s">
        <v>7</v>
      </c>
      <c r="I31" s="87"/>
      <c r="J31" s="87"/>
      <c r="K31" s="87"/>
      <c r="L31" s="88" t="s">
        <v>13</v>
      </c>
      <c r="M31" s="1"/>
    </row>
    <row r="32" spans="1:13" ht="15.75" customHeight="1" x14ac:dyDescent="0.25">
      <c r="A32" s="1"/>
      <c r="B32" s="88"/>
      <c r="C32" s="85"/>
      <c r="D32" s="58" t="s">
        <v>14</v>
      </c>
      <c r="E32" s="58" t="s">
        <v>15</v>
      </c>
      <c r="F32" s="58" t="s">
        <v>16</v>
      </c>
      <c r="G32" s="58" t="s">
        <v>17</v>
      </c>
      <c r="H32" s="58" t="s">
        <v>18</v>
      </c>
      <c r="I32" s="58" t="s">
        <v>19</v>
      </c>
      <c r="J32" s="58" t="s">
        <v>20</v>
      </c>
      <c r="K32" s="58" t="s">
        <v>21</v>
      </c>
      <c r="L32" s="88"/>
      <c r="M32" s="1"/>
    </row>
    <row r="33" spans="1:14" x14ac:dyDescent="0.25">
      <c r="A33" s="1"/>
      <c r="B33" s="58">
        <v>1</v>
      </c>
      <c r="C33" s="58">
        <v>2</v>
      </c>
      <c r="D33" s="58">
        <v>3</v>
      </c>
      <c r="E33" s="58">
        <v>4</v>
      </c>
      <c r="F33" s="58">
        <v>5</v>
      </c>
      <c r="G33" s="58">
        <v>6</v>
      </c>
      <c r="H33" s="58">
        <v>7</v>
      </c>
      <c r="I33" s="58">
        <v>8</v>
      </c>
      <c r="J33" s="58">
        <v>9</v>
      </c>
      <c r="K33" s="58">
        <v>10</v>
      </c>
      <c r="L33" s="58">
        <v>11</v>
      </c>
      <c r="M33" s="1"/>
    </row>
    <row r="34" spans="1:14" ht="14.4" x14ac:dyDescent="0.25">
      <c r="A34" s="1"/>
      <c r="B34" s="58">
        <v>1</v>
      </c>
      <c r="C34" s="59" t="s">
        <v>161</v>
      </c>
      <c r="D34" s="74"/>
      <c r="E34" s="70"/>
      <c r="F34" s="70"/>
      <c r="G34" s="74"/>
      <c r="H34" s="70"/>
      <c r="I34" s="70"/>
      <c r="J34" s="74"/>
      <c r="K34" s="70"/>
      <c r="L34" s="73"/>
      <c r="M34" s="1"/>
    </row>
    <row r="35" spans="1:14" ht="180" customHeight="1" x14ac:dyDescent="0.25">
      <c r="A35" s="1"/>
      <c r="B35" s="58">
        <v>2</v>
      </c>
      <c r="C35" s="60" t="s">
        <v>162</v>
      </c>
      <c r="D35" s="70"/>
      <c r="E35" s="74"/>
      <c r="F35" s="74"/>
      <c r="G35" s="70"/>
      <c r="H35" s="74"/>
      <c r="I35" s="74"/>
      <c r="J35" s="70"/>
      <c r="K35" s="74"/>
      <c r="L35" s="73"/>
      <c r="M35" s="1"/>
    </row>
    <row r="36" spans="1:14" ht="14.4" x14ac:dyDescent="0.25">
      <c r="A36" s="1"/>
      <c r="B36" s="58">
        <v>3</v>
      </c>
      <c r="C36" s="59" t="s">
        <v>163</v>
      </c>
      <c r="D36" s="70"/>
      <c r="E36" s="74"/>
      <c r="F36" s="74"/>
      <c r="G36" s="70"/>
      <c r="H36" s="74"/>
      <c r="I36" s="74"/>
      <c r="J36" s="70"/>
      <c r="K36" s="74"/>
      <c r="L36" s="73"/>
      <c r="M36" s="1"/>
    </row>
    <row r="37" spans="1:14" ht="74.400000000000006" x14ac:dyDescent="0.25">
      <c r="A37" s="1"/>
      <c r="B37" s="58">
        <v>4</v>
      </c>
      <c r="C37" s="60" t="s">
        <v>164</v>
      </c>
      <c r="D37" s="70"/>
      <c r="E37" s="74"/>
      <c r="F37" s="74"/>
      <c r="G37" s="70"/>
      <c r="H37" s="74"/>
      <c r="I37" s="74"/>
      <c r="J37" s="70"/>
      <c r="K37" s="74"/>
      <c r="L37" s="73"/>
      <c r="M37" s="1"/>
    </row>
    <row r="38" spans="1:14" ht="48" x14ac:dyDescent="0.25">
      <c r="A38" s="1"/>
      <c r="B38" s="58">
        <v>5</v>
      </c>
      <c r="C38" s="60" t="s">
        <v>119</v>
      </c>
      <c r="D38" s="70"/>
      <c r="E38" s="74"/>
      <c r="F38" s="74"/>
      <c r="G38" s="70"/>
      <c r="H38" s="74"/>
      <c r="I38" s="74"/>
      <c r="J38" s="70"/>
      <c r="K38" s="74"/>
      <c r="L38" s="73"/>
      <c r="M38" s="1"/>
    </row>
    <row r="39" spans="1:14" ht="69" customHeight="1" x14ac:dyDescent="0.25">
      <c r="A39" s="1"/>
      <c r="B39" s="58">
        <v>6</v>
      </c>
      <c r="C39" s="60" t="s">
        <v>120</v>
      </c>
      <c r="D39" s="61">
        <f>D34*Arkusz2!C8</f>
        <v>0</v>
      </c>
      <c r="E39" s="71"/>
      <c r="F39" s="71"/>
      <c r="G39" s="71"/>
      <c r="H39" s="71"/>
      <c r="I39" s="71"/>
      <c r="J39" s="71"/>
      <c r="K39" s="71"/>
      <c r="L39" s="61">
        <f>D39</f>
        <v>0</v>
      </c>
      <c r="M39" s="1"/>
    </row>
    <row r="40" spans="1:14" ht="67.5" customHeight="1" x14ac:dyDescent="0.25">
      <c r="A40" s="1"/>
      <c r="B40" s="58" t="s">
        <v>22</v>
      </c>
      <c r="C40" s="60" t="s">
        <v>121</v>
      </c>
      <c r="D40" s="71"/>
      <c r="E40" s="71"/>
      <c r="F40" s="71"/>
      <c r="G40" s="61">
        <f>G34*Arkusz2!F8</f>
        <v>0</v>
      </c>
      <c r="H40" s="71"/>
      <c r="I40" s="71"/>
      <c r="J40" s="61">
        <f>J34*Arkusz2!I8</f>
        <v>0</v>
      </c>
      <c r="K40" s="71"/>
      <c r="L40" s="61">
        <f>G40+J40</f>
        <v>0</v>
      </c>
      <c r="M40" s="1"/>
    </row>
    <row r="41" spans="1:14" ht="60" x14ac:dyDescent="0.25">
      <c r="A41" s="1"/>
      <c r="B41" s="58">
        <v>8</v>
      </c>
      <c r="C41" s="60" t="s">
        <v>122</v>
      </c>
      <c r="D41" s="71"/>
      <c r="E41" s="61">
        <f>E35*Arkusz2!D8</f>
        <v>0</v>
      </c>
      <c r="F41" s="61">
        <f>F35*Arkusz2!E8</f>
        <v>0</v>
      </c>
      <c r="G41" s="71"/>
      <c r="H41" s="71"/>
      <c r="I41" s="71"/>
      <c r="J41" s="71"/>
      <c r="K41" s="71"/>
      <c r="L41" s="61">
        <f>E41+F41</f>
        <v>0</v>
      </c>
      <c r="M41" s="1"/>
    </row>
    <row r="42" spans="1:14" ht="65.25" customHeight="1" x14ac:dyDescent="0.25">
      <c r="A42" s="1"/>
      <c r="B42" s="58" t="s">
        <v>23</v>
      </c>
      <c r="C42" s="60" t="s">
        <v>123</v>
      </c>
      <c r="D42" s="71"/>
      <c r="E42" s="71"/>
      <c r="F42" s="71"/>
      <c r="G42" s="71"/>
      <c r="H42" s="61">
        <f>H35*Arkusz2!G8</f>
        <v>0</v>
      </c>
      <c r="I42" s="61">
        <f>I35*Arkusz2!H8</f>
        <v>0</v>
      </c>
      <c r="J42" s="71"/>
      <c r="K42" s="61">
        <f>K35*Arkusz2!J8</f>
        <v>0</v>
      </c>
      <c r="L42" s="61">
        <f>H42+I42+K42</f>
        <v>0</v>
      </c>
      <c r="M42" s="1"/>
    </row>
    <row r="43" spans="1:14" ht="60" x14ac:dyDescent="0.25">
      <c r="A43" s="1"/>
      <c r="B43" s="58">
        <v>10</v>
      </c>
      <c r="C43" s="60" t="s">
        <v>124</v>
      </c>
      <c r="D43" s="71"/>
      <c r="E43" s="61">
        <f>E36*Arkusz2!D8</f>
        <v>0</v>
      </c>
      <c r="F43" s="61">
        <f>F36*Arkusz2!E8</f>
        <v>0</v>
      </c>
      <c r="G43" s="71"/>
      <c r="H43" s="71"/>
      <c r="I43" s="71"/>
      <c r="J43" s="71"/>
      <c r="K43" s="71"/>
      <c r="L43" s="61">
        <f>E43+F43</f>
        <v>0</v>
      </c>
      <c r="M43" s="1"/>
    </row>
    <row r="44" spans="1:14" ht="67.5" customHeight="1" x14ac:dyDescent="0.25">
      <c r="A44" s="1"/>
      <c r="B44" s="58" t="s">
        <v>24</v>
      </c>
      <c r="C44" s="60" t="s">
        <v>125</v>
      </c>
      <c r="D44" s="71"/>
      <c r="E44" s="71"/>
      <c r="F44" s="71"/>
      <c r="G44" s="71"/>
      <c r="H44" s="61">
        <f>H36*Arkusz2!G8</f>
        <v>0</v>
      </c>
      <c r="I44" s="61">
        <f>I36*Arkusz2!H8</f>
        <v>0</v>
      </c>
      <c r="J44" s="71"/>
      <c r="K44" s="61">
        <f>K36*Arkusz2!J8</f>
        <v>0</v>
      </c>
      <c r="L44" s="61">
        <f>H44+I44+K44</f>
        <v>0</v>
      </c>
      <c r="M44" s="1"/>
    </row>
    <row r="45" spans="1:14" ht="60" x14ac:dyDescent="0.25">
      <c r="A45" s="1"/>
      <c r="B45" s="58">
        <v>12</v>
      </c>
      <c r="C45" s="60" t="s">
        <v>126</v>
      </c>
      <c r="D45" s="71"/>
      <c r="E45" s="61">
        <f>E37*Arkusz2!D8</f>
        <v>0</v>
      </c>
      <c r="F45" s="61">
        <f>F37*Arkusz2!E8</f>
        <v>0</v>
      </c>
      <c r="G45" s="71"/>
      <c r="H45" s="71"/>
      <c r="I45" s="71"/>
      <c r="J45" s="71"/>
      <c r="K45" s="71"/>
      <c r="L45" s="61">
        <f>E45+F45</f>
        <v>0</v>
      </c>
      <c r="M45" s="1"/>
    </row>
    <row r="46" spans="1:14" ht="68.25" customHeight="1" x14ac:dyDescent="0.25">
      <c r="A46" s="1"/>
      <c r="B46" s="58">
        <v>13</v>
      </c>
      <c r="C46" s="60" t="s">
        <v>127</v>
      </c>
      <c r="D46" s="71"/>
      <c r="E46" s="71"/>
      <c r="F46" s="71"/>
      <c r="G46" s="71"/>
      <c r="H46" s="61">
        <f>H37*Arkusz2!G8</f>
        <v>0</v>
      </c>
      <c r="I46" s="61">
        <f>I37*Arkusz2!H8</f>
        <v>0</v>
      </c>
      <c r="J46" s="71"/>
      <c r="K46" s="61">
        <f>K37*Arkusz2!J8</f>
        <v>0</v>
      </c>
      <c r="L46" s="61">
        <f>H46+I46+K46</f>
        <v>0</v>
      </c>
      <c r="M46" s="1"/>
    </row>
    <row r="47" spans="1:14" ht="93" customHeight="1" x14ac:dyDescent="0.25">
      <c r="A47" s="1"/>
      <c r="B47" s="58">
        <v>14</v>
      </c>
      <c r="C47" s="60" t="s">
        <v>128</v>
      </c>
      <c r="D47" s="71"/>
      <c r="E47" s="61">
        <f>E38*Arkusz2!D8</f>
        <v>0</v>
      </c>
      <c r="F47" s="61">
        <f>F38*Arkusz2!E8</f>
        <v>0</v>
      </c>
      <c r="G47" s="71"/>
      <c r="H47" s="61">
        <f>H38*Arkusz2!G8</f>
        <v>0</v>
      </c>
      <c r="I47" s="61">
        <f>I38*Arkusz2!H8</f>
        <v>0</v>
      </c>
      <c r="J47" s="71"/>
      <c r="K47" s="61">
        <f>K38*Arkusz2!J8</f>
        <v>0</v>
      </c>
      <c r="L47" s="61">
        <f>E47+F47+H47+I47+K47</f>
        <v>0</v>
      </c>
      <c r="M47" s="1"/>
    </row>
    <row r="48" spans="1:14" ht="27.75" customHeight="1" x14ac:dyDescent="0.25">
      <c r="A48" s="1"/>
      <c r="B48" s="58">
        <v>15</v>
      </c>
      <c r="C48" s="60" t="s">
        <v>129</v>
      </c>
      <c r="D48" s="62">
        <f>D39</f>
        <v>0</v>
      </c>
      <c r="E48" s="62">
        <f>E41+E43+E45+E47</f>
        <v>0</v>
      </c>
      <c r="F48" s="62">
        <f>F41+F43+F45+F47</f>
        <v>0</v>
      </c>
      <c r="G48" s="62">
        <f>G40</f>
        <v>0</v>
      </c>
      <c r="H48" s="62">
        <f>H42+H44+H46+H47</f>
        <v>0</v>
      </c>
      <c r="I48" s="62">
        <f>I42+I44+I46+I47</f>
        <v>0</v>
      </c>
      <c r="J48" s="62">
        <f>J40</f>
        <v>0</v>
      </c>
      <c r="K48" s="62">
        <f>K42+K44+K46+K47</f>
        <v>0</v>
      </c>
      <c r="L48" s="62">
        <f>SUM(L39:L47)</f>
        <v>0</v>
      </c>
      <c r="M48" s="1"/>
      <c r="N48" s="75"/>
    </row>
    <row r="49" spans="1:14" x14ac:dyDescent="0.25">
      <c r="A49" s="1"/>
      <c r="B49" s="1"/>
      <c r="C49" s="1"/>
      <c r="D49" s="1"/>
      <c r="E49" s="1"/>
      <c r="F49" s="1"/>
      <c r="G49" s="1"/>
      <c r="H49" s="1"/>
      <c r="I49" s="1"/>
      <c r="J49" s="1"/>
      <c r="K49" s="1"/>
      <c r="L49" s="1"/>
      <c r="M49" s="1"/>
    </row>
    <row r="50" spans="1:14" ht="26.25" customHeight="1" x14ac:dyDescent="0.25">
      <c r="A50" s="1"/>
      <c r="B50" s="12"/>
      <c r="C50" s="98" t="s">
        <v>25</v>
      </c>
      <c r="D50" s="98"/>
      <c r="E50" s="98"/>
      <c r="F50" s="98"/>
      <c r="G50" s="98"/>
      <c r="H50" s="98"/>
      <c r="I50" s="66">
        <f>L48</f>
        <v>0</v>
      </c>
      <c r="J50" s="1"/>
      <c r="K50" s="1"/>
      <c r="L50" s="1"/>
      <c r="M50" s="1"/>
    </row>
    <row r="51" spans="1:14" ht="15" customHeight="1" x14ac:dyDescent="0.25">
      <c r="A51" s="1"/>
      <c r="B51" s="12"/>
      <c r="C51" s="1"/>
      <c r="D51" s="1"/>
      <c r="E51" s="1"/>
      <c r="F51" s="1"/>
      <c r="G51" s="1"/>
      <c r="H51" s="1"/>
      <c r="I51" s="1"/>
      <c r="J51" s="1"/>
      <c r="K51" s="1"/>
      <c r="L51" s="1"/>
      <c r="M51" s="1"/>
    </row>
    <row r="52" spans="1:14" ht="38.25" customHeight="1" x14ac:dyDescent="0.25">
      <c r="A52" s="1"/>
      <c r="B52" s="69" t="s">
        <v>59</v>
      </c>
      <c r="C52" s="99" t="s">
        <v>52</v>
      </c>
      <c r="D52" s="100"/>
      <c r="E52" s="100"/>
      <c r="F52" s="100"/>
      <c r="G52" s="100"/>
      <c r="H52" s="100"/>
      <c r="I52" s="100"/>
      <c r="J52" s="100"/>
      <c r="K52" s="100"/>
      <c r="L52" s="101"/>
      <c r="M52" s="1"/>
    </row>
    <row r="53" spans="1:14" ht="40.5" customHeight="1" x14ac:dyDescent="0.25">
      <c r="A53" s="1"/>
      <c r="B53" s="69" t="s">
        <v>60</v>
      </c>
      <c r="C53" s="99" t="s">
        <v>53</v>
      </c>
      <c r="D53" s="100"/>
      <c r="E53" s="100"/>
      <c r="F53" s="100"/>
      <c r="G53" s="100"/>
      <c r="H53" s="100"/>
      <c r="I53" s="100"/>
      <c r="J53" s="100"/>
      <c r="K53" s="100"/>
      <c r="L53" s="101"/>
      <c r="M53" s="1"/>
    </row>
    <row r="54" spans="1:14" ht="39.75" customHeight="1" x14ac:dyDescent="0.25">
      <c r="A54" s="1"/>
      <c r="B54" s="69" t="s">
        <v>61</v>
      </c>
      <c r="C54" s="99" t="s">
        <v>143</v>
      </c>
      <c r="D54" s="100"/>
      <c r="E54" s="100"/>
      <c r="F54" s="100"/>
      <c r="G54" s="100"/>
      <c r="H54" s="100"/>
      <c r="I54" s="100"/>
      <c r="J54" s="100"/>
      <c r="K54" s="100"/>
      <c r="L54" s="101"/>
      <c r="M54" s="1"/>
    </row>
    <row r="55" spans="1:14" ht="39" customHeight="1" x14ac:dyDescent="0.25">
      <c r="A55" s="1"/>
      <c r="B55" s="69" t="s">
        <v>62</v>
      </c>
      <c r="C55" s="99" t="s">
        <v>144</v>
      </c>
      <c r="D55" s="100"/>
      <c r="E55" s="100"/>
      <c r="F55" s="100"/>
      <c r="G55" s="100"/>
      <c r="H55" s="100"/>
      <c r="I55" s="100"/>
      <c r="J55" s="100"/>
      <c r="K55" s="100"/>
      <c r="L55" s="101"/>
      <c r="M55" s="1"/>
    </row>
    <row r="56" spans="1:14" ht="25.5" customHeight="1" x14ac:dyDescent="0.25">
      <c r="A56" s="1"/>
      <c r="B56" s="69" t="s">
        <v>63</v>
      </c>
      <c r="C56" s="99" t="s">
        <v>145</v>
      </c>
      <c r="D56" s="100"/>
      <c r="E56" s="100"/>
      <c r="F56" s="100"/>
      <c r="G56" s="100"/>
      <c r="H56" s="100"/>
      <c r="I56" s="100"/>
      <c r="J56" s="100"/>
      <c r="K56" s="100"/>
      <c r="L56" s="101"/>
      <c r="M56" s="1"/>
    </row>
    <row r="57" spans="1:14" x14ac:dyDescent="0.25">
      <c r="A57" s="1"/>
      <c r="B57" s="1"/>
      <c r="C57" s="13"/>
      <c r="D57" s="13"/>
      <c r="E57" s="1"/>
      <c r="F57" s="1"/>
      <c r="G57" s="1"/>
      <c r="H57" s="1"/>
      <c r="I57" s="1"/>
      <c r="J57" s="1"/>
      <c r="K57" s="1"/>
      <c r="L57" s="1"/>
      <c r="M57" s="1"/>
    </row>
    <row r="58" spans="1:14" ht="37.5" customHeight="1" x14ac:dyDescent="0.3">
      <c r="A58" s="1"/>
      <c r="B58" s="83" t="s">
        <v>26</v>
      </c>
      <c r="C58" s="83"/>
      <c r="D58" s="83"/>
      <c r="E58" s="83"/>
      <c r="F58" s="83"/>
      <c r="G58" s="83"/>
      <c r="H58" s="83"/>
      <c r="I58" s="83"/>
      <c r="J58" s="83"/>
      <c r="K58" s="83"/>
      <c r="L58" s="83"/>
      <c r="M58" s="1"/>
    </row>
    <row r="59" spans="1:14" x14ac:dyDescent="0.25">
      <c r="A59" s="1"/>
      <c r="B59" s="14"/>
      <c r="C59" s="13"/>
      <c r="D59" s="13"/>
      <c r="E59" s="1"/>
      <c r="F59" s="1"/>
      <c r="G59" s="1"/>
      <c r="H59" s="1"/>
      <c r="I59" s="1"/>
      <c r="J59" s="1"/>
      <c r="K59" s="1"/>
      <c r="L59" s="1"/>
      <c r="M59" s="1"/>
    </row>
    <row r="60" spans="1:14" ht="24" customHeight="1" x14ac:dyDescent="0.25">
      <c r="A60" s="1"/>
      <c r="B60" s="88" t="s">
        <v>11</v>
      </c>
      <c r="C60" s="85" t="s">
        <v>58</v>
      </c>
      <c r="D60" s="86"/>
      <c r="E60" s="86"/>
      <c r="F60" s="86"/>
      <c r="G60" s="86"/>
      <c r="H60" s="87" t="s">
        <v>7</v>
      </c>
      <c r="I60" s="87"/>
      <c r="J60" s="87"/>
      <c r="K60" s="87"/>
      <c r="L60" s="88" t="s">
        <v>13</v>
      </c>
      <c r="M60" s="1"/>
    </row>
    <row r="61" spans="1:14" ht="14.25" customHeight="1" x14ac:dyDescent="0.25">
      <c r="A61" s="1"/>
      <c r="B61" s="88"/>
      <c r="C61" s="85"/>
      <c r="D61" s="58" t="s">
        <v>14</v>
      </c>
      <c r="E61" s="58" t="s">
        <v>15</v>
      </c>
      <c r="F61" s="58" t="s">
        <v>16</v>
      </c>
      <c r="G61" s="58" t="s">
        <v>17</v>
      </c>
      <c r="H61" s="58" t="s">
        <v>18</v>
      </c>
      <c r="I61" s="58" t="s">
        <v>19</v>
      </c>
      <c r="J61" s="58" t="s">
        <v>20</v>
      </c>
      <c r="K61" s="58" t="s">
        <v>21</v>
      </c>
      <c r="L61" s="88"/>
      <c r="M61" s="1"/>
    </row>
    <row r="62" spans="1:14" x14ac:dyDescent="0.25">
      <c r="A62" s="1"/>
      <c r="B62" s="58">
        <v>1</v>
      </c>
      <c r="C62" s="58">
        <v>2</v>
      </c>
      <c r="D62" s="58">
        <v>3</v>
      </c>
      <c r="E62" s="58">
        <v>4</v>
      </c>
      <c r="F62" s="58">
        <v>5</v>
      </c>
      <c r="G62" s="58">
        <v>6</v>
      </c>
      <c r="H62" s="58">
        <v>7</v>
      </c>
      <c r="I62" s="58">
        <v>8</v>
      </c>
      <c r="J62" s="58">
        <v>9</v>
      </c>
      <c r="K62" s="58">
        <v>10</v>
      </c>
      <c r="L62" s="58">
        <v>11</v>
      </c>
      <c r="M62" s="1"/>
    </row>
    <row r="63" spans="1:14" x14ac:dyDescent="0.25">
      <c r="A63" s="1"/>
      <c r="B63" s="58">
        <v>1</v>
      </c>
      <c r="C63" s="60" t="s">
        <v>130</v>
      </c>
      <c r="D63" s="74"/>
      <c r="E63" s="74"/>
      <c r="F63" s="74"/>
      <c r="G63" s="74"/>
      <c r="H63" s="74"/>
      <c r="I63" s="74"/>
      <c r="J63" s="74"/>
      <c r="K63" s="74"/>
      <c r="L63" s="73"/>
      <c r="M63" s="1"/>
    </row>
    <row r="64" spans="1:14" ht="60" x14ac:dyDescent="0.25">
      <c r="A64" s="1"/>
      <c r="B64" s="58">
        <v>2</v>
      </c>
      <c r="C64" s="60" t="s">
        <v>131</v>
      </c>
      <c r="D64" s="65">
        <f>D63*Arkusz2!K8</f>
        <v>0</v>
      </c>
      <c r="E64" s="65">
        <f>E63*Arkusz2!L8</f>
        <v>0</v>
      </c>
      <c r="F64" s="65">
        <f>F63*Arkusz2!M8</f>
        <v>0</v>
      </c>
      <c r="G64" s="65">
        <f>G63*Arkusz2!N8</f>
        <v>0</v>
      </c>
      <c r="H64" s="65">
        <f>H63*Arkusz2!O8</f>
        <v>0</v>
      </c>
      <c r="I64" s="65">
        <f>I63*Arkusz2!P8</f>
        <v>0</v>
      </c>
      <c r="J64" s="65">
        <f>J63*Arkusz2!Q8</f>
        <v>0</v>
      </c>
      <c r="K64" s="65">
        <f>K63*Arkusz2!R8</f>
        <v>0</v>
      </c>
      <c r="L64" s="61">
        <f>SUM(D64:K64)</f>
        <v>0</v>
      </c>
      <c r="M64" s="1"/>
      <c r="N64" s="75"/>
    </row>
    <row r="65" spans="1:13" x14ac:dyDescent="0.25">
      <c r="A65" s="1"/>
      <c r="B65" s="1"/>
      <c r="C65" s="1"/>
      <c r="D65" s="1"/>
      <c r="E65" s="1"/>
      <c r="F65" s="1"/>
      <c r="G65" s="1"/>
      <c r="H65" s="1"/>
      <c r="J65" s="1"/>
      <c r="K65" s="1"/>
      <c r="L65" s="1"/>
      <c r="M65" s="1"/>
    </row>
    <row r="66" spans="1:13" ht="25.5" customHeight="1" x14ac:dyDescent="0.25">
      <c r="A66" s="1"/>
      <c r="B66" s="1"/>
      <c r="C66" s="89" t="s">
        <v>27</v>
      </c>
      <c r="D66" s="89"/>
      <c r="E66" s="89"/>
      <c r="F66" s="89"/>
      <c r="G66" s="89"/>
      <c r="H66" s="89"/>
      <c r="I66" s="66">
        <f>L64</f>
        <v>0</v>
      </c>
      <c r="J66" s="1"/>
      <c r="K66" s="1"/>
      <c r="L66" s="1"/>
      <c r="M66" s="1"/>
    </row>
    <row r="67" spans="1:13" x14ac:dyDescent="0.25">
      <c r="A67" s="1"/>
      <c r="B67" s="1"/>
      <c r="C67" s="1"/>
      <c r="D67" s="1"/>
      <c r="E67" s="1"/>
      <c r="F67" s="1"/>
      <c r="G67" s="1"/>
      <c r="H67" s="1"/>
      <c r="I67" s="1"/>
      <c r="J67" s="1"/>
      <c r="K67" s="1"/>
      <c r="L67" s="1"/>
      <c r="M67" s="1"/>
    </row>
    <row r="68" spans="1:13" ht="38.25" customHeight="1" x14ac:dyDescent="0.3">
      <c r="A68" s="1"/>
      <c r="B68" s="90" t="s">
        <v>160</v>
      </c>
      <c r="C68" s="90"/>
      <c r="D68" s="90"/>
      <c r="E68" s="90"/>
      <c r="F68" s="90"/>
      <c r="G68" s="90"/>
      <c r="H68" s="90"/>
      <c r="I68" s="90"/>
      <c r="J68" s="90"/>
      <c r="K68" s="90"/>
      <c r="L68" s="90"/>
      <c r="M68" s="1"/>
    </row>
    <row r="69" spans="1:13" x14ac:dyDescent="0.25">
      <c r="A69" s="1"/>
      <c r="B69" s="1"/>
      <c r="C69" s="1"/>
      <c r="D69" s="1"/>
      <c r="E69" s="1"/>
      <c r="F69" s="1"/>
      <c r="G69" s="1"/>
      <c r="H69" s="1"/>
      <c r="I69" s="1"/>
      <c r="J69" s="1"/>
      <c r="K69" s="1"/>
      <c r="L69" s="1"/>
      <c r="M69" s="1"/>
    </row>
    <row r="70" spans="1:13" ht="25.5" customHeight="1" x14ac:dyDescent="0.25">
      <c r="A70" s="1"/>
      <c r="B70" s="88" t="s">
        <v>11</v>
      </c>
      <c r="C70" s="85" t="s">
        <v>58</v>
      </c>
      <c r="D70" s="86"/>
      <c r="E70" s="86"/>
      <c r="F70" s="86"/>
      <c r="G70" s="86"/>
      <c r="H70" s="87" t="s">
        <v>7</v>
      </c>
      <c r="I70" s="87"/>
      <c r="J70" s="87"/>
      <c r="K70" s="87"/>
      <c r="L70" s="88" t="s">
        <v>13</v>
      </c>
      <c r="M70" s="1"/>
    </row>
    <row r="71" spans="1:13" ht="15.75" customHeight="1" x14ac:dyDescent="0.25">
      <c r="A71" s="1"/>
      <c r="B71" s="88"/>
      <c r="C71" s="85"/>
      <c r="D71" s="58" t="s">
        <v>14</v>
      </c>
      <c r="E71" s="58" t="s">
        <v>15</v>
      </c>
      <c r="F71" s="58" t="s">
        <v>16</v>
      </c>
      <c r="G71" s="58" t="s">
        <v>17</v>
      </c>
      <c r="H71" s="58" t="s">
        <v>18</v>
      </c>
      <c r="I71" s="58" t="s">
        <v>19</v>
      </c>
      <c r="J71" s="58" t="s">
        <v>20</v>
      </c>
      <c r="K71" s="58" t="s">
        <v>21</v>
      </c>
      <c r="L71" s="88"/>
      <c r="M71" s="1"/>
    </row>
    <row r="72" spans="1:13" ht="18.75" customHeight="1" x14ac:dyDescent="0.25">
      <c r="A72" s="1"/>
      <c r="B72" s="58">
        <v>1</v>
      </c>
      <c r="C72" s="58">
        <v>2</v>
      </c>
      <c r="D72" s="58">
        <v>3</v>
      </c>
      <c r="E72" s="58">
        <v>4</v>
      </c>
      <c r="F72" s="58">
        <v>5</v>
      </c>
      <c r="G72" s="58">
        <v>6</v>
      </c>
      <c r="H72" s="58">
        <v>7</v>
      </c>
      <c r="I72" s="58">
        <v>8</v>
      </c>
      <c r="J72" s="58">
        <v>9</v>
      </c>
      <c r="K72" s="58">
        <v>10</v>
      </c>
      <c r="L72" s="58">
        <v>11</v>
      </c>
      <c r="M72" s="1"/>
    </row>
    <row r="73" spans="1:13" ht="89.4" customHeight="1" x14ac:dyDescent="0.25">
      <c r="A73" s="1"/>
      <c r="B73" s="58">
        <v>1</v>
      </c>
      <c r="C73" s="60" t="s">
        <v>220</v>
      </c>
      <c r="D73" s="74"/>
      <c r="E73" s="74"/>
      <c r="F73" s="74"/>
      <c r="G73" s="74"/>
      <c r="H73" s="74"/>
      <c r="I73" s="74"/>
      <c r="J73" s="74"/>
      <c r="K73" s="74"/>
      <c r="L73" s="73"/>
      <c r="M73" s="1"/>
    </row>
    <row r="74" spans="1:13" ht="87" customHeight="1" x14ac:dyDescent="0.25">
      <c r="A74" s="1"/>
      <c r="B74" s="58">
        <v>2</v>
      </c>
      <c r="C74" s="60" t="s">
        <v>221</v>
      </c>
      <c r="D74" s="74"/>
      <c r="E74" s="74"/>
      <c r="F74" s="74"/>
      <c r="G74" s="74"/>
      <c r="H74" s="74"/>
      <c r="I74" s="74"/>
      <c r="J74" s="74"/>
      <c r="K74" s="74"/>
      <c r="L74" s="73"/>
      <c r="M74" s="1"/>
    </row>
    <row r="75" spans="1:13" ht="40.799999999999997" customHeight="1" x14ac:dyDescent="0.25">
      <c r="A75" s="1"/>
      <c r="B75" s="58">
        <v>3</v>
      </c>
      <c r="C75" s="60" t="s">
        <v>222</v>
      </c>
      <c r="D75" s="74"/>
      <c r="E75" s="74"/>
      <c r="F75" s="74"/>
      <c r="G75" s="74"/>
      <c r="H75" s="74"/>
      <c r="I75" s="74"/>
      <c r="J75" s="74"/>
      <c r="K75" s="74"/>
      <c r="L75" s="73"/>
      <c r="M75" s="1"/>
    </row>
    <row r="76" spans="1:13" ht="38.4" x14ac:dyDescent="0.25">
      <c r="A76" s="1"/>
      <c r="B76" s="58">
        <v>4</v>
      </c>
      <c r="C76" s="60" t="s">
        <v>223</v>
      </c>
      <c r="D76" s="74"/>
      <c r="E76" s="74"/>
      <c r="F76" s="74"/>
      <c r="G76" s="74"/>
      <c r="H76" s="74"/>
      <c r="I76" s="74"/>
      <c r="J76" s="74"/>
      <c r="K76" s="74"/>
      <c r="L76" s="73"/>
      <c r="M76" s="1"/>
    </row>
    <row r="77" spans="1:13" ht="64.8" customHeight="1" x14ac:dyDescent="0.25">
      <c r="A77" s="1"/>
      <c r="B77" s="58">
        <v>5</v>
      </c>
      <c r="C77" s="60" t="s">
        <v>165</v>
      </c>
      <c r="D77" s="70"/>
      <c r="E77" s="70"/>
      <c r="F77" s="70"/>
      <c r="G77" s="74"/>
      <c r="H77" s="74"/>
      <c r="I77" s="70"/>
      <c r="J77" s="74"/>
      <c r="K77" s="74"/>
      <c r="L77" s="73"/>
      <c r="M77" s="1"/>
    </row>
    <row r="78" spans="1:13" ht="51.6" customHeight="1" x14ac:dyDescent="0.25">
      <c r="A78" s="1"/>
      <c r="B78" s="58">
        <v>6</v>
      </c>
      <c r="C78" s="60" t="s">
        <v>224</v>
      </c>
      <c r="D78" s="74"/>
      <c r="E78" s="74"/>
      <c r="F78" s="74"/>
      <c r="G78" s="74"/>
      <c r="H78" s="74"/>
      <c r="I78" s="74"/>
      <c r="J78" s="74"/>
      <c r="K78" s="74"/>
      <c r="L78" s="73"/>
      <c r="M78" s="1"/>
    </row>
    <row r="79" spans="1:13" ht="52.2" customHeight="1" x14ac:dyDescent="0.25">
      <c r="A79" s="1"/>
      <c r="B79" s="58">
        <v>7</v>
      </c>
      <c r="C79" s="60" t="s">
        <v>225</v>
      </c>
      <c r="D79" s="74"/>
      <c r="E79" s="74"/>
      <c r="F79" s="74"/>
      <c r="G79" s="74"/>
      <c r="H79" s="74"/>
      <c r="I79" s="74"/>
      <c r="J79" s="74"/>
      <c r="K79" s="74"/>
      <c r="L79" s="73"/>
      <c r="M79" s="1"/>
    </row>
    <row r="80" spans="1:13" ht="43.8" customHeight="1" x14ac:dyDescent="0.25">
      <c r="A80" s="1"/>
      <c r="B80" s="58">
        <v>8</v>
      </c>
      <c r="C80" s="60" t="s">
        <v>226</v>
      </c>
      <c r="D80" s="74"/>
      <c r="E80" s="74"/>
      <c r="F80" s="74"/>
      <c r="G80" s="74"/>
      <c r="H80" s="74"/>
      <c r="I80" s="74"/>
      <c r="J80" s="74"/>
      <c r="K80" s="74"/>
      <c r="L80" s="73"/>
      <c r="M80" s="1"/>
    </row>
    <row r="81" spans="1:13" ht="40.799999999999997" customHeight="1" x14ac:dyDescent="0.25">
      <c r="A81" s="1"/>
      <c r="B81" s="58">
        <v>9</v>
      </c>
      <c r="C81" s="60" t="s">
        <v>227</v>
      </c>
      <c r="D81" s="74"/>
      <c r="E81" s="74"/>
      <c r="F81" s="74"/>
      <c r="G81" s="74"/>
      <c r="H81" s="74"/>
      <c r="I81" s="74"/>
      <c r="J81" s="74"/>
      <c r="K81" s="74"/>
      <c r="L81" s="77"/>
      <c r="M81" s="1"/>
    </row>
    <row r="82" spans="1:13" ht="60" x14ac:dyDescent="0.25">
      <c r="A82" s="1"/>
      <c r="B82" s="58">
        <v>10</v>
      </c>
      <c r="C82" s="60" t="s">
        <v>103</v>
      </c>
      <c r="D82" s="61">
        <f>D73*Arkusz2!C7</f>
        <v>0</v>
      </c>
      <c r="E82" s="61">
        <f>E73*Arkusz2!D7</f>
        <v>0</v>
      </c>
      <c r="F82" s="61">
        <f>F73*Arkusz2!E7</f>
        <v>0</v>
      </c>
      <c r="G82" s="71"/>
      <c r="H82" s="71"/>
      <c r="I82" s="71"/>
      <c r="J82" s="71"/>
      <c r="K82" s="71"/>
      <c r="L82" s="61">
        <f>D82+E82+F82</f>
        <v>0</v>
      </c>
      <c r="M82" s="1"/>
    </row>
    <row r="83" spans="1:13" ht="60" x14ac:dyDescent="0.25">
      <c r="A83" s="1"/>
      <c r="B83" s="58">
        <v>11</v>
      </c>
      <c r="C83" s="60" t="s">
        <v>132</v>
      </c>
      <c r="D83" s="61">
        <f>D74*Arkusz2!C8</f>
        <v>0</v>
      </c>
      <c r="E83" s="61">
        <f>E74*Arkusz2!D8</f>
        <v>0</v>
      </c>
      <c r="F83" s="61">
        <f>F74*Arkusz2!E8</f>
        <v>0</v>
      </c>
      <c r="G83" s="71"/>
      <c r="H83" s="71"/>
      <c r="I83" s="71"/>
      <c r="J83" s="71"/>
      <c r="K83" s="71"/>
      <c r="L83" s="61">
        <f>D83+E83+F83</f>
        <v>0</v>
      </c>
      <c r="M83" s="1"/>
    </row>
    <row r="84" spans="1:13" ht="72" x14ac:dyDescent="0.25">
      <c r="A84" s="1"/>
      <c r="B84" s="58">
        <v>12</v>
      </c>
      <c r="C84" s="60" t="s">
        <v>133</v>
      </c>
      <c r="D84" s="71"/>
      <c r="E84" s="71"/>
      <c r="F84" s="71"/>
      <c r="G84" s="61">
        <f>G73*Arkusz2!F7</f>
        <v>0</v>
      </c>
      <c r="H84" s="61">
        <f>H73*Arkusz2!G7</f>
        <v>0</v>
      </c>
      <c r="I84" s="61">
        <f>I73*Arkusz2!H7</f>
        <v>0</v>
      </c>
      <c r="J84" s="61">
        <f>J73*Arkusz2!I7</f>
        <v>0</v>
      </c>
      <c r="K84" s="61">
        <f>K73*Arkusz2!J7</f>
        <v>0</v>
      </c>
      <c r="L84" s="61">
        <f>G84+H84+I84+J84+K84</f>
        <v>0</v>
      </c>
      <c r="M84" s="1"/>
    </row>
    <row r="85" spans="1:13" ht="72" x14ac:dyDescent="0.25">
      <c r="A85" s="1"/>
      <c r="B85" s="58">
        <v>13</v>
      </c>
      <c r="C85" s="60" t="s">
        <v>134</v>
      </c>
      <c r="D85" s="71"/>
      <c r="E85" s="71"/>
      <c r="F85" s="71"/>
      <c r="G85" s="61">
        <f>G74*Arkusz2!F8</f>
        <v>0</v>
      </c>
      <c r="H85" s="61">
        <f>H74*Arkusz2!G8</f>
        <v>0</v>
      </c>
      <c r="I85" s="61">
        <f>I74*Arkusz2!H8</f>
        <v>0</v>
      </c>
      <c r="J85" s="61">
        <f>J74*Arkusz2!I8</f>
        <v>0</v>
      </c>
      <c r="K85" s="61">
        <f>K74*Arkusz2!J8</f>
        <v>0</v>
      </c>
      <c r="L85" s="61">
        <f>G85+H85+I85+J85+K85</f>
        <v>0</v>
      </c>
      <c r="M85" s="1"/>
    </row>
    <row r="86" spans="1:13" ht="60" x14ac:dyDescent="0.25">
      <c r="A86" s="1"/>
      <c r="B86" s="58">
        <v>14</v>
      </c>
      <c r="C86" s="60" t="s">
        <v>135</v>
      </c>
      <c r="D86" s="61">
        <f>D75*Arkusz2!K7</f>
        <v>0</v>
      </c>
      <c r="E86" s="61">
        <f>E75*Arkusz2!L7</f>
        <v>0</v>
      </c>
      <c r="F86" s="61">
        <f>F75*Arkusz2!M7</f>
        <v>0</v>
      </c>
      <c r="G86" s="61">
        <f>G75*Arkusz2!N7</f>
        <v>0</v>
      </c>
      <c r="H86" s="61">
        <f>H75*Arkusz2!O7</f>
        <v>0</v>
      </c>
      <c r="I86" s="61">
        <f>I75*Arkusz2!P7</f>
        <v>0</v>
      </c>
      <c r="J86" s="61">
        <f>J75*Arkusz2!Q7</f>
        <v>0</v>
      </c>
      <c r="K86" s="61">
        <f>K75*Arkusz2!R7</f>
        <v>0</v>
      </c>
      <c r="L86" s="61">
        <f>D86+E86+F86+G86+H86+I86+J86+K86</f>
        <v>0</v>
      </c>
      <c r="M86" s="1"/>
    </row>
    <row r="87" spans="1:13" ht="60" x14ac:dyDescent="0.25">
      <c r="A87" s="1"/>
      <c r="B87" s="58">
        <v>15</v>
      </c>
      <c r="C87" s="60" t="s">
        <v>136</v>
      </c>
      <c r="D87" s="61">
        <f>D76*Arkusz2!K8</f>
        <v>0</v>
      </c>
      <c r="E87" s="61">
        <f>E76*Arkusz2!L8</f>
        <v>0</v>
      </c>
      <c r="F87" s="61">
        <f>F76*Arkusz2!M8</f>
        <v>0</v>
      </c>
      <c r="G87" s="61">
        <f>G76*Arkusz2!N8</f>
        <v>0</v>
      </c>
      <c r="H87" s="61">
        <f>H76*Arkusz2!O8</f>
        <v>0</v>
      </c>
      <c r="I87" s="61">
        <f>I76*Arkusz2!P8</f>
        <v>0</v>
      </c>
      <c r="J87" s="61">
        <f>J76*Arkusz2!Q8</f>
        <v>0</v>
      </c>
      <c r="K87" s="61">
        <f>K76*Arkusz2!R8</f>
        <v>0</v>
      </c>
      <c r="L87" s="61">
        <f>D87+E87+F87+G87+H87+I87+J87+K87</f>
        <v>0</v>
      </c>
      <c r="M87" s="1"/>
    </row>
    <row r="88" spans="1:13" ht="72" x14ac:dyDescent="0.25">
      <c r="A88" s="1"/>
      <c r="B88" s="58">
        <v>16</v>
      </c>
      <c r="C88" s="60" t="s">
        <v>137</v>
      </c>
      <c r="D88" s="71"/>
      <c r="E88" s="71"/>
      <c r="F88" s="71"/>
      <c r="G88" s="61">
        <f>G77*Arkusz2!S8</f>
        <v>0</v>
      </c>
      <c r="H88" s="61">
        <f>H77*Arkusz2!S8</f>
        <v>0</v>
      </c>
      <c r="I88" s="71"/>
      <c r="J88" s="61">
        <f>J77*Arkusz2!S8</f>
        <v>0</v>
      </c>
      <c r="K88" s="61">
        <f>K77*Arkusz2!S8</f>
        <v>0</v>
      </c>
      <c r="L88" s="61">
        <f>G88+H88+J88+K88</f>
        <v>0</v>
      </c>
      <c r="M88" s="1"/>
    </row>
    <row r="89" spans="1:13" ht="102" customHeight="1" x14ac:dyDescent="0.25">
      <c r="A89" s="1"/>
      <c r="B89" s="58">
        <v>17</v>
      </c>
      <c r="C89" s="60" t="s">
        <v>138</v>
      </c>
      <c r="D89" s="61">
        <f>D78*Arkusz2!C7</f>
        <v>0</v>
      </c>
      <c r="E89" s="61">
        <f>E78*Arkusz2!D7</f>
        <v>0</v>
      </c>
      <c r="F89" s="61">
        <f>F78*Arkusz2!E7</f>
        <v>0</v>
      </c>
      <c r="G89" s="61">
        <f>G78*Arkusz2!F7</f>
        <v>0</v>
      </c>
      <c r="H89" s="61">
        <f>H78*Arkusz2!G7</f>
        <v>0</v>
      </c>
      <c r="I89" s="61">
        <f>I78*Arkusz2!H7</f>
        <v>0</v>
      </c>
      <c r="J89" s="61">
        <f>J78*Arkusz2!I7</f>
        <v>0</v>
      </c>
      <c r="K89" s="61">
        <f>K78*Arkusz2!J7</f>
        <v>0</v>
      </c>
      <c r="L89" s="61">
        <f>D89+E89+F89+G89+H89+I89+J89+K89</f>
        <v>0</v>
      </c>
      <c r="M89" s="1"/>
    </row>
    <row r="90" spans="1:13" ht="102" customHeight="1" x14ac:dyDescent="0.25">
      <c r="A90" s="1"/>
      <c r="B90" s="58">
        <v>18</v>
      </c>
      <c r="C90" s="60" t="s">
        <v>139</v>
      </c>
      <c r="D90" s="61">
        <f>D79*Arkusz2!C8</f>
        <v>0</v>
      </c>
      <c r="E90" s="61">
        <f>E79*Arkusz2!D8</f>
        <v>0</v>
      </c>
      <c r="F90" s="61">
        <f>F79*Arkusz2!E8</f>
        <v>0</v>
      </c>
      <c r="G90" s="61">
        <f>G79*Arkusz2!F8</f>
        <v>0</v>
      </c>
      <c r="H90" s="61">
        <f>H79*Arkusz2!G8</f>
        <v>0</v>
      </c>
      <c r="I90" s="61">
        <f>I79*Arkusz2!H8</f>
        <v>0</v>
      </c>
      <c r="J90" s="61">
        <f>J79*Arkusz2!I8</f>
        <v>0</v>
      </c>
      <c r="K90" s="61">
        <f>K79*Arkusz2!J8</f>
        <v>0</v>
      </c>
      <c r="L90" s="61">
        <f>D90+E90+F90+G90+H90+I90+J90+K90</f>
        <v>0</v>
      </c>
      <c r="M90" s="1"/>
    </row>
    <row r="91" spans="1:13" ht="75" customHeight="1" x14ac:dyDescent="0.25">
      <c r="A91" s="1"/>
      <c r="B91" s="58">
        <v>19</v>
      </c>
      <c r="C91" s="60" t="s">
        <v>140</v>
      </c>
      <c r="D91" s="61">
        <f>D80*Arkusz2!K7</f>
        <v>0</v>
      </c>
      <c r="E91" s="61">
        <f>E80*Arkusz2!L7</f>
        <v>0</v>
      </c>
      <c r="F91" s="61">
        <f>F80*Arkusz2!M7</f>
        <v>0</v>
      </c>
      <c r="G91" s="61">
        <f>G80*Arkusz2!N7</f>
        <v>0</v>
      </c>
      <c r="H91" s="61">
        <f>H80*Arkusz2!O7</f>
        <v>0</v>
      </c>
      <c r="I91" s="61">
        <f>I80*Arkusz2!P7</f>
        <v>0</v>
      </c>
      <c r="J91" s="61">
        <f>J80*Arkusz2!Q7</f>
        <v>0</v>
      </c>
      <c r="K91" s="61">
        <f>K80*Arkusz2!R7</f>
        <v>0</v>
      </c>
      <c r="L91" s="61">
        <f>D91+E91+F91+G91+H91+I91+J91+K91</f>
        <v>0</v>
      </c>
      <c r="M91" s="1"/>
    </row>
    <row r="92" spans="1:13" ht="76.5" customHeight="1" x14ac:dyDescent="0.25">
      <c r="A92" s="1"/>
      <c r="B92" s="58">
        <v>20</v>
      </c>
      <c r="C92" s="60" t="s">
        <v>141</v>
      </c>
      <c r="D92" s="61">
        <f>D81*Arkusz2!K8</f>
        <v>0</v>
      </c>
      <c r="E92" s="61">
        <f>E81*Arkusz2!L8</f>
        <v>0</v>
      </c>
      <c r="F92" s="61">
        <f>F81*Arkusz2!M8</f>
        <v>0</v>
      </c>
      <c r="G92" s="61">
        <f>G81*Arkusz2!N8</f>
        <v>0</v>
      </c>
      <c r="H92" s="61">
        <f>H81*Arkusz2!O8</f>
        <v>0</v>
      </c>
      <c r="I92" s="61">
        <f>I81*Arkusz2!P8</f>
        <v>0</v>
      </c>
      <c r="J92" s="61">
        <f>J81*Arkusz2!Q8</f>
        <v>0</v>
      </c>
      <c r="K92" s="61">
        <f>K81*Arkusz2!R8</f>
        <v>0</v>
      </c>
      <c r="L92" s="61">
        <f>D92+E92+F92+G92+H92+I92+J92+K92</f>
        <v>0</v>
      </c>
      <c r="M92" s="1"/>
    </row>
    <row r="93" spans="1:13" ht="21.75" customHeight="1" x14ac:dyDescent="0.25">
      <c r="A93" s="1"/>
      <c r="B93" s="58">
        <v>21</v>
      </c>
      <c r="C93" s="60" t="s">
        <v>142</v>
      </c>
      <c r="D93" s="61">
        <f>D82+D83+D86+D87+D89+D90+D91+D92</f>
        <v>0</v>
      </c>
      <c r="E93" s="61">
        <f>E82+E83+E86+E87+E89+E90+E91+E92</f>
        <v>0</v>
      </c>
      <c r="F93" s="61">
        <f>F82+F83+F86+F87+F89+F90+F91+F92</f>
        <v>0</v>
      </c>
      <c r="G93" s="61">
        <f>G84+G85+G86+G87+G88+G89+G90+G91+G92</f>
        <v>0</v>
      </c>
      <c r="H93" s="61">
        <f>H84+H85+H86+H87+H88+H89+H90+H91+H92</f>
        <v>0</v>
      </c>
      <c r="I93" s="61">
        <f>I84+I85+I86+I87+I89+I90+I91+I92</f>
        <v>0</v>
      </c>
      <c r="J93" s="61">
        <f>J84+J85+J86+J87+J88+J89+J90+J91+J92</f>
        <v>0</v>
      </c>
      <c r="K93" s="61">
        <f>K84+K85+K86+K87+K88+K89+K90+K91+K92</f>
        <v>0</v>
      </c>
      <c r="L93" s="61">
        <f>SUM(L82:L92)</f>
        <v>0</v>
      </c>
      <c r="M93" s="76"/>
    </row>
    <row r="94" spans="1:13" x14ac:dyDescent="0.25">
      <c r="A94" s="1"/>
      <c r="B94" s="12"/>
      <c r="C94" s="1"/>
      <c r="D94" s="1"/>
      <c r="E94" s="1"/>
      <c r="F94" s="1"/>
      <c r="G94" s="1"/>
      <c r="H94" s="1"/>
      <c r="I94" s="1"/>
      <c r="J94" s="1"/>
      <c r="K94" s="1"/>
      <c r="L94" s="1"/>
      <c r="M94" s="1"/>
    </row>
    <row r="95" spans="1:13" ht="28.5" customHeight="1" x14ac:dyDescent="0.25">
      <c r="A95" s="1"/>
      <c r="B95" s="15" t="s">
        <v>65</v>
      </c>
      <c r="C95" s="79" t="s">
        <v>146</v>
      </c>
      <c r="D95" s="80"/>
      <c r="E95" s="80"/>
      <c r="F95" s="80"/>
      <c r="G95" s="80"/>
      <c r="H95" s="80"/>
      <c r="I95" s="80"/>
      <c r="J95" s="80"/>
      <c r="K95" s="80"/>
      <c r="L95" s="81"/>
      <c r="M95" s="1"/>
    </row>
    <row r="96" spans="1:13" ht="27.75" customHeight="1" x14ac:dyDescent="0.25">
      <c r="A96" s="1"/>
      <c r="B96" s="15" t="s">
        <v>66</v>
      </c>
      <c r="C96" s="79" t="s">
        <v>147</v>
      </c>
      <c r="D96" s="80"/>
      <c r="E96" s="80"/>
      <c r="F96" s="80"/>
      <c r="G96" s="80"/>
      <c r="H96" s="80"/>
      <c r="I96" s="80"/>
      <c r="J96" s="80"/>
      <c r="K96" s="80"/>
      <c r="L96" s="81"/>
      <c r="M96" s="1"/>
    </row>
    <row r="97" spans="1:13" ht="27.75" customHeight="1" x14ac:dyDescent="0.25">
      <c r="A97" s="1"/>
      <c r="B97" s="15" t="s">
        <v>67</v>
      </c>
      <c r="C97" s="79" t="s">
        <v>148</v>
      </c>
      <c r="D97" s="80"/>
      <c r="E97" s="80"/>
      <c r="F97" s="80"/>
      <c r="G97" s="80"/>
      <c r="H97" s="80"/>
      <c r="I97" s="80"/>
      <c r="J97" s="80"/>
      <c r="K97" s="80"/>
      <c r="L97" s="81"/>
      <c r="M97" s="1"/>
    </row>
    <row r="98" spans="1:13" ht="26.25" customHeight="1" x14ac:dyDescent="0.25">
      <c r="A98" s="1"/>
      <c r="B98" s="15" t="s">
        <v>68</v>
      </c>
      <c r="C98" s="79" t="s">
        <v>149</v>
      </c>
      <c r="D98" s="80"/>
      <c r="E98" s="80"/>
      <c r="F98" s="80"/>
      <c r="G98" s="80"/>
      <c r="H98" s="80"/>
      <c r="I98" s="80"/>
      <c r="J98" s="80"/>
      <c r="K98" s="80"/>
      <c r="L98" s="81"/>
      <c r="M98" s="1"/>
    </row>
    <row r="99" spans="1:13" ht="27.75" customHeight="1" x14ac:dyDescent="0.25">
      <c r="A99" s="1"/>
      <c r="B99" s="15" t="s">
        <v>69</v>
      </c>
      <c r="C99" s="79" t="s">
        <v>150</v>
      </c>
      <c r="D99" s="80"/>
      <c r="E99" s="80"/>
      <c r="F99" s="80"/>
      <c r="G99" s="80"/>
      <c r="H99" s="80"/>
      <c r="I99" s="80"/>
      <c r="J99" s="80"/>
      <c r="K99" s="80"/>
      <c r="L99" s="81"/>
      <c r="M99" s="1"/>
    </row>
    <row r="100" spans="1:13" ht="36" customHeight="1" x14ac:dyDescent="0.25">
      <c r="A100" s="1"/>
      <c r="B100" s="15" t="s">
        <v>155</v>
      </c>
      <c r="C100" s="79" t="s">
        <v>151</v>
      </c>
      <c r="D100" s="80"/>
      <c r="E100" s="80"/>
      <c r="F100" s="80"/>
      <c r="G100" s="80"/>
      <c r="H100" s="80"/>
      <c r="I100" s="80"/>
      <c r="J100" s="80"/>
      <c r="K100" s="80"/>
      <c r="L100" s="81"/>
      <c r="M100" s="1"/>
    </row>
    <row r="101" spans="1:13" ht="36" customHeight="1" x14ac:dyDescent="0.25">
      <c r="A101" s="1"/>
      <c r="B101" s="15" t="s">
        <v>156</v>
      </c>
      <c r="C101" s="79" t="s">
        <v>152</v>
      </c>
      <c r="D101" s="80"/>
      <c r="E101" s="80"/>
      <c r="F101" s="80"/>
      <c r="G101" s="80"/>
      <c r="H101" s="80"/>
      <c r="I101" s="80"/>
      <c r="J101" s="80"/>
      <c r="K101" s="80"/>
      <c r="L101" s="81"/>
      <c r="M101" s="1"/>
    </row>
    <row r="102" spans="1:13" ht="36" customHeight="1" x14ac:dyDescent="0.25">
      <c r="A102" s="1"/>
      <c r="B102" s="15" t="s">
        <v>157</v>
      </c>
      <c r="C102" s="79" t="s">
        <v>153</v>
      </c>
      <c r="D102" s="80"/>
      <c r="E102" s="80"/>
      <c r="F102" s="80"/>
      <c r="G102" s="80"/>
      <c r="H102" s="80"/>
      <c r="I102" s="80"/>
      <c r="J102" s="80"/>
      <c r="K102" s="80"/>
      <c r="L102" s="81"/>
      <c r="M102" s="1"/>
    </row>
    <row r="103" spans="1:13" ht="38.25" customHeight="1" x14ac:dyDescent="0.25">
      <c r="A103" s="1"/>
      <c r="B103" s="15" t="s">
        <v>158</v>
      </c>
      <c r="C103" s="79" t="s">
        <v>154</v>
      </c>
      <c r="D103" s="80"/>
      <c r="E103" s="80"/>
      <c r="F103" s="80"/>
      <c r="G103" s="80"/>
      <c r="H103" s="80"/>
      <c r="I103" s="80"/>
      <c r="J103" s="80"/>
      <c r="K103" s="80"/>
      <c r="L103" s="81"/>
      <c r="M103" s="1"/>
    </row>
    <row r="104" spans="1:13" x14ac:dyDescent="0.25">
      <c r="A104" s="1"/>
      <c r="B104" s="15"/>
      <c r="C104" s="11"/>
      <c r="D104" s="1"/>
      <c r="E104" s="1"/>
      <c r="F104" s="1"/>
      <c r="G104" s="1"/>
      <c r="H104" s="1"/>
      <c r="I104" s="1"/>
      <c r="J104" s="1"/>
      <c r="K104" s="1"/>
      <c r="L104" s="1"/>
      <c r="M104" s="1"/>
    </row>
    <row r="105" spans="1:13" x14ac:dyDescent="0.25">
      <c r="A105" s="1"/>
      <c r="B105" s="1"/>
      <c r="C105" s="1"/>
      <c r="D105" s="1"/>
      <c r="E105" s="1"/>
      <c r="F105" s="1"/>
      <c r="G105" s="1"/>
      <c r="H105" s="1"/>
      <c r="I105" s="1"/>
      <c r="J105" s="1"/>
      <c r="K105" s="1"/>
      <c r="L105" s="1"/>
      <c r="M105" s="1"/>
    </row>
    <row r="106" spans="1:13" ht="33.75" customHeight="1" x14ac:dyDescent="0.3">
      <c r="A106" s="1"/>
      <c r="B106" s="83" t="s">
        <v>28</v>
      </c>
      <c r="C106" s="83"/>
      <c r="D106" s="83"/>
      <c r="E106" s="83"/>
      <c r="F106" s="83"/>
      <c r="G106" s="83"/>
      <c r="H106" s="83"/>
      <c r="I106" s="83"/>
      <c r="J106" s="83"/>
      <c r="K106" s="83"/>
      <c r="L106" s="1"/>
      <c r="M106" s="1"/>
    </row>
    <row r="107" spans="1:13" x14ac:dyDescent="0.25">
      <c r="A107" s="1"/>
      <c r="B107" s="1"/>
      <c r="C107" s="1"/>
      <c r="D107" s="1"/>
      <c r="E107" s="1"/>
      <c r="F107" s="1"/>
      <c r="G107" s="1"/>
      <c r="H107" s="1"/>
      <c r="I107" s="1"/>
      <c r="J107" s="1"/>
      <c r="K107" s="1"/>
      <c r="L107" s="1"/>
      <c r="M107" s="1"/>
    </row>
    <row r="108" spans="1:13" x14ac:dyDescent="0.25">
      <c r="A108" s="1"/>
      <c r="B108" s="1"/>
      <c r="C108" s="1"/>
      <c r="D108" s="1"/>
      <c r="E108" s="1"/>
      <c r="F108" s="16" t="s">
        <v>159</v>
      </c>
      <c r="G108" s="72">
        <f>SUM(L48,L64,L93)</f>
        <v>0</v>
      </c>
      <c r="H108" s="1" t="s">
        <v>29</v>
      </c>
      <c r="I108" s="1"/>
      <c r="J108" s="1"/>
      <c r="K108" s="1"/>
      <c r="L108" s="1"/>
      <c r="M108" s="1"/>
    </row>
    <row r="109" spans="1:13" x14ac:dyDescent="0.25">
      <c r="A109" s="1"/>
      <c r="B109" s="1"/>
      <c r="C109" s="1"/>
      <c r="D109" s="1"/>
      <c r="E109" s="1"/>
      <c r="F109" s="1"/>
      <c r="G109" s="1"/>
      <c r="H109" s="1"/>
      <c r="I109" s="1"/>
      <c r="J109" s="1"/>
      <c r="K109" s="1"/>
      <c r="L109" s="1"/>
      <c r="M109" s="1"/>
    </row>
    <row r="110" spans="1:13" x14ac:dyDescent="0.25">
      <c r="A110" s="1"/>
      <c r="B110" s="1"/>
      <c r="C110" s="1"/>
      <c r="D110" s="17" t="s">
        <v>30</v>
      </c>
      <c r="E110" s="67"/>
      <c r="F110" s="1"/>
      <c r="G110" s="1"/>
      <c r="H110" s="1"/>
      <c r="I110" s="1"/>
      <c r="J110" s="1"/>
      <c r="K110" s="1"/>
      <c r="L110" s="1"/>
      <c r="M110" s="1"/>
    </row>
    <row r="111" spans="1:13" x14ac:dyDescent="0.25">
      <c r="A111" s="1"/>
      <c r="B111" s="1"/>
      <c r="C111" s="1"/>
      <c r="D111" s="17" t="s">
        <v>31</v>
      </c>
      <c r="E111" s="67"/>
      <c r="F111" s="1"/>
      <c r="G111" s="1"/>
      <c r="H111" s="1"/>
      <c r="I111" s="1"/>
      <c r="J111" s="1"/>
      <c r="K111" s="1"/>
      <c r="L111" s="1"/>
      <c r="M111" s="1"/>
    </row>
    <row r="112" spans="1:13" x14ac:dyDescent="0.25">
      <c r="A112" s="1"/>
      <c r="B112" s="1"/>
      <c r="C112" s="1"/>
      <c r="D112" s="1"/>
      <c r="E112" s="1"/>
      <c r="F112" s="1"/>
      <c r="G112" s="1"/>
      <c r="H112" s="1"/>
      <c r="I112" s="1"/>
      <c r="J112" s="1"/>
      <c r="K112" s="1"/>
      <c r="L112" s="1"/>
      <c r="M112" s="1"/>
    </row>
    <row r="113" spans="1:13" x14ac:dyDescent="0.25">
      <c r="A113" s="1"/>
      <c r="B113" s="1"/>
      <c r="C113" s="1"/>
      <c r="D113" s="1"/>
      <c r="E113" s="1"/>
      <c r="F113" s="1"/>
      <c r="G113" s="1"/>
      <c r="H113" s="1"/>
      <c r="I113" s="1"/>
      <c r="J113" s="1"/>
      <c r="K113" s="1"/>
      <c r="L113" s="1"/>
      <c r="M113" s="1"/>
    </row>
    <row r="114" spans="1:13" x14ac:dyDescent="0.25">
      <c r="A114" s="1"/>
      <c r="B114" s="1"/>
      <c r="C114" s="1"/>
      <c r="D114" s="1"/>
      <c r="E114" s="1"/>
      <c r="F114" s="1"/>
      <c r="G114" s="1"/>
      <c r="H114" s="1"/>
      <c r="I114" s="1"/>
      <c r="J114" s="1"/>
      <c r="K114" s="1"/>
      <c r="L114" s="1"/>
      <c r="M114" s="1"/>
    </row>
    <row r="115" spans="1:13" x14ac:dyDescent="0.25">
      <c r="A115" s="1"/>
      <c r="B115" s="1"/>
      <c r="C115" s="1"/>
      <c r="D115" s="1"/>
      <c r="E115" s="1"/>
      <c r="F115" s="1"/>
      <c r="G115" s="1"/>
      <c r="H115" s="1"/>
      <c r="I115" s="1"/>
      <c r="J115" s="1"/>
      <c r="K115" s="1"/>
      <c r="L115" s="1"/>
      <c r="M115" s="1"/>
    </row>
    <row r="116" spans="1:13" x14ac:dyDescent="0.25">
      <c r="A116" s="1"/>
      <c r="B116" s="1"/>
      <c r="C116" s="18"/>
      <c r="D116" s="1"/>
      <c r="E116" s="1"/>
      <c r="F116" s="1"/>
      <c r="G116" s="1"/>
      <c r="H116" s="1"/>
      <c r="I116" s="1"/>
      <c r="J116" s="1"/>
      <c r="K116" s="1"/>
      <c r="L116" s="1"/>
      <c r="M116" s="1"/>
    </row>
    <row r="117" spans="1:13" x14ac:dyDescent="0.25">
      <c r="A117" s="1"/>
      <c r="B117" s="1"/>
      <c r="C117" s="19" t="s">
        <v>32</v>
      </c>
      <c r="D117" s="1"/>
      <c r="E117" s="1"/>
      <c r="F117" s="1"/>
      <c r="G117" s="1"/>
      <c r="H117" s="1"/>
      <c r="I117" s="1"/>
      <c r="J117" s="1"/>
      <c r="K117" s="1"/>
      <c r="L117" s="1"/>
      <c r="M117" s="1"/>
    </row>
    <row r="118" spans="1:13" x14ac:dyDescent="0.25">
      <c r="A118" s="1"/>
      <c r="B118" s="1"/>
      <c r="C118" s="1"/>
      <c r="D118" s="1"/>
      <c r="E118" s="84" t="s">
        <v>33</v>
      </c>
      <c r="F118" s="84"/>
      <c r="G118" s="84"/>
      <c r="H118" s="1"/>
      <c r="I118" s="1"/>
      <c r="J118" s="1"/>
      <c r="K118" s="1"/>
      <c r="L118" s="1"/>
      <c r="M118" s="1"/>
    </row>
    <row r="119" spans="1:13" x14ac:dyDescent="0.25">
      <c r="A119" s="1"/>
      <c r="B119" s="1"/>
      <c r="C119" s="1"/>
      <c r="D119" s="1"/>
      <c r="E119" s="1"/>
      <c r="F119" s="20" t="s">
        <v>34</v>
      </c>
      <c r="G119" s="1"/>
      <c r="H119" s="1"/>
      <c r="I119" s="1"/>
      <c r="J119" s="1"/>
      <c r="K119" s="1"/>
      <c r="L119" s="1"/>
      <c r="M119" s="1"/>
    </row>
    <row r="120" spans="1:13" x14ac:dyDescent="0.25">
      <c r="A120" s="1"/>
      <c r="B120" s="1"/>
      <c r="C120" s="1"/>
      <c r="D120" s="1"/>
      <c r="E120" s="1"/>
      <c r="F120" s="1"/>
      <c r="G120" s="1"/>
      <c r="H120" s="1"/>
      <c r="I120" s="1"/>
      <c r="J120" s="1"/>
      <c r="K120" s="1"/>
      <c r="L120" s="1"/>
      <c r="M120" s="1"/>
    </row>
    <row r="121" spans="1:13" x14ac:dyDescent="0.25">
      <c r="A121" s="1"/>
      <c r="B121" s="1"/>
      <c r="C121" s="1"/>
      <c r="D121" s="1"/>
      <c r="E121" s="1"/>
      <c r="F121" s="1"/>
      <c r="G121" s="1"/>
      <c r="H121" s="1"/>
      <c r="I121" s="1"/>
      <c r="J121" s="1"/>
      <c r="K121" s="1"/>
      <c r="L121" s="1"/>
      <c r="M121" s="1"/>
    </row>
    <row r="122" spans="1:13" x14ac:dyDescent="0.25">
      <c r="A122" s="1"/>
      <c r="B122" s="1"/>
      <c r="C122" s="1"/>
      <c r="D122" s="1"/>
      <c r="E122" s="1"/>
      <c r="F122" s="1"/>
      <c r="G122" s="1"/>
      <c r="H122" s="1"/>
      <c r="I122" s="1"/>
      <c r="J122" s="1"/>
      <c r="K122" s="1"/>
      <c r="L122" s="1"/>
      <c r="M122" s="1"/>
    </row>
    <row r="123" spans="1:13" x14ac:dyDescent="0.25">
      <c r="A123" s="1"/>
      <c r="B123" s="1"/>
      <c r="C123" s="1"/>
      <c r="D123" s="1"/>
      <c r="E123" s="1"/>
      <c r="F123" s="1"/>
      <c r="G123" s="1"/>
      <c r="H123" s="1"/>
      <c r="I123" s="1"/>
      <c r="J123" s="1"/>
      <c r="K123" s="1"/>
      <c r="L123" s="1"/>
      <c r="M123" s="1"/>
    </row>
    <row r="124" spans="1:13" ht="73.5" customHeight="1" x14ac:dyDescent="0.25">
      <c r="A124" s="1"/>
      <c r="B124" s="1"/>
      <c r="C124" s="82" t="s">
        <v>64</v>
      </c>
      <c r="D124" s="82"/>
      <c r="E124" s="82"/>
      <c r="F124" s="82"/>
      <c r="G124" s="82"/>
      <c r="H124" s="82"/>
      <c r="I124" s="82"/>
      <c r="J124" s="82"/>
      <c r="K124" s="82"/>
      <c r="L124" s="82"/>
      <c r="M124" s="82"/>
    </row>
    <row r="125" spans="1:13" x14ac:dyDescent="0.25">
      <c r="A125" s="1"/>
      <c r="B125" s="1"/>
      <c r="C125" s="1"/>
      <c r="D125" s="1"/>
      <c r="E125" s="1"/>
      <c r="F125" s="1"/>
      <c r="G125" s="1"/>
      <c r="H125" s="1"/>
      <c r="I125" s="1"/>
      <c r="J125" s="1"/>
      <c r="K125" s="1"/>
      <c r="L125" s="1"/>
      <c r="M125" s="1"/>
    </row>
    <row r="126" spans="1:13" x14ac:dyDescent="0.25">
      <c r="A126" s="1"/>
      <c r="B126" s="1"/>
      <c r="M126" s="1"/>
    </row>
  </sheetData>
  <protectedRanges>
    <protectedRange sqref="D86:F87" name="Rozstęp39"/>
    <protectedRange sqref="D82:F83" name="Rozstęp37"/>
    <protectedRange sqref="D64:K64" name="Rozstęp31"/>
    <protectedRange sqref="K47" name="Rozstęp29"/>
    <protectedRange sqref="E47:F47" name="Rozstęp27"/>
    <protectedRange sqref="H42:I42 H44:I44 H46:I46" name="Rozstęp19"/>
    <protectedRange sqref="J40" name="Rozstęp17"/>
    <protectedRange sqref="D39" name="Rozstęp15"/>
    <protectedRange sqref="D34:K38 D63:K63 D73:K81" name="Rozstęp9"/>
    <protectedRange sqref="B15:B23" name="Rozstęp7"/>
    <protectedRange sqref="F4:J4" name="Rozstęp5"/>
    <protectedRange sqref="B4:D4" name="Rozstęp2"/>
    <protectedRange sqref="F2:L2" name="Rozstęp4"/>
    <protectedRange sqref="B12:F12" name="Rozstęp6"/>
    <protectedRange sqref="D31:G31" name="Rozstęp8"/>
    <protectedRange sqref="G40" name="Rozstęp16"/>
    <protectedRange sqref="E41:F41 E43:F43 E45:F45" name="Rozstęp18"/>
    <protectedRange sqref="K42 K44 K46" name="Rozstęp20"/>
    <protectedRange sqref="H47:I47" name="Rozstęp28"/>
    <protectedRange sqref="D60:G60" name="Rozstęp30"/>
    <protectedRange sqref="D70:G70" name="Rozstęp32"/>
    <protectedRange sqref="G84:K87" name="Rozstęp38"/>
    <protectedRange sqref="G88:H88" name="Rozstęp40"/>
    <protectedRange sqref="D89:K92" name="Rozstęp42"/>
    <protectedRange sqref="C116" name="Rozstęp44"/>
  </protectedRanges>
  <mergeCells count="46">
    <mergeCell ref="C99:L99"/>
    <mergeCell ref="C100:L100"/>
    <mergeCell ref="C101:L101"/>
    <mergeCell ref="C102:L102"/>
    <mergeCell ref="A15:G23"/>
    <mergeCell ref="D70:G70"/>
    <mergeCell ref="H70:K70"/>
    <mergeCell ref="L70:L71"/>
    <mergeCell ref="B60:B61"/>
    <mergeCell ref="C50:H50"/>
    <mergeCell ref="C52:L52"/>
    <mergeCell ref="C53:L53"/>
    <mergeCell ref="C54:L54"/>
    <mergeCell ref="C55:L55"/>
    <mergeCell ref="C56:L56"/>
    <mergeCell ref="B58:L58"/>
    <mergeCell ref="B2:D2"/>
    <mergeCell ref="F2:L2"/>
    <mergeCell ref="B4:D4"/>
    <mergeCell ref="F4:J4"/>
    <mergeCell ref="B6:D6"/>
    <mergeCell ref="B9:L9"/>
    <mergeCell ref="B12:F12"/>
    <mergeCell ref="B24:C24"/>
    <mergeCell ref="B29:L29"/>
    <mergeCell ref="B31:B32"/>
    <mergeCell ref="C31:C32"/>
    <mergeCell ref="D31:G31"/>
    <mergeCell ref="H31:K31"/>
    <mergeCell ref="L31:L32"/>
    <mergeCell ref="C103:L103"/>
    <mergeCell ref="C124:M124"/>
    <mergeCell ref="B106:K106"/>
    <mergeCell ref="E118:G118"/>
    <mergeCell ref="C60:C61"/>
    <mergeCell ref="D60:G60"/>
    <mergeCell ref="C96:L96"/>
    <mergeCell ref="C97:L97"/>
    <mergeCell ref="C98:L98"/>
    <mergeCell ref="C95:L95"/>
    <mergeCell ref="H60:K60"/>
    <mergeCell ref="L60:L61"/>
    <mergeCell ref="C66:H66"/>
    <mergeCell ref="B68:L68"/>
    <mergeCell ref="B70:B71"/>
    <mergeCell ref="C70:C71"/>
  </mergeCells>
  <dataValidations count="2">
    <dataValidation type="date" operator="greaterThan" allowBlank="1" showInputMessage="1" showErrorMessage="1" sqref="C116" xr:uid="{0F8EEC36-EB44-4D18-A912-40779A46A16D}">
      <formula1>44927</formula1>
    </dataValidation>
    <dataValidation allowBlank="1" showInputMessage="1" showErrorMessage="1" error="Kwota nie może być wyższa od iloczynu liczby uczniów oraz kwoty na ucznia i wskaźnika" sqref="D48:L48 L63:L64" xr:uid="{2F72B815-2399-41B8-B17B-78108D3180AA}"/>
  </dataValidations>
  <pageMargins left="0.7" right="0.7" top="0.75" bottom="0.75" header="0.3" footer="0.3"/>
  <pageSetup paperSize="9" scale="56"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defaultSize="0" autoFill="0" autoLine="0" autoPict="0">
                <anchor moveWithCells="1">
                  <from>
                    <xdr:col>1</xdr:col>
                    <xdr:colOff>60960</xdr:colOff>
                    <xdr:row>14</xdr:row>
                    <xdr:rowOff>190500</xdr:rowOff>
                  </from>
                  <to>
                    <xdr:col>2</xdr:col>
                    <xdr:colOff>3970020</xdr:colOff>
                    <xdr:row>15</xdr:row>
                    <xdr:rowOff>259080</xdr:rowOff>
                  </to>
                </anchor>
              </controlPr>
            </control>
          </mc:Choice>
        </mc:AlternateContent>
        <mc:AlternateContent xmlns:mc="http://schemas.openxmlformats.org/markup-compatibility/2006">
          <mc:Choice Requires="x14">
            <control shapeId="1026" r:id="rId5" name="Option Button 2">
              <controlPr defaultSize="0" autoFill="0" autoLine="0" autoPict="0">
                <anchor moveWithCells="1">
                  <from>
                    <xdr:col>1</xdr:col>
                    <xdr:colOff>60960</xdr:colOff>
                    <xdr:row>16</xdr:row>
                    <xdr:rowOff>30480</xdr:rowOff>
                  </from>
                  <to>
                    <xdr:col>2</xdr:col>
                    <xdr:colOff>3970020</xdr:colOff>
                    <xdr:row>16</xdr:row>
                    <xdr:rowOff>289560</xdr:rowOff>
                  </to>
                </anchor>
              </controlPr>
            </control>
          </mc:Choice>
        </mc:AlternateContent>
        <mc:AlternateContent xmlns:mc="http://schemas.openxmlformats.org/markup-compatibility/2006">
          <mc:Choice Requires="x14">
            <control shapeId="1027" r:id="rId6" name="Option Button 3">
              <controlPr defaultSize="0" autoFill="0" autoLine="0" autoPict="0">
                <anchor moveWithCells="1">
                  <from>
                    <xdr:col>1</xdr:col>
                    <xdr:colOff>53340</xdr:colOff>
                    <xdr:row>17</xdr:row>
                    <xdr:rowOff>0</xdr:rowOff>
                  </from>
                  <to>
                    <xdr:col>2</xdr:col>
                    <xdr:colOff>3962400</xdr:colOff>
                    <xdr:row>17</xdr:row>
                    <xdr:rowOff>259080</xdr:rowOff>
                  </to>
                </anchor>
              </controlPr>
            </control>
          </mc:Choice>
        </mc:AlternateContent>
        <mc:AlternateContent xmlns:mc="http://schemas.openxmlformats.org/markup-compatibility/2006">
          <mc:Choice Requires="x14">
            <control shapeId="1028" r:id="rId7" name="Option Button 4">
              <controlPr defaultSize="0" autoFill="0" autoLine="0" autoPict="0">
                <anchor moveWithCells="1">
                  <from>
                    <xdr:col>1</xdr:col>
                    <xdr:colOff>53340</xdr:colOff>
                    <xdr:row>18</xdr:row>
                    <xdr:rowOff>30480</xdr:rowOff>
                  </from>
                  <to>
                    <xdr:col>2</xdr:col>
                    <xdr:colOff>3962400</xdr:colOff>
                    <xdr:row>18</xdr:row>
                    <xdr:rowOff>289560</xdr:rowOff>
                  </to>
                </anchor>
              </controlPr>
            </control>
          </mc:Choice>
        </mc:AlternateContent>
        <mc:AlternateContent xmlns:mc="http://schemas.openxmlformats.org/markup-compatibility/2006">
          <mc:Choice Requires="x14">
            <control shapeId="1029" r:id="rId8" name="Option Button 5">
              <controlPr defaultSize="0" autoFill="0" autoLine="0" autoPict="0">
                <anchor moveWithCells="1">
                  <from>
                    <xdr:col>1</xdr:col>
                    <xdr:colOff>53340</xdr:colOff>
                    <xdr:row>19</xdr:row>
                    <xdr:rowOff>15240</xdr:rowOff>
                  </from>
                  <to>
                    <xdr:col>2</xdr:col>
                    <xdr:colOff>3962400</xdr:colOff>
                    <xdr:row>19</xdr:row>
                    <xdr:rowOff>274320</xdr:rowOff>
                  </to>
                </anchor>
              </controlPr>
            </control>
          </mc:Choice>
        </mc:AlternateContent>
        <mc:AlternateContent xmlns:mc="http://schemas.openxmlformats.org/markup-compatibility/2006">
          <mc:Choice Requires="x14">
            <control shapeId="1030" r:id="rId9" name="Option Button 6">
              <controlPr defaultSize="0" autoFill="0" autoLine="0" autoPict="0">
                <anchor moveWithCells="1">
                  <from>
                    <xdr:col>1</xdr:col>
                    <xdr:colOff>53340</xdr:colOff>
                    <xdr:row>20</xdr:row>
                    <xdr:rowOff>7620</xdr:rowOff>
                  </from>
                  <to>
                    <xdr:col>4</xdr:col>
                    <xdr:colOff>22860</xdr:colOff>
                    <xdr:row>21</xdr:row>
                    <xdr:rowOff>38100</xdr:rowOff>
                  </to>
                </anchor>
              </controlPr>
            </control>
          </mc:Choice>
        </mc:AlternateContent>
        <mc:AlternateContent xmlns:mc="http://schemas.openxmlformats.org/markup-compatibility/2006">
          <mc:Choice Requires="x14">
            <control shapeId="1031" r:id="rId10" name="Option Button 7">
              <controlPr defaultSize="0" autoFill="0" autoLine="0" autoPict="0">
                <anchor moveWithCells="1">
                  <from>
                    <xdr:col>1</xdr:col>
                    <xdr:colOff>45720</xdr:colOff>
                    <xdr:row>21</xdr:row>
                    <xdr:rowOff>15240</xdr:rowOff>
                  </from>
                  <to>
                    <xdr:col>2</xdr:col>
                    <xdr:colOff>3954780</xdr:colOff>
                    <xdr:row>21</xdr:row>
                    <xdr:rowOff>281940</xdr:rowOff>
                  </to>
                </anchor>
              </controlPr>
            </control>
          </mc:Choice>
        </mc:AlternateContent>
        <mc:AlternateContent xmlns:mc="http://schemas.openxmlformats.org/markup-compatibility/2006">
          <mc:Choice Requires="x14">
            <control shapeId="1032" r:id="rId11" name="Option Button 8">
              <controlPr defaultSize="0" autoFill="0" autoLine="0" autoPict="0">
                <anchor moveWithCells="1">
                  <from>
                    <xdr:col>1</xdr:col>
                    <xdr:colOff>45720</xdr:colOff>
                    <xdr:row>22</xdr:row>
                    <xdr:rowOff>15240</xdr:rowOff>
                  </from>
                  <to>
                    <xdr:col>2</xdr:col>
                    <xdr:colOff>3954780</xdr:colOff>
                    <xdr:row>22</xdr:row>
                    <xdr:rowOff>274320</xdr:rowOff>
                  </to>
                </anchor>
              </controlPr>
            </control>
          </mc:Choice>
        </mc:AlternateContent>
        <mc:AlternateContent xmlns:mc="http://schemas.openxmlformats.org/markup-compatibility/2006">
          <mc:Choice Requires="x14">
            <control shapeId="1033" r:id="rId12" name="Option Button 9">
              <controlPr defaultSize="0" autoFill="0" autoLine="0" autoPict="0">
                <anchor moveWithCells="1">
                  <from>
                    <xdr:col>1</xdr:col>
                    <xdr:colOff>45720</xdr:colOff>
                    <xdr:row>22</xdr:row>
                    <xdr:rowOff>297180</xdr:rowOff>
                  </from>
                  <to>
                    <xdr:col>2</xdr:col>
                    <xdr:colOff>3954780</xdr:colOff>
                    <xdr:row>24</xdr:row>
                    <xdr:rowOff>68580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errorTitle="Uwaga" error="Należy wybrać właściwy z listy rozwijanej" promptTitle="Uwaga" prompt="Należy wybrać właściwy wiersz z listy rozwijanej" xr:uid="{74DE122F-E76C-4B58-B8DF-57E2E1672BD6}">
          <x14:formula1>
            <xm:f>Arkusz2!$B$1:$B$2</xm:f>
          </x14:formula1>
          <xm:sqref>D70:G70 D60:G60 D31:G31</xm:sqref>
        </x14:dataValidation>
        <x14:dataValidation type="list" allowBlank="1" showInputMessage="1" showErrorMessage="1" errorTitle="Uwaga" error="Wpisz właściwe lub wybierz z listy" promptTitle="Uwaga" prompt="Wybierz z listy rozwijanej" xr:uid="{0627FABC-1B87-4409-BA3C-9E5516E52ADE}">
          <x14:formula1>
            <xm:f>Arkusz2!$A$1:$A$2</xm:f>
          </x14:formula1>
          <xm:sqref>B12:F12</xm:sqref>
        </x14:dataValidation>
        <x14:dataValidation type="custom" allowBlank="1" showInputMessage="1" showErrorMessage="1" error="Kwota nie może być wyższa od iloczynu liczby uczniów oraz kwoty na ucznia i wskaźnika" xr:uid="{A383B783-04E2-469F-82F4-A9CEDDE32306}">
          <x14:formula1>
            <xm:f>D64&lt;=Arkusz2!C56</xm:f>
          </x14:formula1>
          <xm:sqref>D64:K64</xm:sqref>
        </x14:dataValidation>
        <x14:dataValidation type="custom" allowBlank="1" showInputMessage="1" showErrorMessage="1" error="Kwota nie może być wyższa od iloczynu liczby uczniów oraz kwoty na ucznia i wskaźnika" xr:uid="{44B1A18B-B6EC-431C-BA0E-66931D1C632E}">
          <x14:formula1>
            <xm:f>D39&lt;=Arkusz2!C45</xm:f>
          </x14:formula1>
          <xm:sqref>D39:K47</xm:sqref>
        </x14:dataValidation>
        <x14:dataValidation type="custom" allowBlank="1" showInputMessage="1" showErrorMessage="1" error="Kwota nie może być wyższa od iloczynu liczby uczniów oraz kwoty na ucznia i wskaźnika" xr:uid="{287CE608-E177-41D1-8585-E23624BADCA9}">
          <x14:formula1>
            <xm:f>D82&lt;=Arkusz2!C67</xm:f>
          </x14:formula1>
          <xm:sqref>D82:K92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5129A-9EF7-4F2C-BD2E-DCE853835AA4}">
  <dimension ref="A1:S119"/>
  <sheetViews>
    <sheetView workbookViewId="0">
      <selection activeCell="A29" sqref="A29:A37"/>
    </sheetView>
  </sheetViews>
  <sheetFormatPr defaultColWidth="9.109375" defaultRowHeight="14.4" x14ac:dyDescent="0.3"/>
  <cols>
    <col min="1" max="1" width="31.5546875" style="21" customWidth="1"/>
    <col min="2" max="2" width="35.44140625" style="21" customWidth="1"/>
    <col min="3" max="8" width="10" style="21" customWidth="1"/>
    <col min="9" max="9" width="10.44140625" style="21" customWidth="1"/>
    <col min="10" max="10" width="10" style="21" customWidth="1"/>
    <col min="11" max="11" width="9.109375" style="21"/>
    <col min="12" max="12" width="12.33203125" style="21" bestFit="1" customWidth="1"/>
    <col min="13" max="16384" width="9.109375" style="21"/>
  </cols>
  <sheetData>
    <row r="1" spans="1:19" x14ac:dyDescent="0.3">
      <c r="A1" s="21" t="s">
        <v>6</v>
      </c>
      <c r="B1" s="21" t="s">
        <v>12</v>
      </c>
    </row>
    <row r="2" spans="1:19" x14ac:dyDescent="0.3">
      <c r="A2" s="21" t="s">
        <v>36</v>
      </c>
      <c r="B2" s="21" t="s">
        <v>35</v>
      </c>
      <c r="I2" s="21">
        <v>9</v>
      </c>
    </row>
    <row r="3" spans="1:19" x14ac:dyDescent="0.3">
      <c r="C3" s="21" t="str">
        <f>ADDRESS(ROW(C7),COLUMN(C7))</f>
        <v>$C$7</v>
      </c>
      <c r="D3" s="21" t="str">
        <f t="shared" ref="D3:S3" si="0">ADDRESS(ROW(D7),COLUMN(D7))</f>
        <v>$D$7</v>
      </c>
      <c r="E3" s="21" t="str">
        <f t="shared" si="0"/>
        <v>$E$7</v>
      </c>
      <c r="F3" s="21" t="str">
        <f t="shared" si="0"/>
        <v>$F$7</v>
      </c>
      <c r="G3" s="21" t="str">
        <f t="shared" si="0"/>
        <v>$G$7</v>
      </c>
      <c r="H3" s="21" t="str">
        <f t="shared" si="0"/>
        <v>$H$7</v>
      </c>
      <c r="I3" s="21" t="str">
        <f t="shared" si="0"/>
        <v>$I$7</v>
      </c>
      <c r="J3" s="21" t="str">
        <f t="shared" si="0"/>
        <v>$J$7</v>
      </c>
      <c r="K3" s="21" t="str">
        <f t="shared" si="0"/>
        <v>$K$7</v>
      </c>
      <c r="L3" s="21" t="str">
        <f t="shared" si="0"/>
        <v>$L$7</v>
      </c>
      <c r="M3" s="21" t="str">
        <f t="shared" si="0"/>
        <v>$M$7</v>
      </c>
      <c r="N3" s="21" t="str">
        <f t="shared" si="0"/>
        <v>$N$7</v>
      </c>
      <c r="O3" s="21" t="str">
        <f t="shared" si="0"/>
        <v>$O$7</v>
      </c>
      <c r="P3" s="21" t="str">
        <f t="shared" si="0"/>
        <v>$P$7</v>
      </c>
      <c r="Q3" s="21" t="str">
        <f t="shared" si="0"/>
        <v>$Q$7</v>
      </c>
      <c r="R3" s="21" t="str">
        <f t="shared" si="0"/>
        <v>$R$7</v>
      </c>
      <c r="S3" s="21" t="str">
        <f t="shared" si="0"/>
        <v>$S$7</v>
      </c>
    </row>
    <row r="4" spans="1:19" x14ac:dyDescent="0.3">
      <c r="C4" s="21" t="str">
        <f>ADDRESS(ROW(C8),COLUMN(C8))</f>
        <v>$C$8</v>
      </c>
      <c r="D4" s="21" t="str">
        <f>ADDRESS(ROW(D8),COLUMN(D8))</f>
        <v>$D$8</v>
      </c>
      <c r="E4" s="21" t="str">
        <f t="shared" ref="E4:S4" si="1">ADDRESS(ROW(E8),COLUMN(E8))</f>
        <v>$E$8</v>
      </c>
      <c r="F4" s="21" t="str">
        <f>ADDRESS(ROW(F8),COLUMN(F8))</f>
        <v>$F$8</v>
      </c>
      <c r="G4" s="21" t="str">
        <f t="shared" si="1"/>
        <v>$G$8</v>
      </c>
      <c r="H4" s="21" t="str">
        <f>ADDRESS(ROW(H8),COLUMN(H8))</f>
        <v>$H$8</v>
      </c>
      <c r="I4" s="21" t="str">
        <f>ADDRESS(ROW(I8),COLUMN(I8))</f>
        <v>$I$8</v>
      </c>
      <c r="J4" s="21" t="str">
        <f t="shared" si="1"/>
        <v>$J$8</v>
      </c>
      <c r="K4" s="21" t="str">
        <f t="shared" si="1"/>
        <v>$K$8</v>
      </c>
      <c r="L4" s="21" t="str">
        <f t="shared" si="1"/>
        <v>$L$8</v>
      </c>
      <c r="M4" s="21" t="str">
        <f t="shared" si="1"/>
        <v>$M$8</v>
      </c>
      <c r="N4" s="21" t="str">
        <f t="shared" si="1"/>
        <v>$N$8</v>
      </c>
      <c r="O4" s="21" t="str">
        <f t="shared" si="1"/>
        <v>$O$8</v>
      </c>
      <c r="P4" s="21" t="str">
        <f t="shared" si="1"/>
        <v>$P$8</v>
      </c>
      <c r="Q4" s="21" t="str">
        <f t="shared" si="1"/>
        <v>$Q$8</v>
      </c>
      <c r="R4" s="21" t="str">
        <f t="shared" si="1"/>
        <v>$R$8</v>
      </c>
      <c r="S4" s="21" t="str">
        <f t="shared" si="1"/>
        <v>$S$8</v>
      </c>
    </row>
    <row r="5" spans="1:19" x14ac:dyDescent="0.3">
      <c r="B5" s="22" t="s">
        <v>166</v>
      </c>
      <c r="C5" s="23">
        <v>98.01</v>
      </c>
      <c r="D5" s="23">
        <v>98.01</v>
      </c>
      <c r="E5" s="23">
        <v>98.01</v>
      </c>
      <c r="F5" s="23">
        <v>183.15</v>
      </c>
      <c r="G5" s="23">
        <v>235.62</v>
      </c>
      <c r="H5" s="23">
        <v>235.62</v>
      </c>
      <c r="I5" s="23">
        <v>326.7</v>
      </c>
      <c r="J5" s="23">
        <v>326.7</v>
      </c>
      <c r="K5" s="24">
        <v>54.45</v>
      </c>
      <c r="L5" s="24">
        <v>54.45</v>
      </c>
      <c r="M5" s="24">
        <v>54.45</v>
      </c>
      <c r="N5" s="24">
        <v>27.23</v>
      </c>
      <c r="O5" s="24">
        <v>27.23</v>
      </c>
      <c r="P5" s="24">
        <v>27.23</v>
      </c>
      <c r="Q5" s="24">
        <v>27.23</v>
      </c>
      <c r="R5" s="24">
        <v>27.23</v>
      </c>
      <c r="S5" s="25">
        <v>24.75</v>
      </c>
    </row>
    <row r="6" spans="1:19" x14ac:dyDescent="0.3">
      <c r="B6" s="22" t="s">
        <v>167</v>
      </c>
      <c r="C6" s="23">
        <v>117.81</v>
      </c>
      <c r="D6" s="23">
        <v>117.81</v>
      </c>
      <c r="E6" s="23">
        <v>117.81</v>
      </c>
      <c r="F6" s="23">
        <v>219.78</v>
      </c>
      <c r="G6" s="23">
        <v>283.14</v>
      </c>
      <c r="H6" s="23">
        <v>283.14</v>
      </c>
      <c r="I6" s="23">
        <v>392.04</v>
      </c>
      <c r="J6" s="23">
        <v>392.04</v>
      </c>
      <c r="K6" s="24">
        <v>65.34</v>
      </c>
      <c r="L6" s="24">
        <v>65.34</v>
      </c>
      <c r="M6" s="24">
        <v>65.34</v>
      </c>
      <c r="N6" s="24">
        <v>32.67</v>
      </c>
      <c r="O6" s="24">
        <v>32.67</v>
      </c>
      <c r="P6" s="24">
        <v>32.67</v>
      </c>
      <c r="Q6" s="24">
        <v>32.67</v>
      </c>
      <c r="R6" s="24">
        <v>32.67</v>
      </c>
      <c r="S6" s="25">
        <v>24.75</v>
      </c>
    </row>
    <row r="7" spans="1:19" x14ac:dyDescent="0.3">
      <c r="B7" s="22" t="s">
        <v>169</v>
      </c>
      <c r="C7" s="23">
        <f>INDEX(C20:C28,$I$2)</f>
        <v>1960.2</v>
      </c>
      <c r="D7" s="56">
        <f t="shared" ref="D7:S7" si="2">INDEX(D20:D28,$I$2)</f>
        <v>1960.2</v>
      </c>
      <c r="E7" s="56">
        <f t="shared" si="2"/>
        <v>1960.2</v>
      </c>
      <c r="F7" s="56">
        <f t="shared" si="2"/>
        <v>3663</v>
      </c>
      <c r="G7" s="56">
        <f t="shared" si="2"/>
        <v>4712.3999999999996</v>
      </c>
      <c r="H7" s="56">
        <f t="shared" si="2"/>
        <v>4712.3999999999996</v>
      </c>
      <c r="I7" s="56">
        <f t="shared" si="2"/>
        <v>6534</v>
      </c>
      <c r="J7" s="56">
        <f t="shared" si="2"/>
        <v>6534</v>
      </c>
      <c r="K7" s="24">
        <f t="shared" si="2"/>
        <v>1089</v>
      </c>
      <c r="L7" s="57">
        <f t="shared" si="2"/>
        <v>1089</v>
      </c>
      <c r="M7" s="57">
        <f t="shared" si="2"/>
        <v>1089</v>
      </c>
      <c r="N7" s="57">
        <f t="shared" si="2"/>
        <v>544.6</v>
      </c>
      <c r="O7" s="57">
        <f t="shared" si="2"/>
        <v>544.6</v>
      </c>
      <c r="P7" s="57">
        <f t="shared" si="2"/>
        <v>544.6</v>
      </c>
      <c r="Q7" s="57">
        <f t="shared" si="2"/>
        <v>544.6</v>
      </c>
      <c r="R7" s="57">
        <f t="shared" si="2"/>
        <v>544.6</v>
      </c>
      <c r="S7" s="25">
        <f t="shared" si="2"/>
        <v>495</v>
      </c>
    </row>
    <row r="8" spans="1:19" x14ac:dyDescent="0.3">
      <c r="B8" s="22" t="s">
        <v>168</v>
      </c>
      <c r="C8" s="23">
        <f t="shared" ref="C8:S8" si="3">INDEX(C29:C37,$I$2)</f>
        <v>2356.1999999999998</v>
      </c>
      <c r="D8" s="56">
        <f t="shared" si="3"/>
        <v>2356.1999999999998</v>
      </c>
      <c r="E8" s="56">
        <f t="shared" si="3"/>
        <v>2356.1999999999998</v>
      </c>
      <c r="F8" s="56">
        <f t="shared" si="3"/>
        <v>4395.6000000000004</v>
      </c>
      <c r="G8" s="56">
        <f t="shared" si="3"/>
        <v>5662.8</v>
      </c>
      <c r="H8" s="56">
        <f t="shared" si="3"/>
        <v>5662.8</v>
      </c>
      <c r="I8" s="56">
        <f t="shared" si="3"/>
        <v>7840.8</v>
      </c>
      <c r="J8" s="56">
        <f t="shared" si="3"/>
        <v>7840.8</v>
      </c>
      <c r="K8" s="24">
        <f t="shared" si="3"/>
        <v>1306.8</v>
      </c>
      <c r="L8" s="57">
        <f t="shared" si="3"/>
        <v>1306.8</v>
      </c>
      <c r="M8" s="57">
        <f t="shared" si="3"/>
        <v>1306.8</v>
      </c>
      <c r="N8" s="57">
        <f t="shared" si="3"/>
        <v>653.4</v>
      </c>
      <c r="O8" s="57">
        <f t="shared" si="3"/>
        <v>653.4</v>
      </c>
      <c r="P8" s="57">
        <f t="shared" si="3"/>
        <v>653.4</v>
      </c>
      <c r="Q8" s="57">
        <f t="shared" si="3"/>
        <v>653.4</v>
      </c>
      <c r="R8" s="57">
        <f t="shared" si="3"/>
        <v>653.4</v>
      </c>
      <c r="S8" s="25">
        <f t="shared" si="3"/>
        <v>495</v>
      </c>
    </row>
    <row r="9" spans="1:19" ht="36" x14ac:dyDescent="0.3">
      <c r="B9" s="22"/>
      <c r="C9" s="26" t="s">
        <v>14</v>
      </c>
      <c r="D9" s="27" t="s">
        <v>15</v>
      </c>
      <c r="E9" s="27" t="s">
        <v>16</v>
      </c>
      <c r="F9" s="27" t="s">
        <v>17</v>
      </c>
      <c r="G9" s="27" t="s">
        <v>18</v>
      </c>
      <c r="H9" s="27" t="s">
        <v>19</v>
      </c>
      <c r="I9" s="27" t="s">
        <v>20</v>
      </c>
      <c r="J9" s="27" t="s">
        <v>37</v>
      </c>
      <c r="K9" s="28" t="s">
        <v>14</v>
      </c>
      <c r="L9" s="29" t="s">
        <v>15</v>
      </c>
      <c r="M9" s="29" t="s">
        <v>16</v>
      </c>
      <c r="N9" s="29" t="s">
        <v>17</v>
      </c>
      <c r="O9" s="29" t="s">
        <v>18</v>
      </c>
      <c r="P9" s="29" t="s">
        <v>19</v>
      </c>
      <c r="Q9" s="29" t="s">
        <v>20</v>
      </c>
      <c r="R9" s="29" t="s">
        <v>37</v>
      </c>
      <c r="S9" s="30" t="s">
        <v>38</v>
      </c>
    </row>
    <row r="10" spans="1:19" ht="15" thickBot="1" x14ac:dyDescent="0.35">
      <c r="B10" s="22"/>
      <c r="C10" s="31" t="s">
        <v>39</v>
      </c>
      <c r="D10" s="31" t="s">
        <v>39</v>
      </c>
      <c r="E10" s="31" t="s">
        <v>39</v>
      </c>
      <c r="F10" s="31" t="s">
        <v>39</v>
      </c>
      <c r="G10" s="31" t="s">
        <v>39</v>
      </c>
      <c r="H10" s="31" t="s">
        <v>39</v>
      </c>
      <c r="I10" s="31" t="s">
        <v>39</v>
      </c>
      <c r="J10" s="31" t="s">
        <v>39</v>
      </c>
      <c r="K10" s="32" t="s">
        <v>40</v>
      </c>
      <c r="L10" s="32" t="s">
        <v>40</v>
      </c>
      <c r="M10" s="32" t="s">
        <v>40</v>
      </c>
      <c r="N10" s="32" t="s">
        <v>40</v>
      </c>
      <c r="O10" s="32" t="s">
        <v>40</v>
      </c>
      <c r="P10" s="32" t="s">
        <v>40</v>
      </c>
      <c r="Q10" s="32" t="s">
        <v>40</v>
      </c>
      <c r="R10" s="32" t="s">
        <v>40</v>
      </c>
      <c r="S10" s="33" t="s">
        <v>41</v>
      </c>
    </row>
    <row r="11" spans="1:19" x14ac:dyDescent="0.3">
      <c r="A11" s="102" t="s">
        <v>42</v>
      </c>
      <c r="B11" s="34" t="s">
        <v>43</v>
      </c>
      <c r="C11" s="35">
        <v>2.8</v>
      </c>
      <c r="D11" s="35">
        <v>2.8</v>
      </c>
      <c r="E11" s="35">
        <v>2.8</v>
      </c>
      <c r="F11" s="35">
        <v>2.1</v>
      </c>
      <c r="G11" s="35">
        <v>2.1</v>
      </c>
      <c r="H11" s="35">
        <v>2.1</v>
      </c>
      <c r="I11" s="35">
        <v>2.1</v>
      </c>
      <c r="J11" s="35">
        <v>2.1</v>
      </c>
      <c r="K11" s="36">
        <v>2.5</v>
      </c>
      <c r="L11" s="36">
        <v>2.5</v>
      </c>
      <c r="M11" s="36">
        <v>2.5</v>
      </c>
      <c r="N11" s="36">
        <v>2.5</v>
      </c>
      <c r="O11" s="36">
        <v>2.5</v>
      </c>
      <c r="P11" s="36">
        <v>2.5</v>
      </c>
      <c r="Q11" s="36">
        <v>2.5</v>
      </c>
      <c r="R11" s="36">
        <v>2.5</v>
      </c>
      <c r="S11" s="37">
        <v>2.1</v>
      </c>
    </row>
    <row r="12" spans="1:19" x14ac:dyDescent="0.3">
      <c r="A12" s="102"/>
      <c r="B12" s="38" t="s">
        <v>44</v>
      </c>
      <c r="C12" s="39">
        <v>2</v>
      </c>
      <c r="D12" s="39">
        <v>2</v>
      </c>
      <c r="E12" s="39">
        <v>2</v>
      </c>
      <c r="F12" s="39">
        <v>2</v>
      </c>
      <c r="G12" s="39">
        <v>2</v>
      </c>
      <c r="H12" s="39">
        <v>2</v>
      </c>
      <c r="I12" s="39">
        <v>2</v>
      </c>
      <c r="J12" s="39">
        <v>2</v>
      </c>
      <c r="K12" s="40">
        <v>2.8</v>
      </c>
      <c r="L12" s="40">
        <v>2.8</v>
      </c>
      <c r="M12" s="40">
        <v>2.8</v>
      </c>
      <c r="N12" s="40">
        <v>2.8</v>
      </c>
      <c r="O12" s="40">
        <v>2.8</v>
      </c>
      <c r="P12" s="40">
        <v>2.8</v>
      </c>
      <c r="Q12" s="40">
        <v>2.8</v>
      </c>
      <c r="R12" s="40">
        <v>2.8</v>
      </c>
      <c r="S12" s="41">
        <v>1</v>
      </c>
    </row>
    <row r="13" spans="1:19" x14ac:dyDescent="0.3">
      <c r="A13" s="102"/>
      <c r="B13" s="38" t="s">
        <v>45</v>
      </c>
      <c r="C13" s="39">
        <v>2.8</v>
      </c>
      <c r="D13" s="39">
        <v>2.8</v>
      </c>
      <c r="E13" s="39">
        <v>2.8</v>
      </c>
      <c r="F13" s="39">
        <v>2.1</v>
      </c>
      <c r="G13" s="39">
        <v>2.1</v>
      </c>
      <c r="H13" s="39">
        <v>2.1</v>
      </c>
      <c r="I13" s="39">
        <v>2.1</v>
      </c>
      <c r="J13" s="39">
        <v>2.1</v>
      </c>
      <c r="K13" s="40">
        <v>2.8</v>
      </c>
      <c r="L13" s="40">
        <v>2.8</v>
      </c>
      <c r="M13" s="40">
        <v>2.8</v>
      </c>
      <c r="N13" s="40">
        <v>2.8</v>
      </c>
      <c r="O13" s="40">
        <v>2.8</v>
      </c>
      <c r="P13" s="40">
        <v>2.8</v>
      </c>
      <c r="Q13" s="40">
        <v>2.8</v>
      </c>
      <c r="R13" s="40">
        <v>2.8</v>
      </c>
      <c r="S13" s="41">
        <v>2.1</v>
      </c>
    </row>
    <row r="14" spans="1:19" x14ac:dyDescent="0.3">
      <c r="A14" s="102"/>
      <c r="B14" s="38" t="s">
        <v>46</v>
      </c>
      <c r="C14" s="39">
        <v>2.8</v>
      </c>
      <c r="D14" s="39">
        <v>2.8</v>
      </c>
      <c r="E14" s="39">
        <v>2.8</v>
      </c>
      <c r="F14" s="39">
        <v>2.1</v>
      </c>
      <c r="G14" s="39">
        <v>2.1</v>
      </c>
      <c r="H14" s="39">
        <v>2.1</v>
      </c>
      <c r="I14" s="39">
        <v>2.1</v>
      </c>
      <c r="J14" s="39">
        <v>2.1</v>
      </c>
      <c r="K14" s="40">
        <v>2.5</v>
      </c>
      <c r="L14" s="40">
        <v>2.5</v>
      </c>
      <c r="M14" s="40">
        <v>2.5</v>
      </c>
      <c r="N14" s="40">
        <v>2.5</v>
      </c>
      <c r="O14" s="40">
        <v>2.5</v>
      </c>
      <c r="P14" s="40">
        <v>2.5</v>
      </c>
      <c r="Q14" s="40">
        <v>2.5</v>
      </c>
      <c r="R14" s="40">
        <v>2.5</v>
      </c>
      <c r="S14" s="41">
        <v>2.1</v>
      </c>
    </row>
    <row r="15" spans="1:19" x14ac:dyDescent="0.3">
      <c r="A15" s="102"/>
      <c r="B15" s="38" t="s">
        <v>47</v>
      </c>
      <c r="C15" s="39">
        <v>2.8</v>
      </c>
      <c r="D15" s="39">
        <v>2.8</v>
      </c>
      <c r="E15" s="39">
        <v>2.8</v>
      </c>
      <c r="F15" s="39">
        <v>2.1</v>
      </c>
      <c r="G15" s="39">
        <v>2.1</v>
      </c>
      <c r="H15" s="39">
        <v>2.1</v>
      </c>
      <c r="I15" s="39">
        <v>2.1</v>
      </c>
      <c r="J15" s="39">
        <v>2.1</v>
      </c>
      <c r="K15" s="40">
        <v>2.6</v>
      </c>
      <c r="L15" s="40">
        <v>2.6</v>
      </c>
      <c r="M15" s="40">
        <v>2.6</v>
      </c>
      <c r="N15" s="40">
        <v>2.6</v>
      </c>
      <c r="O15" s="40">
        <v>2.6</v>
      </c>
      <c r="P15" s="40">
        <v>2.6</v>
      </c>
      <c r="Q15" s="40">
        <v>2.6</v>
      </c>
      <c r="R15" s="40">
        <v>2.6</v>
      </c>
      <c r="S15" s="41">
        <v>2.1</v>
      </c>
    </row>
    <row r="16" spans="1:19" x14ac:dyDescent="0.3">
      <c r="A16" s="102"/>
      <c r="B16" s="38" t="s">
        <v>48</v>
      </c>
      <c r="C16" s="39">
        <v>2.1</v>
      </c>
      <c r="D16" s="39">
        <v>2.1</v>
      </c>
      <c r="E16" s="39">
        <v>2.1</v>
      </c>
      <c r="F16" s="39">
        <v>2.1</v>
      </c>
      <c r="G16" s="39">
        <v>2.1</v>
      </c>
      <c r="H16" s="39">
        <v>2.1</v>
      </c>
      <c r="I16" s="39">
        <v>2.1</v>
      </c>
      <c r="J16" s="39">
        <v>2.1</v>
      </c>
      <c r="K16" s="40">
        <v>2.5</v>
      </c>
      <c r="L16" s="40">
        <v>2.5</v>
      </c>
      <c r="M16" s="40">
        <v>2.5</v>
      </c>
      <c r="N16" s="40">
        <v>2.5</v>
      </c>
      <c r="O16" s="40">
        <v>2.5</v>
      </c>
      <c r="P16" s="40">
        <v>2.5</v>
      </c>
      <c r="Q16" s="40">
        <v>2.5</v>
      </c>
      <c r="R16" s="40">
        <v>2.5</v>
      </c>
      <c r="S16" s="41">
        <v>2.1</v>
      </c>
    </row>
    <row r="17" spans="1:19" x14ac:dyDescent="0.3">
      <c r="A17" s="102"/>
      <c r="B17" s="38" t="s">
        <v>49</v>
      </c>
      <c r="C17" s="39">
        <v>8</v>
      </c>
      <c r="D17" s="39">
        <v>8</v>
      </c>
      <c r="E17" s="39">
        <v>8</v>
      </c>
      <c r="F17" s="39">
        <v>8</v>
      </c>
      <c r="G17" s="39">
        <v>8</v>
      </c>
      <c r="H17" s="39">
        <v>8</v>
      </c>
      <c r="I17" s="39">
        <v>8</v>
      </c>
      <c r="J17" s="39">
        <v>8</v>
      </c>
      <c r="K17" s="40">
        <v>8</v>
      </c>
      <c r="L17" s="40">
        <v>8</v>
      </c>
      <c r="M17" s="40">
        <v>8</v>
      </c>
      <c r="N17" s="40">
        <v>8</v>
      </c>
      <c r="O17" s="40">
        <v>8</v>
      </c>
      <c r="P17" s="40">
        <v>8</v>
      </c>
      <c r="Q17" s="40">
        <v>8</v>
      </c>
      <c r="R17" s="40">
        <v>8</v>
      </c>
      <c r="S17" s="41">
        <v>8</v>
      </c>
    </row>
    <row r="18" spans="1:19" x14ac:dyDescent="0.3">
      <c r="A18" s="102"/>
      <c r="B18" s="38" t="s">
        <v>50</v>
      </c>
      <c r="C18" s="39">
        <v>2.6</v>
      </c>
      <c r="D18" s="39">
        <v>2.6</v>
      </c>
      <c r="E18" s="39">
        <v>2.6</v>
      </c>
      <c r="F18" s="39">
        <v>2.6</v>
      </c>
      <c r="G18" s="39">
        <v>2.6</v>
      </c>
      <c r="H18" s="39">
        <v>2.6</v>
      </c>
      <c r="I18" s="39">
        <v>2.6</v>
      </c>
      <c r="J18" s="39">
        <v>2.6</v>
      </c>
      <c r="K18" s="40">
        <v>2.8</v>
      </c>
      <c r="L18" s="40">
        <v>2.8</v>
      </c>
      <c r="M18" s="40">
        <v>2.8</v>
      </c>
      <c r="N18" s="40">
        <v>2.8</v>
      </c>
      <c r="O18" s="40">
        <v>2.8</v>
      </c>
      <c r="P18" s="40">
        <v>2.8</v>
      </c>
      <c r="Q18" s="40">
        <v>2.8</v>
      </c>
      <c r="R18" s="40">
        <v>2.8</v>
      </c>
      <c r="S18" s="41">
        <v>2.6</v>
      </c>
    </row>
    <row r="19" spans="1:19" ht="15" thickBot="1" x14ac:dyDescent="0.35">
      <c r="A19" s="102"/>
      <c r="B19" s="42" t="s">
        <v>51</v>
      </c>
      <c r="C19" s="43">
        <v>20</v>
      </c>
      <c r="D19" s="43">
        <v>20</v>
      </c>
      <c r="E19" s="43">
        <v>20</v>
      </c>
      <c r="F19" s="43">
        <v>20</v>
      </c>
      <c r="G19" s="43">
        <v>20</v>
      </c>
      <c r="H19" s="43">
        <v>20</v>
      </c>
      <c r="I19" s="43">
        <v>20</v>
      </c>
      <c r="J19" s="43">
        <v>20</v>
      </c>
      <c r="K19" s="44">
        <v>20</v>
      </c>
      <c r="L19" s="44">
        <v>20</v>
      </c>
      <c r="M19" s="44">
        <v>20</v>
      </c>
      <c r="N19" s="44">
        <v>20</v>
      </c>
      <c r="O19" s="44">
        <v>20</v>
      </c>
      <c r="P19" s="44">
        <v>20</v>
      </c>
      <c r="Q19" s="44">
        <v>20</v>
      </c>
      <c r="R19" s="44">
        <v>20</v>
      </c>
      <c r="S19" s="45">
        <v>20</v>
      </c>
    </row>
    <row r="20" spans="1:19" x14ac:dyDescent="0.3">
      <c r="A20" s="103" t="s">
        <v>218</v>
      </c>
      <c r="B20" s="46" t="s">
        <v>43</v>
      </c>
      <c r="C20" s="47">
        <f t="shared" ref="C20:K20" si="4">ROUND(C$5*C11,2)</f>
        <v>274.43</v>
      </c>
      <c r="D20" s="47">
        <f t="shared" si="4"/>
        <v>274.43</v>
      </c>
      <c r="E20" s="47">
        <f t="shared" si="4"/>
        <v>274.43</v>
      </c>
      <c r="F20" s="47">
        <f t="shared" si="4"/>
        <v>384.62</v>
      </c>
      <c r="G20" s="47">
        <f t="shared" si="4"/>
        <v>494.8</v>
      </c>
      <c r="H20" s="47">
        <f t="shared" si="4"/>
        <v>494.8</v>
      </c>
      <c r="I20" s="47">
        <f t="shared" si="4"/>
        <v>686.07</v>
      </c>
      <c r="J20" s="47">
        <f t="shared" si="4"/>
        <v>686.07</v>
      </c>
      <c r="K20" s="48">
        <f t="shared" si="4"/>
        <v>136.13</v>
      </c>
      <c r="L20" s="48">
        <f t="shared" ref="D20:S28" si="5">ROUND(L$5*L11,2)</f>
        <v>136.13</v>
      </c>
      <c r="M20" s="48">
        <f t="shared" si="5"/>
        <v>136.13</v>
      </c>
      <c r="N20" s="48">
        <f t="shared" si="5"/>
        <v>68.08</v>
      </c>
      <c r="O20" s="48">
        <f t="shared" si="5"/>
        <v>68.08</v>
      </c>
      <c r="P20" s="48">
        <f t="shared" si="5"/>
        <v>68.08</v>
      </c>
      <c r="Q20" s="48">
        <f t="shared" si="5"/>
        <v>68.08</v>
      </c>
      <c r="R20" s="48">
        <f t="shared" si="5"/>
        <v>68.08</v>
      </c>
      <c r="S20" s="49">
        <f t="shared" si="5"/>
        <v>51.98</v>
      </c>
    </row>
    <row r="21" spans="1:19" x14ac:dyDescent="0.3">
      <c r="A21" s="103"/>
      <c r="B21" s="50" t="s">
        <v>44</v>
      </c>
      <c r="C21" s="23">
        <f t="shared" ref="C21:R28" si="6">ROUND(C$5*C12,2)</f>
        <v>196.02</v>
      </c>
      <c r="D21" s="23">
        <f t="shared" si="6"/>
        <v>196.02</v>
      </c>
      <c r="E21" s="23">
        <f t="shared" si="6"/>
        <v>196.02</v>
      </c>
      <c r="F21" s="23">
        <f t="shared" si="6"/>
        <v>366.3</v>
      </c>
      <c r="G21" s="23">
        <f t="shared" si="6"/>
        <v>471.24</v>
      </c>
      <c r="H21" s="23">
        <f t="shared" si="6"/>
        <v>471.24</v>
      </c>
      <c r="I21" s="23">
        <f t="shared" si="6"/>
        <v>653.4</v>
      </c>
      <c r="J21" s="23">
        <f t="shared" si="6"/>
        <v>653.4</v>
      </c>
      <c r="K21" s="24">
        <f t="shared" si="6"/>
        <v>152.46</v>
      </c>
      <c r="L21" s="24">
        <f t="shared" si="6"/>
        <v>152.46</v>
      </c>
      <c r="M21" s="24">
        <f t="shared" si="6"/>
        <v>152.46</v>
      </c>
      <c r="N21" s="24">
        <f t="shared" si="6"/>
        <v>76.239999999999995</v>
      </c>
      <c r="O21" s="24">
        <f t="shared" si="6"/>
        <v>76.239999999999995</v>
      </c>
      <c r="P21" s="24">
        <f t="shared" si="6"/>
        <v>76.239999999999995</v>
      </c>
      <c r="Q21" s="24">
        <f t="shared" si="6"/>
        <v>76.239999999999995</v>
      </c>
      <c r="R21" s="24">
        <f t="shared" si="6"/>
        <v>76.239999999999995</v>
      </c>
      <c r="S21" s="51">
        <f t="shared" ref="S21:S28" si="7">ROUND(S$5*S12,2)</f>
        <v>24.75</v>
      </c>
    </row>
    <row r="22" spans="1:19" x14ac:dyDescent="0.3">
      <c r="A22" s="103"/>
      <c r="B22" s="50" t="s">
        <v>45</v>
      </c>
      <c r="C22" s="23">
        <f t="shared" si="6"/>
        <v>274.43</v>
      </c>
      <c r="D22" s="23">
        <f t="shared" si="5"/>
        <v>274.43</v>
      </c>
      <c r="E22" s="23">
        <f t="shared" si="5"/>
        <v>274.43</v>
      </c>
      <c r="F22" s="23">
        <f t="shared" si="5"/>
        <v>384.62</v>
      </c>
      <c r="G22" s="23">
        <f t="shared" si="5"/>
        <v>494.8</v>
      </c>
      <c r="H22" s="23">
        <f t="shared" si="5"/>
        <v>494.8</v>
      </c>
      <c r="I22" s="23">
        <f t="shared" si="5"/>
        <v>686.07</v>
      </c>
      <c r="J22" s="23">
        <f t="shared" si="5"/>
        <v>686.07</v>
      </c>
      <c r="K22" s="24">
        <f t="shared" si="5"/>
        <v>152.46</v>
      </c>
      <c r="L22" s="24">
        <f t="shared" si="5"/>
        <v>152.46</v>
      </c>
      <c r="M22" s="24">
        <f t="shared" si="5"/>
        <v>152.46</v>
      </c>
      <c r="N22" s="24">
        <f t="shared" si="5"/>
        <v>76.239999999999995</v>
      </c>
      <c r="O22" s="24">
        <f t="shared" si="5"/>
        <v>76.239999999999995</v>
      </c>
      <c r="P22" s="24">
        <f t="shared" si="5"/>
        <v>76.239999999999995</v>
      </c>
      <c r="Q22" s="24">
        <f t="shared" si="5"/>
        <v>76.239999999999995</v>
      </c>
      <c r="R22" s="24">
        <f t="shared" si="5"/>
        <v>76.239999999999995</v>
      </c>
      <c r="S22" s="51">
        <f t="shared" si="7"/>
        <v>51.98</v>
      </c>
    </row>
    <row r="23" spans="1:19" x14ac:dyDescent="0.3">
      <c r="A23" s="103"/>
      <c r="B23" s="50" t="s">
        <v>46</v>
      </c>
      <c r="C23" s="23">
        <f t="shared" si="6"/>
        <v>274.43</v>
      </c>
      <c r="D23" s="23">
        <f t="shared" si="5"/>
        <v>274.43</v>
      </c>
      <c r="E23" s="23">
        <f t="shared" si="5"/>
        <v>274.43</v>
      </c>
      <c r="F23" s="23">
        <f t="shared" si="5"/>
        <v>384.62</v>
      </c>
      <c r="G23" s="23">
        <f t="shared" si="5"/>
        <v>494.8</v>
      </c>
      <c r="H23" s="23">
        <f t="shared" si="5"/>
        <v>494.8</v>
      </c>
      <c r="I23" s="23">
        <f t="shared" si="5"/>
        <v>686.07</v>
      </c>
      <c r="J23" s="23">
        <f t="shared" si="5"/>
        <v>686.07</v>
      </c>
      <c r="K23" s="24">
        <f t="shared" si="5"/>
        <v>136.13</v>
      </c>
      <c r="L23" s="24">
        <f t="shared" si="5"/>
        <v>136.13</v>
      </c>
      <c r="M23" s="24">
        <f t="shared" si="5"/>
        <v>136.13</v>
      </c>
      <c r="N23" s="24">
        <f t="shared" si="5"/>
        <v>68.08</v>
      </c>
      <c r="O23" s="24">
        <f t="shared" si="5"/>
        <v>68.08</v>
      </c>
      <c r="P23" s="24">
        <f t="shared" si="5"/>
        <v>68.08</v>
      </c>
      <c r="Q23" s="24">
        <f t="shared" si="5"/>
        <v>68.08</v>
      </c>
      <c r="R23" s="24">
        <f t="shared" si="5"/>
        <v>68.08</v>
      </c>
      <c r="S23" s="51">
        <f t="shared" si="7"/>
        <v>51.98</v>
      </c>
    </row>
    <row r="24" spans="1:19" x14ac:dyDescent="0.3">
      <c r="A24" s="103"/>
      <c r="B24" s="50" t="s">
        <v>47</v>
      </c>
      <c r="C24" s="23">
        <f t="shared" si="6"/>
        <v>274.43</v>
      </c>
      <c r="D24" s="23">
        <f t="shared" si="5"/>
        <v>274.43</v>
      </c>
      <c r="E24" s="23">
        <f t="shared" si="5"/>
        <v>274.43</v>
      </c>
      <c r="F24" s="23">
        <f t="shared" si="5"/>
        <v>384.62</v>
      </c>
      <c r="G24" s="23">
        <f t="shared" si="5"/>
        <v>494.8</v>
      </c>
      <c r="H24" s="23">
        <f t="shared" si="5"/>
        <v>494.8</v>
      </c>
      <c r="I24" s="23">
        <f t="shared" si="5"/>
        <v>686.07</v>
      </c>
      <c r="J24" s="23">
        <f t="shared" si="5"/>
        <v>686.07</v>
      </c>
      <c r="K24" s="24">
        <f t="shared" si="5"/>
        <v>141.57</v>
      </c>
      <c r="L24" s="24">
        <f t="shared" si="5"/>
        <v>141.57</v>
      </c>
      <c r="M24" s="24">
        <f t="shared" si="5"/>
        <v>141.57</v>
      </c>
      <c r="N24" s="24">
        <f t="shared" si="5"/>
        <v>70.8</v>
      </c>
      <c r="O24" s="24">
        <f t="shared" si="5"/>
        <v>70.8</v>
      </c>
      <c r="P24" s="24">
        <f t="shared" si="5"/>
        <v>70.8</v>
      </c>
      <c r="Q24" s="24">
        <f t="shared" si="5"/>
        <v>70.8</v>
      </c>
      <c r="R24" s="24">
        <f t="shared" si="5"/>
        <v>70.8</v>
      </c>
      <c r="S24" s="51">
        <f t="shared" si="7"/>
        <v>51.98</v>
      </c>
    </row>
    <row r="25" spans="1:19" x14ac:dyDescent="0.3">
      <c r="A25" s="103"/>
      <c r="B25" s="50" t="s">
        <v>48</v>
      </c>
      <c r="C25" s="23">
        <f t="shared" si="6"/>
        <v>205.82</v>
      </c>
      <c r="D25" s="23">
        <f t="shared" si="5"/>
        <v>205.82</v>
      </c>
      <c r="E25" s="23">
        <f t="shared" si="5"/>
        <v>205.82</v>
      </c>
      <c r="F25" s="23">
        <f t="shared" si="5"/>
        <v>384.62</v>
      </c>
      <c r="G25" s="23">
        <f t="shared" si="5"/>
        <v>494.8</v>
      </c>
      <c r="H25" s="23">
        <f t="shared" si="5"/>
        <v>494.8</v>
      </c>
      <c r="I25" s="23">
        <f t="shared" si="5"/>
        <v>686.07</v>
      </c>
      <c r="J25" s="23">
        <f t="shared" si="5"/>
        <v>686.07</v>
      </c>
      <c r="K25" s="24">
        <f t="shared" si="5"/>
        <v>136.13</v>
      </c>
      <c r="L25" s="24">
        <f t="shared" si="5"/>
        <v>136.13</v>
      </c>
      <c r="M25" s="24">
        <f t="shared" si="5"/>
        <v>136.13</v>
      </c>
      <c r="N25" s="24">
        <f t="shared" si="5"/>
        <v>68.08</v>
      </c>
      <c r="O25" s="24">
        <f t="shared" si="5"/>
        <v>68.08</v>
      </c>
      <c r="P25" s="24">
        <f t="shared" si="5"/>
        <v>68.08</v>
      </c>
      <c r="Q25" s="24">
        <f t="shared" si="5"/>
        <v>68.08</v>
      </c>
      <c r="R25" s="24">
        <f t="shared" si="5"/>
        <v>68.08</v>
      </c>
      <c r="S25" s="51">
        <f t="shared" si="7"/>
        <v>51.98</v>
      </c>
    </row>
    <row r="26" spans="1:19" x14ac:dyDescent="0.3">
      <c r="A26" s="103"/>
      <c r="B26" s="50" t="s">
        <v>49</v>
      </c>
      <c r="C26" s="23">
        <f t="shared" si="6"/>
        <v>784.08</v>
      </c>
      <c r="D26" s="23">
        <f t="shared" si="5"/>
        <v>784.08</v>
      </c>
      <c r="E26" s="23">
        <f t="shared" si="5"/>
        <v>784.08</v>
      </c>
      <c r="F26" s="23">
        <f t="shared" si="5"/>
        <v>1465.2</v>
      </c>
      <c r="G26" s="23">
        <f t="shared" si="5"/>
        <v>1884.96</v>
      </c>
      <c r="H26" s="23">
        <f t="shared" si="5"/>
        <v>1884.96</v>
      </c>
      <c r="I26" s="23">
        <f t="shared" si="5"/>
        <v>2613.6</v>
      </c>
      <c r="J26" s="23">
        <f t="shared" si="5"/>
        <v>2613.6</v>
      </c>
      <c r="K26" s="24">
        <f t="shared" si="5"/>
        <v>435.6</v>
      </c>
      <c r="L26" s="24">
        <f t="shared" si="5"/>
        <v>435.6</v>
      </c>
      <c r="M26" s="24">
        <f t="shared" si="5"/>
        <v>435.6</v>
      </c>
      <c r="N26" s="24">
        <f t="shared" si="5"/>
        <v>217.84</v>
      </c>
      <c r="O26" s="24">
        <f t="shared" si="5"/>
        <v>217.84</v>
      </c>
      <c r="P26" s="24">
        <f t="shared" si="5"/>
        <v>217.84</v>
      </c>
      <c r="Q26" s="24">
        <f t="shared" si="5"/>
        <v>217.84</v>
      </c>
      <c r="R26" s="24">
        <f t="shared" si="5"/>
        <v>217.84</v>
      </c>
      <c r="S26" s="51">
        <f t="shared" si="7"/>
        <v>198</v>
      </c>
    </row>
    <row r="27" spans="1:19" x14ac:dyDescent="0.3">
      <c r="A27" s="103"/>
      <c r="B27" s="50" t="s">
        <v>50</v>
      </c>
      <c r="C27" s="23">
        <f t="shared" si="6"/>
        <v>254.83</v>
      </c>
      <c r="D27" s="23">
        <f t="shared" si="5"/>
        <v>254.83</v>
      </c>
      <c r="E27" s="23">
        <f t="shared" si="5"/>
        <v>254.83</v>
      </c>
      <c r="F27" s="23">
        <f t="shared" si="5"/>
        <v>476.19</v>
      </c>
      <c r="G27" s="23">
        <f t="shared" si="5"/>
        <v>612.61</v>
      </c>
      <c r="H27" s="23">
        <f t="shared" si="5"/>
        <v>612.61</v>
      </c>
      <c r="I27" s="23">
        <f t="shared" si="5"/>
        <v>849.42</v>
      </c>
      <c r="J27" s="23">
        <f t="shared" si="5"/>
        <v>849.42</v>
      </c>
      <c r="K27" s="24">
        <f t="shared" si="5"/>
        <v>152.46</v>
      </c>
      <c r="L27" s="24">
        <f t="shared" si="5"/>
        <v>152.46</v>
      </c>
      <c r="M27" s="24">
        <f t="shared" si="5"/>
        <v>152.46</v>
      </c>
      <c r="N27" s="24">
        <f t="shared" si="5"/>
        <v>76.239999999999995</v>
      </c>
      <c r="O27" s="24">
        <f t="shared" si="5"/>
        <v>76.239999999999995</v>
      </c>
      <c r="P27" s="24">
        <f t="shared" si="5"/>
        <v>76.239999999999995</v>
      </c>
      <c r="Q27" s="24">
        <f t="shared" si="5"/>
        <v>76.239999999999995</v>
      </c>
      <c r="R27" s="24">
        <f t="shared" si="5"/>
        <v>76.239999999999995</v>
      </c>
      <c r="S27" s="51">
        <f t="shared" si="7"/>
        <v>64.349999999999994</v>
      </c>
    </row>
    <row r="28" spans="1:19" ht="15" thickBot="1" x14ac:dyDescent="0.35">
      <c r="A28" s="103"/>
      <c r="B28" s="52" t="s">
        <v>51</v>
      </c>
      <c r="C28" s="53">
        <f t="shared" si="6"/>
        <v>1960.2</v>
      </c>
      <c r="D28" s="53">
        <f t="shared" si="5"/>
        <v>1960.2</v>
      </c>
      <c r="E28" s="53">
        <f t="shared" si="5"/>
        <v>1960.2</v>
      </c>
      <c r="F28" s="53">
        <f t="shared" si="5"/>
        <v>3663</v>
      </c>
      <c r="G28" s="53">
        <f t="shared" si="5"/>
        <v>4712.3999999999996</v>
      </c>
      <c r="H28" s="53">
        <f t="shared" si="5"/>
        <v>4712.3999999999996</v>
      </c>
      <c r="I28" s="53">
        <f t="shared" si="5"/>
        <v>6534</v>
      </c>
      <c r="J28" s="53">
        <f t="shared" si="5"/>
        <v>6534</v>
      </c>
      <c r="K28" s="54">
        <f t="shared" si="5"/>
        <v>1089</v>
      </c>
      <c r="L28" s="54">
        <f t="shared" si="5"/>
        <v>1089</v>
      </c>
      <c r="M28" s="54">
        <f t="shared" si="5"/>
        <v>1089</v>
      </c>
      <c r="N28" s="54">
        <f t="shared" si="5"/>
        <v>544.6</v>
      </c>
      <c r="O28" s="54">
        <f t="shared" si="5"/>
        <v>544.6</v>
      </c>
      <c r="P28" s="54">
        <f t="shared" si="5"/>
        <v>544.6</v>
      </c>
      <c r="Q28" s="54">
        <f t="shared" si="5"/>
        <v>544.6</v>
      </c>
      <c r="R28" s="54">
        <f t="shared" si="5"/>
        <v>544.6</v>
      </c>
      <c r="S28" s="55">
        <f t="shared" si="7"/>
        <v>495</v>
      </c>
    </row>
    <row r="29" spans="1:19" ht="15" customHeight="1" x14ac:dyDescent="0.3">
      <c r="A29" s="103" t="s">
        <v>219</v>
      </c>
      <c r="B29" s="46" t="s">
        <v>43</v>
      </c>
      <c r="C29" s="47">
        <f t="shared" ref="C29:C37" si="8">ROUND(C$6*C11,2)</f>
        <v>329.87</v>
      </c>
      <c r="D29" s="47">
        <f t="shared" ref="D29:R29" si="9">ROUND(D$6*D11,2)</f>
        <v>329.87</v>
      </c>
      <c r="E29" s="47">
        <f t="shared" si="9"/>
        <v>329.87</v>
      </c>
      <c r="F29" s="47">
        <f t="shared" si="9"/>
        <v>461.54</v>
      </c>
      <c r="G29" s="47">
        <f t="shared" si="9"/>
        <v>594.59</v>
      </c>
      <c r="H29" s="47">
        <f t="shared" si="9"/>
        <v>594.59</v>
      </c>
      <c r="I29" s="47">
        <f t="shared" si="9"/>
        <v>823.28</v>
      </c>
      <c r="J29" s="47">
        <f t="shared" si="9"/>
        <v>823.28</v>
      </c>
      <c r="K29" s="48">
        <f>ROUND(K$6*K11,2)</f>
        <v>163.35</v>
      </c>
      <c r="L29" s="48">
        <f t="shared" si="9"/>
        <v>163.35</v>
      </c>
      <c r="M29" s="48">
        <f t="shared" si="9"/>
        <v>163.35</v>
      </c>
      <c r="N29" s="48">
        <f t="shared" si="9"/>
        <v>81.680000000000007</v>
      </c>
      <c r="O29" s="48">
        <f t="shared" si="9"/>
        <v>81.680000000000007</v>
      </c>
      <c r="P29" s="48">
        <f t="shared" si="9"/>
        <v>81.680000000000007</v>
      </c>
      <c r="Q29" s="48">
        <f t="shared" si="9"/>
        <v>81.680000000000007</v>
      </c>
      <c r="R29" s="48">
        <f t="shared" si="9"/>
        <v>81.680000000000007</v>
      </c>
      <c r="S29" s="49">
        <f>ROUND(S$6*S11,2)</f>
        <v>51.98</v>
      </c>
    </row>
    <row r="30" spans="1:19" x14ac:dyDescent="0.3">
      <c r="A30" s="103"/>
      <c r="B30" s="50" t="s">
        <v>44</v>
      </c>
      <c r="C30" s="23">
        <f t="shared" si="8"/>
        <v>235.62</v>
      </c>
      <c r="D30" s="23">
        <f t="shared" ref="D30:S30" si="10">ROUND(D$6*D12,2)</f>
        <v>235.62</v>
      </c>
      <c r="E30" s="23">
        <f t="shared" si="10"/>
        <v>235.62</v>
      </c>
      <c r="F30" s="23">
        <f t="shared" si="10"/>
        <v>439.56</v>
      </c>
      <c r="G30" s="23">
        <f t="shared" si="10"/>
        <v>566.28</v>
      </c>
      <c r="H30" s="23">
        <f t="shared" si="10"/>
        <v>566.28</v>
      </c>
      <c r="I30" s="23">
        <f t="shared" si="10"/>
        <v>784.08</v>
      </c>
      <c r="J30" s="23">
        <f t="shared" si="10"/>
        <v>784.08</v>
      </c>
      <c r="K30" s="24">
        <f t="shared" si="10"/>
        <v>182.95</v>
      </c>
      <c r="L30" s="24">
        <f t="shared" si="10"/>
        <v>182.95</v>
      </c>
      <c r="M30" s="24">
        <f t="shared" si="10"/>
        <v>182.95</v>
      </c>
      <c r="N30" s="24">
        <f t="shared" si="10"/>
        <v>91.48</v>
      </c>
      <c r="O30" s="24">
        <f t="shared" si="10"/>
        <v>91.48</v>
      </c>
      <c r="P30" s="24">
        <f t="shared" si="10"/>
        <v>91.48</v>
      </c>
      <c r="Q30" s="24">
        <f t="shared" si="10"/>
        <v>91.48</v>
      </c>
      <c r="R30" s="24">
        <f t="shared" si="10"/>
        <v>91.48</v>
      </c>
      <c r="S30" s="51">
        <f t="shared" si="10"/>
        <v>24.75</v>
      </c>
    </row>
    <row r="31" spans="1:19" x14ac:dyDescent="0.3">
      <c r="A31" s="103"/>
      <c r="B31" s="50" t="s">
        <v>45</v>
      </c>
      <c r="C31" s="23">
        <f t="shared" si="8"/>
        <v>329.87</v>
      </c>
      <c r="D31" s="23">
        <f t="shared" ref="D31:S31" si="11">ROUND(D$6*D13,2)</f>
        <v>329.87</v>
      </c>
      <c r="E31" s="23">
        <f t="shared" si="11"/>
        <v>329.87</v>
      </c>
      <c r="F31" s="23">
        <f t="shared" si="11"/>
        <v>461.54</v>
      </c>
      <c r="G31" s="23">
        <f t="shared" si="11"/>
        <v>594.59</v>
      </c>
      <c r="H31" s="23">
        <f t="shared" si="11"/>
        <v>594.59</v>
      </c>
      <c r="I31" s="23">
        <f t="shared" si="11"/>
        <v>823.28</v>
      </c>
      <c r="J31" s="23">
        <f t="shared" si="11"/>
        <v>823.28</v>
      </c>
      <c r="K31" s="24">
        <f t="shared" si="11"/>
        <v>182.95</v>
      </c>
      <c r="L31" s="24">
        <f t="shared" si="11"/>
        <v>182.95</v>
      </c>
      <c r="M31" s="24">
        <f t="shared" si="11"/>
        <v>182.95</v>
      </c>
      <c r="N31" s="24">
        <f t="shared" si="11"/>
        <v>91.48</v>
      </c>
      <c r="O31" s="24">
        <f t="shared" si="11"/>
        <v>91.48</v>
      </c>
      <c r="P31" s="24">
        <f t="shared" si="11"/>
        <v>91.48</v>
      </c>
      <c r="Q31" s="24">
        <f t="shared" si="11"/>
        <v>91.48</v>
      </c>
      <c r="R31" s="24">
        <f t="shared" si="11"/>
        <v>91.48</v>
      </c>
      <c r="S31" s="51">
        <f t="shared" si="11"/>
        <v>51.98</v>
      </c>
    </row>
    <row r="32" spans="1:19" x14ac:dyDescent="0.3">
      <c r="A32" s="103"/>
      <c r="B32" s="50" t="s">
        <v>46</v>
      </c>
      <c r="C32" s="23">
        <f t="shared" si="8"/>
        <v>329.87</v>
      </c>
      <c r="D32" s="23">
        <f t="shared" ref="D32:S32" si="12">ROUND(D$6*D14,2)</f>
        <v>329.87</v>
      </c>
      <c r="E32" s="23">
        <f t="shared" si="12"/>
        <v>329.87</v>
      </c>
      <c r="F32" s="23">
        <f t="shared" si="12"/>
        <v>461.54</v>
      </c>
      <c r="G32" s="23">
        <f t="shared" si="12"/>
        <v>594.59</v>
      </c>
      <c r="H32" s="23">
        <f t="shared" si="12"/>
        <v>594.59</v>
      </c>
      <c r="I32" s="23">
        <f t="shared" si="12"/>
        <v>823.28</v>
      </c>
      <c r="J32" s="23">
        <f t="shared" si="12"/>
        <v>823.28</v>
      </c>
      <c r="K32" s="24">
        <f t="shared" si="12"/>
        <v>163.35</v>
      </c>
      <c r="L32" s="24">
        <f t="shared" si="12"/>
        <v>163.35</v>
      </c>
      <c r="M32" s="24">
        <f t="shared" si="12"/>
        <v>163.35</v>
      </c>
      <c r="N32" s="24">
        <f t="shared" si="12"/>
        <v>81.680000000000007</v>
      </c>
      <c r="O32" s="24">
        <f t="shared" si="12"/>
        <v>81.680000000000007</v>
      </c>
      <c r="P32" s="24">
        <f t="shared" si="12"/>
        <v>81.680000000000007</v>
      </c>
      <c r="Q32" s="24">
        <f t="shared" si="12"/>
        <v>81.680000000000007</v>
      </c>
      <c r="R32" s="24">
        <f t="shared" si="12"/>
        <v>81.680000000000007</v>
      </c>
      <c r="S32" s="51">
        <f t="shared" si="12"/>
        <v>51.98</v>
      </c>
    </row>
    <row r="33" spans="1:19" x14ac:dyDescent="0.3">
      <c r="A33" s="103"/>
      <c r="B33" s="50" t="s">
        <v>47</v>
      </c>
      <c r="C33" s="23">
        <f t="shared" si="8"/>
        <v>329.87</v>
      </c>
      <c r="D33" s="23">
        <f t="shared" ref="D33:S33" si="13">ROUND(D$6*D15,2)</f>
        <v>329.87</v>
      </c>
      <c r="E33" s="23">
        <f t="shared" si="13"/>
        <v>329.87</v>
      </c>
      <c r="F33" s="23">
        <f t="shared" si="13"/>
        <v>461.54</v>
      </c>
      <c r="G33" s="23">
        <f t="shared" si="13"/>
        <v>594.59</v>
      </c>
      <c r="H33" s="23">
        <f t="shared" si="13"/>
        <v>594.59</v>
      </c>
      <c r="I33" s="23">
        <f t="shared" si="13"/>
        <v>823.28</v>
      </c>
      <c r="J33" s="23">
        <f t="shared" si="13"/>
        <v>823.28</v>
      </c>
      <c r="K33" s="24">
        <f t="shared" si="13"/>
        <v>169.88</v>
      </c>
      <c r="L33" s="24">
        <f t="shared" si="13"/>
        <v>169.88</v>
      </c>
      <c r="M33" s="24">
        <f t="shared" si="13"/>
        <v>169.88</v>
      </c>
      <c r="N33" s="24">
        <f t="shared" si="13"/>
        <v>84.94</v>
      </c>
      <c r="O33" s="24">
        <f t="shared" si="13"/>
        <v>84.94</v>
      </c>
      <c r="P33" s="24">
        <f t="shared" si="13"/>
        <v>84.94</v>
      </c>
      <c r="Q33" s="24">
        <f t="shared" si="13"/>
        <v>84.94</v>
      </c>
      <c r="R33" s="24">
        <f t="shared" si="13"/>
        <v>84.94</v>
      </c>
      <c r="S33" s="51">
        <f t="shared" si="13"/>
        <v>51.98</v>
      </c>
    </row>
    <row r="34" spans="1:19" x14ac:dyDescent="0.3">
      <c r="A34" s="103"/>
      <c r="B34" s="50" t="s">
        <v>48</v>
      </c>
      <c r="C34" s="23">
        <f t="shared" si="8"/>
        <v>247.4</v>
      </c>
      <c r="D34" s="23">
        <f t="shared" ref="D34:S34" si="14">ROUND(D$6*D16,2)</f>
        <v>247.4</v>
      </c>
      <c r="E34" s="23">
        <f t="shared" si="14"/>
        <v>247.4</v>
      </c>
      <c r="F34" s="23">
        <f t="shared" si="14"/>
        <v>461.54</v>
      </c>
      <c r="G34" s="23">
        <f t="shared" si="14"/>
        <v>594.59</v>
      </c>
      <c r="H34" s="23">
        <f t="shared" si="14"/>
        <v>594.59</v>
      </c>
      <c r="I34" s="23">
        <f t="shared" si="14"/>
        <v>823.28</v>
      </c>
      <c r="J34" s="23">
        <f t="shared" si="14"/>
        <v>823.28</v>
      </c>
      <c r="K34" s="24">
        <f t="shared" si="14"/>
        <v>163.35</v>
      </c>
      <c r="L34" s="24">
        <f t="shared" si="14"/>
        <v>163.35</v>
      </c>
      <c r="M34" s="24">
        <f t="shared" si="14"/>
        <v>163.35</v>
      </c>
      <c r="N34" s="24">
        <f t="shared" si="14"/>
        <v>81.680000000000007</v>
      </c>
      <c r="O34" s="24">
        <f t="shared" si="14"/>
        <v>81.680000000000007</v>
      </c>
      <c r="P34" s="24">
        <f t="shared" si="14"/>
        <v>81.680000000000007</v>
      </c>
      <c r="Q34" s="24">
        <f t="shared" si="14"/>
        <v>81.680000000000007</v>
      </c>
      <c r="R34" s="24">
        <f t="shared" si="14"/>
        <v>81.680000000000007</v>
      </c>
      <c r="S34" s="51">
        <f t="shared" si="14"/>
        <v>51.98</v>
      </c>
    </row>
    <row r="35" spans="1:19" x14ac:dyDescent="0.3">
      <c r="A35" s="103"/>
      <c r="B35" s="50" t="s">
        <v>49</v>
      </c>
      <c r="C35" s="23">
        <f t="shared" si="8"/>
        <v>942.48</v>
      </c>
      <c r="D35" s="23">
        <f t="shared" ref="D35:R35" si="15">ROUND(D$6*D17,2)</f>
        <v>942.48</v>
      </c>
      <c r="E35" s="23">
        <f t="shared" si="15"/>
        <v>942.48</v>
      </c>
      <c r="F35" s="23">
        <f t="shared" si="15"/>
        <v>1758.24</v>
      </c>
      <c r="G35" s="23">
        <f t="shared" si="15"/>
        <v>2265.12</v>
      </c>
      <c r="H35" s="23">
        <f t="shared" si="15"/>
        <v>2265.12</v>
      </c>
      <c r="I35" s="23">
        <f t="shared" si="15"/>
        <v>3136.32</v>
      </c>
      <c r="J35" s="23">
        <f t="shared" si="15"/>
        <v>3136.32</v>
      </c>
      <c r="K35" s="24">
        <f t="shared" si="15"/>
        <v>522.72</v>
      </c>
      <c r="L35" s="24">
        <f t="shared" si="15"/>
        <v>522.72</v>
      </c>
      <c r="M35" s="24">
        <f t="shared" si="15"/>
        <v>522.72</v>
      </c>
      <c r="N35" s="24">
        <f t="shared" si="15"/>
        <v>261.36</v>
      </c>
      <c r="O35" s="24">
        <f t="shared" si="15"/>
        <v>261.36</v>
      </c>
      <c r="P35" s="24">
        <f t="shared" si="15"/>
        <v>261.36</v>
      </c>
      <c r="Q35" s="24">
        <f t="shared" si="15"/>
        <v>261.36</v>
      </c>
      <c r="R35" s="24">
        <f t="shared" si="15"/>
        <v>261.36</v>
      </c>
      <c r="S35" s="51">
        <f>ROUND(S$6*S17,2)</f>
        <v>198</v>
      </c>
    </row>
    <row r="36" spans="1:19" x14ac:dyDescent="0.3">
      <c r="A36" s="103"/>
      <c r="B36" s="50" t="s">
        <v>50</v>
      </c>
      <c r="C36" s="23">
        <f t="shared" si="8"/>
        <v>306.31</v>
      </c>
      <c r="D36" s="23">
        <f t="shared" ref="D36:S36" si="16">ROUND(D$6*D18,2)</f>
        <v>306.31</v>
      </c>
      <c r="E36" s="23">
        <f t="shared" si="16"/>
        <v>306.31</v>
      </c>
      <c r="F36" s="23">
        <f t="shared" si="16"/>
        <v>571.42999999999995</v>
      </c>
      <c r="G36" s="23">
        <f t="shared" si="16"/>
        <v>736.16</v>
      </c>
      <c r="H36" s="23">
        <f t="shared" si="16"/>
        <v>736.16</v>
      </c>
      <c r="I36" s="23">
        <f t="shared" si="16"/>
        <v>1019.3</v>
      </c>
      <c r="J36" s="23">
        <f t="shared" si="16"/>
        <v>1019.3</v>
      </c>
      <c r="K36" s="24">
        <f t="shared" si="16"/>
        <v>182.95</v>
      </c>
      <c r="L36" s="24">
        <f t="shared" si="16"/>
        <v>182.95</v>
      </c>
      <c r="M36" s="24">
        <f t="shared" si="16"/>
        <v>182.95</v>
      </c>
      <c r="N36" s="24">
        <f t="shared" si="16"/>
        <v>91.48</v>
      </c>
      <c r="O36" s="24">
        <f t="shared" si="16"/>
        <v>91.48</v>
      </c>
      <c r="P36" s="24">
        <f t="shared" si="16"/>
        <v>91.48</v>
      </c>
      <c r="Q36" s="24">
        <f t="shared" si="16"/>
        <v>91.48</v>
      </c>
      <c r="R36" s="24">
        <f t="shared" si="16"/>
        <v>91.48</v>
      </c>
      <c r="S36" s="51">
        <f t="shared" si="16"/>
        <v>64.349999999999994</v>
      </c>
    </row>
    <row r="37" spans="1:19" ht="15" thickBot="1" x14ac:dyDescent="0.35">
      <c r="A37" s="103"/>
      <c r="B37" s="52" t="s">
        <v>51</v>
      </c>
      <c r="C37" s="53">
        <f t="shared" si="8"/>
        <v>2356.1999999999998</v>
      </c>
      <c r="D37" s="53">
        <f t="shared" ref="D37:R37" si="17">ROUND(D$6*D19,2)</f>
        <v>2356.1999999999998</v>
      </c>
      <c r="E37" s="53">
        <f t="shared" si="17"/>
        <v>2356.1999999999998</v>
      </c>
      <c r="F37" s="53">
        <f t="shared" si="17"/>
        <v>4395.6000000000004</v>
      </c>
      <c r="G37" s="53">
        <f t="shared" si="17"/>
        <v>5662.8</v>
      </c>
      <c r="H37" s="53">
        <f t="shared" si="17"/>
        <v>5662.8</v>
      </c>
      <c r="I37" s="53">
        <f t="shared" si="17"/>
        <v>7840.8</v>
      </c>
      <c r="J37" s="53">
        <f t="shared" si="17"/>
        <v>7840.8</v>
      </c>
      <c r="K37" s="54">
        <f t="shared" si="17"/>
        <v>1306.8</v>
      </c>
      <c r="L37" s="54">
        <f t="shared" si="17"/>
        <v>1306.8</v>
      </c>
      <c r="M37" s="54">
        <f t="shared" si="17"/>
        <v>1306.8</v>
      </c>
      <c r="N37" s="54">
        <f t="shared" si="17"/>
        <v>653.4</v>
      </c>
      <c r="O37" s="54">
        <f t="shared" si="17"/>
        <v>653.4</v>
      </c>
      <c r="P37" s="54">
        <f t="shared" si="17"/>
        <v>653.4</v>
      </c>
      <c r="Q37" s="54">
        <f t="shared" si="17"/>
        <v>653.4</v>
      </c>
      <c r="R37" s="54">
        <f t="shared" si="17"/>
        <v>653.4</v>
      </c>
      <c r="S37" s="55">
        <f>ROUND(S$6*S19,2)</f>
        <v>495</v>
      </c>
    </row>
    <row r="40" spans="1:19" x14ac:dyDescent="0.3">
      <c r="C40" s="74">
        <f>Arkusz1!D34</f>
        <v>0</v>
      </c>
      <c r="D40" s="70"/>
      <c r="E40" s="70"/>
      <c r="F40" s="74">
        <f>Arkusz1!G34</f>
        <v>0</v>
      </c>
      <c r="G40" s="70"/>
      <c r="H40" s="70"/>
      <c r="I40" s="74">
        <f>Arkusz1!J34</f>
        <v>0</v>
      </c>
      <c r="J40" s="70"/>
    </row>
    <row r="41" spans="1:19" x14ac:dyDescent="0.3">
      <c r="C41" s="70"/>
      <c r="D41" s="74">
        <f>Arkusz1!E35</f>
        <v>0</v>
      </c>
      <c r="E41" s="74">
        <f>Arkusz1!F35</f>
        <v>0</v>
      </c>
      <c r="F41" s="70"/>
      <c r="G41" s="74">
        <f>Arkusz1!H35</f>
        <v>0</v>
      </c>
      <c r="H41" s="74">
        <f>Arkusz1!I35</f>
        <v>0</v>
      </c>
      <c r="I41" s="70"/>
      <c r="J41" s="74">
        <f>Arkusz1!K35</f>
        <v>0</v>
      </c>
    </row>
    <row r="42" spans="1:19" x14ac:dyDescent="0.3">
      <c r="C42" s="70"/>
      <c r="D42" s="74">
        <f>Arkusz1!E36</f>
        <v>0</v>
      </c>
      <c r="E42" s="74">
        <f>Arkusz1!F36</f>
        <v>0</v>
      </c>
      <c r="F42" s="70"/>
      <c r="G42" s="74">
        <f>Arkusz1!H36</f>
        <v>0</v>
      </c>
      <c r="H42" s="74">
        <f>Arkusz1!I36</f>
        <v>0</v>
      </c>
      <c r="I42" s="70"/>
      <c r="J42" s="74">
        <f>Arkusz1!K36</f>
        <v>0</v>
      </c>
    </row>
    <row r="43" spans="1:19" x14ac:dyDescent="0.3">
      <c r="C43" s="70"/>
      <c r="D43" s="74">
        <f>Arkusz1!E37</f>
        <v>0</v>
      </c>
      <c r="E43" s="74">
        <f>Arkusz1!F37</f>
        <v>0</v>
      </c>
      <c r="F43" s="70"/>
      <c r="G43" s="74">
        <f>Arkusz1!H37</f>
        <v>0</v>
      </c>
      <c r="H43" s="74">
        <f>Arkusz1!I37</f>
        <v>0</v>
      </c>
      <c r="I43" s="70"/>
      <c r="J43" s="74">
        <f>Arkusz1!K37</f>
        <v>0</v>
      </c>
    </row>
    <row r="44" spans="1:19" x14ac:dyDescent="0.3">
      <c r="C44" s="70"/>
      <c r="D44" s="74">
        <f>Arkusz1!E38</f>
        <v>0</v>
      </c>
      <c r="E44" s="74">
        <f>Arkusz1!F38</f>
        <v>0</v>
      </c>
      <c r="F44" s="70"/>
      <c r="G44" s="74">
        <f>Arkusz1!H38</f>
        <v>0</v>
      </c>
      <c r="H44" s="74">
        <f>Arkusz1!I38</f>
        <v>0</v>
      </c>
      <c r="I44" s="70"/>
      <c r="J44" s="74">
        <f>Arkusz1!K38</f>
        <v>0</v>
      </c>
    </row>
    <row r="45" spans="1:19" x14ac:dyDescent="0.3">
      <c r="C45" s="61">
        <f>C40*C$8</f>
        <v>0</v>
      </c>
      <c r="D45" s="71"/>
      <c r="E45" s="71"/>
      <c r="F45" s="71"/>
      <c r="G45" s="71"/>
      <c r="H45" s="71"/>
      <c r="I45" s="71"/>
      <c r="J45" s="71"/>
    </row>
    <row r="46" spans="1:19" x14ac:dyDescent="0.3">
      <c r="C46" s="71"/>
      <c r="D46" s="71"/>
      <c r="E46" s="71"/>
      <c r="F46" s="61">
        <f>F40*F$8</f>
        <v>0</v>
      </c>
      <c r="G46" s="71"/>
      <c r="H46" s="71"/>
      <c r="I46" s="61">
        <f>I40*I$8</f>
        <v>0</v>
      </c>
      <c r="J46" s="71"/>
    </row>
    <row r="47" spans="1:19" x14ac:dyDescent="0.3">
      <c r="C47" s="71"/>
      <c r="D47" s="61">
        <f>D41*D$8</f>
        <v>0</v>
      </c>
      <c r="E47" s="61">
        <f>E41*E$8</f>
        <v>0</v>
      </c>
      <c r="F47" s="71"/>
      <c r="G47" s="71"/>
      <c r="H47" s="71"/>
      <c r="I47" s="71"/>
      <c r="J47" s="71"/>
    </row>
    <row r="48" spans="1:19" x14ac:dyDescent="0.3">
      <c r="C48" s="71"/>
      <c r="D48" s="71"/>
      <c r="E48" s="71"/>
      <c r="F48" s="71"/>
      <c r="G48" s="61">
        <f>G41*G$8</f>
        <v>0</v>
      </c>
      <c r="H48" s="61">
        <f>H41*H$8</f>
        <v>0</v>
      </c>
      <c r="I48" s="71"/>
      <c r="J48" s="61">
        <f>J41*J$8</f>
        <v>0</v>
      </c>
    </row>
    <row r="49" spans="3:12" x14ac:dyDescent="0.3">
      <c r="C49" s="71"/>
      <c r="D49" s="61">
        <f>D42*D$8</f>
        <v>0</v>
      </c>
      <c r="E49" s="61">
        <f>E42*E$8</f>
        <v>0</v>
      </c>
      <c r="F49" s="71"/>
      <c r="G49" s="71"/>
      <c r="H49" s="71"/>
      <c r="I49" s="71"/>
      <c r="J49" s="71"/>
    </row>
    <row r="50" spans="3:12" x14ac:dyDescent="0.3">
      <c r="C50" s="71"/>
      <c r="D50" s="71"/>
      <c r="E50" s="71"/>
      <c r="F50" s="71"/>
      <c r="G50" s="61">
        <f>G42*G$8</f>
        <v>0</v>
      </c>
      <c r="H50" s="61">
        <f>H42*H$8</f>
        <v>0</v>
      </c>
      <c r="I50" s="71"/>
      <c r="J50" s="61">
        <f>J42*J$8</f>
        <v>0</v>
      </c>
    </row>
    <row r="51" spans="3:12" x14ac:dyDescent="0.3">
      <c r="C51" s="71"/>
      <c r="D51" s="61">
        <f>D43*D$8</f>
        <v>0</v>
      </c>
      <c r="E51" s="61">
        <f>E43*E$8</f>
        <v>0</v>
      </c>
      <c r="F51" s="71"/>
      <c r="G51" s="71"/>
      <c r="H51" s="71"/>
      <c r="I51" s="71"/>
      <c r="J51" s="71"/>
    </row>
    <row r="52" spans="3:12" x14ac:dyDescent="0.3">
      <c r="C52" s="71"/>
      <c r="D52" s="71"/>
      <c r="E52" s="71"/>
      <c r="F52" s="71"/>
      <c r="G52" s="61">
        <f>G43*G$8</f>
        <v>0</v>
      </c>
      <c r="H52" s="61">
        <f>H43*H$8</f>
        <v>0</v>
      </c>
      <c r="I52" s="71"/>
      <c r="J52" s="61">
        <f>J43*J$8</f>
        <v>0</v>
      </c>
    </row>
    <row r="53" spans="3:12" x14ac:dyDescent="0.3">
      <c r="C53" s="71"/>
      <c r="D53" s="61">
        <f>D44*D$8</f>
        <v>0</v>
      </c>
      <c r="E53" s="61">
        <f>E44*E$8</f>
        <v>0</v>
      </c>
      <c r="F53" s="71"/>
      <c r="G53" s="61">
        <f>G44*G$8</f>
        <v>0</v>
      </c>
      <c r="H53" s="61">
        <f>H44*H$8</f>
        <v>0</v>
      </c>
      <c r="I53" s="71"/>
      <c r="J53" s="61">
        <f>J44*J$8</f>
        <v>0</v>
      </c>
      <c r="L53" s="78"/>
    </row>
    <row r="54" spans="3:12" x14ac:dyDescent="0.3">
      <c r="C54"/>
      <c r="D54"/>
      <c r="E54"/>
      <c r="F54"/>
      <c r="G54"/>
      <c r="H54"/>
      <c r="I54"/>
      <c r="J54"/>
      <c r="L54" s="78"/>
    </row>
    <row r="55" spans="3:12" x14ac:dyDescent="0.3">
      <c r="C55" s="64">
        <f>Arkusz1!D63</f>
        <v>0</v>
      </c>
      <c r="D55" s="64">
        <f>Arkusz1!E63</f>
        <v>0</v>
      </c>
      <c r="E55" s="64">
        <f>Arkusz1!F63</f>
        <v>0</v>
      </c>
      <c r="F55" s="64">
        <f>Arkusz1!G63</f>
        <v>0</v>
      </c>
      <c r="G55" s="64">
        <f>Arkusz1!H63</f>
        <v>0</v>
      </c>
      <c r="H55" s="64">
        <f>Arkusz1!I63</f>
        <v>0</v>
      </c>
      <c r="I55" s="64">
        <f>Arkusz1!J63</f>
        <v>0</v>
      </c>
      <c r="J55" s="64">
        <f>Arkusz1!K63</f>
        <v>0</v>
      </c>
      <c r="L55" s="78"/>
    </row>
    <row r="56" spans="3:12" x14ac:dyDescent="0.3">
      <c r="C56" s="65">
        <f>C55*K$8</f>
        <v>0</v>
      </c>
      <c r="D56" s="65">
        <f t="shared" ref="D56:J56" si="18">D55*L$8</f>
        <v>0</v>
      </c>
      <c r="E56" s="65">
        <f t="shared" si="18"/>
        <v>0</v>
      </c>
      <c r="F56" s="65">
        <f t="shared" si="18"/>
        <v>0</v>
      </c>
      <c r="G56" s="65">
        <f t="shared" si="18"/>
        <v>0</v>
      </c>
      <c r="H56" s="65">
        <f t="shared" si="18"/>
        <v>0</v>
      </c>
      <c r="I56" s="65">
        <f t="shared" si="18"/>
        <v>0</v>
      </c>
      <c r="J56" s="65">
        <f t="shared" si="18"/>
        <v>0</v>
      </c>
      <c r="L56" s="78"/>
    </row>
    <row r="57" spans="3:12" x14ac:dyDescent="0.3">
      <c r="C57"/>
      <c r="D57"/>
      <c r="E57"/>
      <c r="F57"/>
      <c r="G57"/>
      <c r="H57"/>
      <c r="I57"/>
      <c r="J57"/>
    </row>
    <row r="58" spans="3:12" x14ac:dyDescent="0.3">
      <c r="C58" s="74">
        <f>Arkusz1!D73</f>
        <v>0</v>
      </c>
      <c r="D58" s="74">
        <f>Arkusz1!E73</f>
        <v>0</v>
      </c>
      <c r="E58" s="74">
        <f>Arkusz1!F73</f>
        <v>0</v>
      </c>
      <c r="F58" s="74">
        <f>Arkusz1!G73</f>
        <v>0</v>
      </c>
      <c r="G58" s="74">
        <f>Arkusz1!H73</f>
        <v>0</v>
      </c>
      <c r="H58" s="74">
        <f>Arkusz1!I73</f>
        <v>0</v>
      </c>
      <c r="I58" s="74">
        <f>Arkusz1!J73</f>
        <v>0</v>
      </c>
      <c r="J58" s="74">
        <f>Arkusz1!K73</f>
        <v>0</v>
      </c>
    </row>
    <row r="59" spans="3:12" x14ac:dyDescent="0.3">
      <c r="C59" s="74">
        <f>Arkusz1!D74</f>
        <v>0</v>
      </c>
      <c r="D59" s="74">
        <f>Arkusz1!E74</f>
        <v>0</v>
      </c>
      <c r="E59" s="74">
        <f>Arkusz1!F74</f>
        <v>0</v>
      </c>
      <c r="F59" s="74">
        <f>Arkusz1!G74</f>
        <v>0</v>
      </c>
      <c r="G59" s="74">
        <f>Arkusz1!H74</f>
        <v>0</v>
      </c>
      <c r="H59" s="74">
        <f>Arkusz1!I74</f>
        <v>0</v>
      </c>
      <c r="I59" s="74">
        <f>Arkusz1!J74</f>
        <v>0</v>
      </c>
      <c r="J59" s="74">
        <f>Arkusz1!K74</f>
        <v>0</v>
      </c>
    </row>
    <row r="60" spans="3:12" x14ac:dyDescent="0.3">
      <c r="C60" s="74">
        <f>Arkusz1!D75</f>
        <v>0</v>
      </c>
      <c r="D60" s="74">
        <f>Arkusz1!E75</f>
        <v>0</v>
      </c>
      <c r="E60" s="74">
        <f>Arkusz1!F75</f>
        <v>0</v>
      </c>
      <c r="F60" s="74">
        <f>Arkusz1!G75</f>
        <v>0</v>
      </c>
      <c r="G60" s="74">
        <f>Arkusz1!H75</f>
        <v>0</v>
      </c>
      <c r="H60" s="74">
        <f>Arkusz1!I75</f>
        <v>0</v>
      </c>
      <c r="I60" s="74">
        <f>Arkusz1!J75</f>
        <v>0</v>
      </c>
      <c r="J60" s="74">
        <f>Arkusz1!K75</f>
        <v>0</v>
      </c>
    </row>
    <row r="61" spans="3:12" x14ac:dyDescent="0.3">
      <c r="C61" s="74">
        <f>Arkusz1!D76</f>
        <v>0</v>
      </c>
      <c r="D61" s="74">
        <f>Arkusz1!E76</f>
        <v>0</v>
      </c>
      <c r="E61" s="74">
        <f>Arkusz1!F76</f>
        <v>0</v>
      </c>
      <c r="F61" s="74">
        <f>Arkusz1!G76</f>
        <v>0</v>
      </c>
      <c r="G61" s="74">
        <f>Arkusz1!H76</f>
        <v>0</v>
      </c>
      <c r="H61" s="74">
        <f>Arkusz1!I76</f>
        <v>0</v>
      </c>
      <c r="I61" s="74">
        <f>Arkusz1!J76</f>
        <v>0</v>
      </c>
      <c r="J61" s="74">
        <f>Arkusz1!K76</f>
        <v>0</v>
      </c>
    </row>
    <row r="62" spans="3:12" x14ac:dyDescent="0.3">
      <c r="C62" s="70"/>
      <c r="D62" s="70"/>
      <c r="E62" s="70"/>
      <c r="F62" s="74">
        <f>Arkusz1!G77</f>
        <v>0</v>
      </c>
      <c r="G62" s="74">
        <f>Arkusz1!H77</f>
        <v>0</v>
      </c>
      <c r="H62" s="70"/>
      <c r="I62" s="74">
        <f>Arkusz1!J77</f>
        <v>0</v>
      </c>
      <c r="J62" s="74">
        <f>Arkusz1!K77</f>
        <v>0</v>
      </c>
    </row>
    <row r="63" spans="3:12" x14ac:dyDescent="0.3">
      <c r="C63" s="74">
        <f>Arkusz1!D78</f>
        <v>0</v>
      </c>
      <c r="D63" s="74">
        <f>Arkusz1!E78</f>
        <v>0</v>
      </c>
      <c r="E63" s="74">
        <f>Arkusz1!F78</f>
        <v>0</v>
      </c>
      <c r="F63" s="74">
        <f>Arkusz1!G78</f>
        <v>0</v>
      </c>
      <c r="G63" s="74">
        <f>Arkusz1!H78</f>
        <v>0</v>
      </c>
      <c r="H63" s="74">
        <f>Arkusz1!I78</f>
        <v>0</v>
      </c>
      <c r="I63" s="74">
        <f>Arkusz1!J78</f>
        <v>0</v>
      </c>
      <c r="J63" s="74">
        <f>Arkusz1!K78</f>
        <v>0</v>
      </c>
    </row>
    <row r="64" spans="3:12" x14ac:dyDescent="0.3">
      <c r="C64" s="74">
        <f>Arkusz1!D79</f>
        <v>0</v>
      </c>
      <c r="D64" s="74">
        <f>Arkusz1!E79</f>
        <v>0</v>
      </c>
      <c r="E64" s="74">
        <f>Arkusz1!F79</f>
        <v>0</v>
      </c>
      <c r="F64" s="74">
        <f>Arkusz1!G79</f>
        <v>0</v>
      </c>
      <c r="G64" s="74">
        <f>Arkusz1!H79</f>
        <v>0</v>
      </c>
      <c r="H64" s="74">
        <f>Arkusz1!I79</f>
        <v>0</v>
      </c>
      <c r="I64" s="74">
        <f>Arkusz1!J79</f>
        <v>0</v>
      </c>
      <c r="J64" s="74">
        <f>Arkusz1!K79</f>
        <v>0</v>
      </c>
    </row>
    <row r="65" spans="2:10" x14ac:dyDescent="0.3">
      <c r="C65" s="74">
        <f>Arkusz1!D80</f>
        <v>0</v>
      </c>
      <c r="D65" s="74">
        <f>Arkusz1!E80</f>
        <v>0</v>
      </c>
      <c r="E65" s="74">
        <f>Arkusz1!F80</f>
        <v>0</v>
      </c>
      <c r="F65" s="74">
        <f>Arkusz1!G80</f>
        <v>0</v>
      </c>
      <c r="G65" s="74">
        <f>Arkusz1!H80</f>
        <v>0</v>
      </c>
      <c r="H65" s="74">
        <f>Arkusz1!I80</f>
        <v>0</v>
      </c>
      <c r="I65" s="74">
        <f>Arkusz1!J80</f>
        <v>0</v>
      </c>
      <c r="J65" s="74">
        <f>Arkusz1!K80</f>
        <v>0</v>
      </c>
    </row>
    <row r="66" spans="2:10" x14ac:dyDescent="0.3">
      <c r="C66" s="74">
        <f>Arkusz1!D81</f>
        <v>0</v>
      </c>
      <c r="D66" s="74">
        <f>Arkusz1!E81</f>
        <v>0</v>
      </c>
      <c r="E66" s="74">
        <f>Arkusz1!F81</f>
        <v>0</v>
      </c>
      <c r="F66" s="74">
        <f>Arkusz1!G81</f>
        <v>0</v>
      </c>
      <c r="G66" s="74">
        <f>Arkusz1!H81</f>
        <v>0</v>
      </c>
      <c r="H66" s="74">
        <f>Arkusz1!I81</f>
        <v>0</v>
      </c>
      <c r="I66" s="74">
        <f>Arkusz1!J81</f>
        <v>0</v>
      </c>
      <c r="J66" s="74">
        <f>Arkusz1!K81</f>
        <v>0</v>
      </c>
    </row>
    <row r="67" spans="2:10" x14ac:dyDescent="0.3">
      <c r="C67" s="61">
        <f>C58*C$7</f>
        <v>0</v>
      </c>
      <c r="D67" s="61">
        <f>D58*D$7</f>
        <v>0</v>
      </c>
      <c r="E67" s="61">
        <f>E58*E$7</f>
        <v>0</v>
      </c>
      <c r="F67" s="71"/>
      <c r="G67" s="71"/>
      <c r="H67" s="71"/>
      <c r="I67" s="71"/>
      <c r="J67" s="71"/>
    </row>
    <row r="68" spans="2:10" x14ac:dyDescent="0.3">
      <c r="C68" s="61">
        <f>C59*C$8</f>
        <v>0</v>
      </c>
      <c r="D68" s="61">
        <f>D59*D$8</f>
        <v>0</v>
      </c>
      <c r="E68" s="61">
        <f>E59*E$8</f>
        <v>0</v>
      </c>
      <c r="F68" s="71"/>
      <c r="G68" s="71"/>
      <c r="H68" s="71"/>
      <c r="I68" s="71"/>
      <c r="J68" s="71"/>
    </row>
    <row r="69" spans="2:10" x14ac:dyDescent="0.3">
      <c r="C69" s="71"/>
      <c r="D69" s="71"/>
      <c r="E69" s="71"/>
      <c r="F69" s="61">
        <f>F58*F$7</f>
        <v>0</v>
      </c>
      <c r="G69" s="61">
        <f t="shared" ref="G69:J69" si="19">G58*G$7</f>
        <v>0</v>
      </c>
      <c r="H69" s="61">
        <f t="shared" si="19"/>
        <v>0</v>
      </c>
      <c r="I69" s="61">
        <f t="shared" si="19"/>
        <v>0</v>
      </c>
      <c r="J69" s="61">
        <f t="shared" si="19"/>
        <v>0</v>
      </c>
    </row>
    <row r="70" spans="2:10" x14ac:dyDescent="0.3">
      <c r="C70" s="71"/>
      <c r="D70" s="71"/>
      <c r="E70" s="71"/>
      <c r="F70" s="61">
        <f>F59*F$8</f>
        <v>0</v>
      </c>
      <c r="G70" s="61">
        <f t="shared" ref="G70:I70" si="20">G59*G$8</f>
        <v>0</v>
      </c>
      <c r="H70" s="61">
        <f t="shared" si="20"/>
        <v>0</v>
      </c>
      <c r="I70" s="61">
        <f t="shared" si="20"/>
        <v>0</v>
      </c>
      <c r="J70" s="61">
        <f>J59*J$8</f>
        <v>0</v>
      </c>
    </row>
    <row r="71" spans="2:10" x14ac:dyDescent="0.3">
      <c r="B71" s="68"/>
      <c r="C71" s="61">
        <f>C60*K$7</f>
        <v>0</v>
      </c>
      <c r="D71" s="61">
        <f t="shared" ref="D71:J71" si="21">D60*L$7</f>
        <v>0</v>
      </c>
      <c r="E71" s="61">
        <f t="shared" si="21"/>
        <v>0</v>
      </c>
      <c r="F71" s="61">
        <f t="shared" si="21"/>
        <v>0</v>
      </c>
      <c r="G71" s="61">
        <f t="shared" si="21"/>
        <v>0</v>
      </c>
      <c r="H71" s="61">
        <f t="shared" si="21"/>
        <v>0</v>
      </c>
      <c r="I71" s="61">
        <f t="shared" si="21"/>
        <v>0</v>
      </c>
      <c r="J71" s="61">
        <f t="shared" si="21"/>
        <v>0</v>
      </c>
    </row>
    <row r="72" spans="2:10" x14ac:dyDescent="0.3">
      <c r="C72" s="61">
        <f>C61*K$8</f>
        <v>0</v>
      </c>
      <c r="D72" s="61">
        <f t="shared" ref="D72:J72" si="22">D61*L$8</f>
        <v>0</v>
      </c>
      <c r="E72" s="61">
        <f t="shared" si="22"/>
        <v>0</v>
      </c>
      <c r="F72" s="61">
        <f t="shared" si="22"/>
        <v>0</v>
      </c>
      <c r="G72" s="61">
        <f t="shared" si="22"/>
        <v>0</v>
      </c>
      <c r="H72" s="61">
        <f t="shared" si="22"/>
        <v>0</v>
      </c>
      <c r="I72" s="61">
        <f t="shared" si="22"/>
        <v>0</v>
      </c>
      <c r="J72" s="61">
        <f t="shared" si="22"/>
        <v>0</v>
      </c>
    </row>
    <row r="73" spans="2:10" x14ac:dyDescent="0.3">
      <c r="C73" s="71"/>
      <c r="D73" s="71"/>
      <c r="E73" s="71"/>
      <c r="F73" s="61">
        <f>F62*$S$8</f>
        <v>0</v>
      </c>
      <c r="G73" s="61">
        <f>G62*$S$8</f>
        <v>0</v>
      </c>
      <c r="H73" s="71"/>
      <c r="I73" s="61">
        <f>I62*$S$8</f>
        <v>0</v>
      </c>
      <c r="J73" s="61">
        <f>J62*$S$8</f>
        <v>0</v>
      </c>
    </row>
    <row r="74" spans="2:10" x14ac:dyDescent="0.3">
      <c r="C74" s="61">
        <f>C63*C$7</f>
        <v>0</v>
      </c>
      <c r="D74" s="61">
        <f>D63*D$7</f>
        <v>0</v>
      </c>
      <c r="E74" s="61">
        <f t="shared" ref="E74" si="23">E63*E$7</f>
        <v>0</v>
      </c>
      <c r="F74" s="61">
        <f>F63*F$7</f>
        <v>0</v>
      </c>
      <c r="G74" s="61">
        <f>G63*G$7</f>
        <v>0</v>
      </c>
      <c r="H74" s="61">
        <f>H63*H$7</f>
        <v>0</v>
      </c>
      <c r="I74" s="61">
        <f>I63*I$7</f>
        <v>0</v>
      </c>
      <c r="J74" s="61">
        <f>J63*J$7</f>
        <v>0</v>
      </c>
    </row>
    <row r="75" spans="2:10" x14ac:dyDescent="0.3">
      <c r="C75" s="61">
        <f>C64*C$8</f>
        <v>0</v>
      </c>
      <c r="D75" s="61">
        <f>D64*D$8</f>
        <v>0</v>
      </c>
      <c r="E75" s="61">
        <f t="shared" ref="E75:J75" si="24">E64*E$8</f>
        <v>0</v>
      </c>
      <c r="F75" s="61">
        <f>F64*F$8</f>
        <v>0</v>
      </c>
      <c r="G75" s="61">
        <f>G64*G$8</f>
        <v>0</v>
      </c>
      <c r="H75" s="61">
        <f t="shared" si="24"/>
        <v>0</v>
      </c>
      <c r="I75" s="61">
        <f t="shared" si="24"/>
        <v>0</v>
      </c>
      <c r="J75" s="61">
        <f t="shared" si="24"/>
        <v>0</v>
      </c>
    </row>
    <row r="76" spans="2:10" ht="15.75" customHeight="1" x14ac:dyDescent="0.3">
      <c r="C76" s="61">
        <f>C65*K$7</f>
        <v>0</v>
      </c>
      <c r="D76" s="61">
        <f>D65*L$7</f>
        <v>0</v>
      </c>
      <c r="E76" s="61">
        <f>E65*M$7</f>
        <v>0</v>
      </c>
      <c r="F76" s="61">
        <f>F65*N$7</f>
        <v>0</v>
      </c>
      <c r="G76" s="61">
        <f t="shared" ref="G76:J76" si="25">G65*O$7</f>
        <v>0</v>
      </c>
      <c r="H76" s="61">
        <f t="shared" si="25"/>
        <v>0</v>
      </c>
      <c r="I76" s="61">
        <f t="shared" si="25"/>
        <v>0</v>
      </c>
      <c r="J76" s="61">
        <f t="shared" si="25"/>
        <v>0</v>
      </c>
    </row>
    <row r="77" spans="2:10" ht="15" customHeight="1" x14ac:dyDescent="0.3">
      <c r="C77" s="61">
        <f t="shared" ref="C77:J77" si="26">C66*K$8</f>
        <v>0</v>
      </c>
      <c r="D77" s="61">
        <f t="shared" si="26"/>
        <v>0</v>
      </c>
      <c r="E77" s="61">
        <f t="shared" si="26"/>
        <v>0</v>
      </c>
      <c r="F77" s="61">
        <f t="shared" si="26"/>
        <v>0</v>
      </c>
      <c r="G77" s="61">
        <f t="shared" si="26"/>
        <v>0</v>
      </c>
      <c r="H77" s="61">
        <f t="shared" si="26"/>
        <v>0</v>
      </c>
      <c r="I77" s="61">
        <f t="shared" si="26"/>
        <v>0</v>
      </c>
      <c r="J77" s="61">
        <f t="shared" si="26"/>
        <v>0</v>
      </c>
    </row>
    <row r="78" spans="2:10" ht="15" customHeight="1" x14ac:dyDescent="0.3">
      <c r="C78"/>
      <c r="D78"/>
      <c r="E78"/>
      <c r="F78"/>
      <c r="G78"/>
      <c r="H78"/>
      <c r="I78"/>
      <c r="J78"/>
    </row>
    <row r="79" spans="2:10" ht="15" customHeight="1" x14ac:dyDescent="0.3">
      <c r="C79"/>
      <c r="D79"/>
      <c r="E79"/>
      <c r="F79"/>
      <c r="G79"/>
      <c r="H79"/>
      <c r="I79"/>
      <c r="J79"/>
    </row>
    <row r="80" spans="2:10" ht="15" customHeight="1" x14ac:dyDescent="0.3">
      <c r="C80"/>
      <c r="D80"/>
      <c r="E80"/>
      <c r="F80"/>
      <c r="G80"/>
      <c r="H80"/>
      <c r="I80"/>
      <c r="J80"/>
    </row>
    <row r="81" spans="3:10" ht="15" customHeight="1" x14ac:dyDescent="0.3">
      <c r="C81"/>
      <c r="D81"/>
      <c r="E81"/>
      <c r="F81"/>
      <c r="G81"/>
      <c r="H81"/>
      <c r="I81"/>
      <c r="J81"/>
    </row>
    <row r="82" spans="3:10" ht="15" customHeight="1" x14ac:dyDescent="0.3">
      <c r="C82" s="74" t="s">
        <v>170</v>
      </c>
      <c r="D82" s="70"/>
      <c r="E82" s="70"/>
      <c r="F82" s="74" t="s">
        <v>171</v>
      </c>
      <c r="G82" s="70"/>
      <c r="H82" s="70"/>
      <c r="I82" s="74" t="s">
        <v>172</v>
      </c>
      <c r="J82" s="70"/>
    </row>
    <row r="83" spans="3:10" ht="15" customHeight="1" x14ac:dyDescent="0.3">
      <c r="C83" s="70"/>
      <c r="D83" s="74" t="s">
        <v>104</v>
      </c>
      <c r="E83" s="74" t="s">
        <v>173</v>
      </c>
      <c r="F83" s="70"/>
      <c r="G83" s="74" t="s">
        <v>105</v>
      </c>
      <c r="H83" s="74" t="s">
        <v>174</v>
      </c>
      <c r="I83" s="70"/>
      <c r="J83" s="74" t="s">
        <v>106</v>
      </c>
    </row>
    <row r="84" spans="3:10" ht="15" customHeight="1" x14ac:dyDescent="0.3">
      <c r="C84" s="70"/>
      <c r="D84" s="74" t="s">
        <v>107</v>
      </c>
      <c r="E84" s="74" t="s">
        <v>175</v>
      </c>
      <c r="F84" s="70"/>
      <c r="G84" s="74" t="s">
        <v>108</v>
      </c>
      <c r="H84" s="74" t="s">
        <v>176</v>
      </c>
      <c r="I84" s="70"/>
      <c r="J84" s="74" t="s">
        <v>109</v>
      </c>
    </row>
    <row r="85" spans="3:10" ht="15" customHeight="1" x14ac:dyDescent="0.3">
      <c r="C85" s="70"/>
      <c r="D85" s="74" t="s">
        <v>110</v>
      </c>
      <c r="E85" s="74" t="s">
        <v>177</v>
      </c>
      <c r="F85" s="70"/>
      <c r="G85" s="74" t="s">
        <v>111</v>
      </c>
      <c r="H85" s="74" t="s">
        <v>178</v>
      </c>
      <c r="I85" s="70"/>
      <c r="J85" s="74" t="s">
        <v>112</v>
      </c>
    </row>
    <row r="86" spans="3:10" ht="15" customHeight="1" x14ac:dyDescent="0.3">
      <c r="C86" s="70"/>
      <c r="D86" s="74" t="s">
        <v>113</v>
      </c>
      <c r="E86" s="74" t="s">
        <v>179</v>
      </c>
      <c r="F86" s="70"/>
      <c r="G86" s="74" t="s">
        <v>114</v>
      </c>
      <c r="H86" s="74" t="s">
        <v>180</v>
      </c>
      <c r="I86" s="70"/>
      <c r="J86" s="74" t="s">
        <v>115</v>
      </c>
    </row>
    <row r="87" spans="3:10" ht="15" customHeight="1" x14ac:dyDescent="0.3">
      <c r="C87" s="61" t="str">
        <f>"="&amp;C82&amp;"*Arkusz2!"&amp;C$4</f>
        <v>=$D$34*Arkusz2!$C$8</v>
      </c>
      <c r="D87" s="71"/>
      <c r="E87" s="71"/>
      <c r="F87" s="71"/>
      <c r="G87" s="71"/>
      <c r="H87" s="71"/>
      <c r="I87" s="71"/>
      <c r="J87" s="71"/>
    </row>
    <row r="88" spans="3:10" ht="15" customHeight="1" x14ac:dyDescent="0.3">
      <c r="C88" s="71"/>
      <c r="D88" s="71"/>
      <c r="E88" s="71"/>
      <c r="F88" s="61" t="str">
        <f>"="&amp;F82&amp;"*Arkusz2!"&amp;F$4</f>
        <v>=$G$34*Arkusz2!$F$8</v>
      </c>
      <c r="G88" s="71"/>
      <c r="H88" s="71"/>
      <c r="I88" s="61" t="str">
        <f>"="&amp;I82&amp;"*Arkusz2!"&amp;I$4</f>
        <v>=$J$34*Arkusz2!$I$8</v>
      </c>
      <c r="J88" s="71"/>
    </row>
    <row r="89" spans="3:10" ht="15" customHeight="1" x14ac:dyDescent="0.3">
      <c r="C89" s="71"/>
      <c r="D89" s="61" t="str">
        <f>"="&amp;D83&amp;"*Arkusz2!"&amp;D$4</f>
        <v>=$E$35*Arkusz2!$D$8</v>
      </c>
      <c r="E89" s="61" t="str">
        <f>"="&amp;E83&amp;"*Arkusz2!"&amp;E$4</f>
        <v>=$F$35*Arkusz2!$E$8</v>
      </c>
      <c r="F89" s="71"/>
      <c r="G89" s="71"/>
      <c r="H89" s="71"/>
      <c r="I89" s="71"/>
      <c r="J89" s="71"/>
    </row>
    <row r="90" spans="3:10" ht="15" customHeight="1" x14ac:dyDescent="0.3">
      <c r="C90" s="71"/>
      <c r="D90" s="71"/>
      <c r="E90" s="71"/>
      <c r="F90" s="71"/>
      <c r="G90" s="61" t="str">
        <f>"="&amp;G83&amp;"*Arkusz2!"&amp;G$4</f>
        <v>=$H$35*Arkusz2!$G$8</v>
      </c>
      <c r="H90" s="61" t="str">
        <f>"="&amp;H83&amp;"*Arkusz2!"&amp;H$4</f>
        <v>=$I$35*Arkusz2!$H$8</v>
      </c>
      <c r="I90" s="71"/>
      <c r="J90" s="61" t="str">
        <f>"="&amp;J83&amp;"*Arkusz2!"&amp;J$4</f>
        <v>=$K$35*Arkusz2!$J$8</v>
      </c>
    </row>
    <row r="91" spans="3:10" ht="15" customHeight="1" x14ac:dyDescent="0.3">
      <c r="C91" s="71"/>
      <c r="D91" s="61" t="str">
        <f>"="&amp;D84&amp;"*Arkusz2!"&amp;D$4</f>
        <v>=$E$36*Arkusz2!$D$8</v>
      </c>
      <c r="E91" s="61" t="str">
        <f>"="&amp;E84&amp;"*Arkusz2!"&amp;E$4</f>
        <v>=$F$36*Arkusz2!$E$8</v>
      </c>
      <c r="F91" s="71"/>
      <c r="G91" s="71"/>
      <c r="H91" s="71"/>
      <c r="I91" s="71"/>
      <c r="J91" s="71"/>
    </row>
    <row r="92" spans="3:10" ht="15" customHeight="1" x14ac:dyDescent="0.3">
      <c r="C92" s="71"/>
      <c r="D92" s="71"/>
      <c r="E92" s="71"/>
      <c r="F92" s="71"/>
      <c r="G92" s="61" t="str">
        <f>"="&amp;G84&amp;"*Arkusz2!"&amp;G$4</f>
        <v>=$H$36*Arkusz2!$G$8</v>
      </c>
      <c r="H92" s="61" t="str">
        <f>"="&amp;H84&amp;"*Arkusz2!"&amp;H$4</f>
        <v>=$I$36*Arkusz2!$H$8</v>
      </c>
      <c r="I92" s="71"/>
      <c r="J92" s="61" t="str">
        <f>"="&amp;J84&amp;"*Arkusz2!"&amp;J$4</f>
        <v>=$K$36*Arkusz2!$J$8</v>
      </c>
    </row>
    <row r="93" spans="3:10" ht="15" customHeight="1" x14ac:dyDescent="0.3">
      <c r="C93" s="71"/>
      <c r="D93" s="61" t="str">
        <f>"="&amp;D85&amp;"*Arkusz2!"&amp;D$4</f>
        <v>=$E$37*Arkusz2!$D$8</v>
      </c>
      <c r="E93" s="61" t="str">
        <f>"="&amp;E85&amp;"*Arkusz2!"&amp;E$4</f>
        <v>=$F$37*Arkusz2!$E$8</v>
      </c>
      <c r="F93" s="71"/>
      <c r="G93" s="71"/>
      <c r="H93" s="71"/>
      <c r="I93" s="71"/>
      <c r="J93" s="71"/>
    </row>
    <row r="94" spans="3:10" ht="15" customHeight="1" x14ac:dyDescent="0.3">
      <c r="C94" s="71"/>
      <c r="D94" s="71"/>
      <c r="E94" s="71"/>
      <c r="F94" s="71"/>
      <c r="G94" s="61" t="str">
        <f>"="&amp;G85&amp;"*Arkusz2!"&amp;G$4</f>
        <v>=$H$37*Arkusz2!$G$8</v>
      </c>
      <c r="H94" s="61" t="str">
        <f>"="&amp;H85&amp;"*Arkusz2!"&amp;H$4</f>
        <v>=$I$37*Arkusz2!$H$8</v>
      </c>
      <c r="I94" s="71"/>
      <c r="J94" s="61" t="str">
        <f>"="&amp;J85&amp;"*Arkusz2!"&amp;J$4</f>
        <v>=$K$37*Arkusz2!$J$8</v>
      </c>
    </row>
    <row r="95" spans="3:10" ht="15" customHeight="1" x14ac:dyDescent="0.3">
      <c r="C95" s="71"/>
      <c r="D95" s="61" t="str">
        <f>"="&amp;D86&amp;"*Arkusz2!"&amp;D$4</f>
        <v>=$E$38*Arkusz2!$D$8</v>
      </c>
      <c r="E95" s="61" t="str">
        <f>"="&amp;E86&amp;"*Arkusz2!"&amp;E$4</f>
        <v>=$F$38*Arkusz2!$E$8</v>
      </c>
      <c r="F95" s="71"/>
      <c r="G95" s="61" t="str">
        <f>"="&amp;G86&amp;"*Arkusz2!"&amp;G$4</f>
        <v>=$H$38*Arkusz2!$G$8</v>
      </c>
      <c r="H95" s="61" t="str">
        <f>"="&amp;H86&amp;"*Arkusz2!"&amp;H$4</f>
        <v>=$I$38*Arkusz2!$H$8</v>
      </c>
      <c r="I95" s="71"/>
      <c r="J95" s="61" t="str">
        <f>"="&amp;J86&amp;"*Arkusz2!"&amp;J$4</f>
        <v>=$K$38*Arkusz2!$J$8</v>
      </c>
    </row>
    <row r="96" spans="3:10" ht="15" customHeight="1" x14ac:dyDescent="0.3">
      <c r="C96"/>
      <c r="D96"/>
      <c r="E96"/>
      <c r="F96"/>
      <c r="G96"/>
      <c r="H96"/>
      <c r="I96"/>
      <c r="J96"/>
    </row>
    <row r="97" spans="3:10" ht="15" customHeight="1" x14ac:dyDescent="0.3">
      <c r="C97" s="64" t="s">
        <v>70</v>
      </c>
      <c r="D97" s="64" t="s">
        <v>71</v>
      </c>
      <c r="E97" s="64" t="s">
        <v>72</v>
      </c>
      <c r="F97" s="64" t="s">
        <v>73</v>
      </c>
      <c r="G97" s="64" t="s">
        <v>74</v>
      </c>
      <c r="H97" s="64" t="s">
        <v>75</v>
      </c>
      <c r="I97" s="64" t="s">
        <v>76</v>
      </c>
      <c r="J97" s="64" t="s">
        <v>77</v>
      </c>
    </row>
    <row r="98" spans="3:10" ht="15" customHeight="1" x14ac:dyDescent="0.3">
      <c r="C98" s="61" t="str">
        <f t="shared" ref="C98:J98" si="27">"="&amp;C97&amp;"*Arkusz2!"&amp;K$4</f>
        <v>=$D$63*Arkusz2!$K$8</v>
      </c>
      <c r="D98" s="61" t="str">
        <f t="shared" si="27"/>
        <v>=$E$63*Arkusz2!$L$8</v>
      </c>
      <c r="E98" s="61" t="str">
        <f t="shared" si="27"/>
        <v>=$F$63*Arkusz2!$M$8</v>
      </c>
      <c r="F98" s="61" t="str">
        <f t="shared" si="27"/>
        <v>=$G$63*Arkusz2!$N$8</v>
      </c>
      <c r="G98" s="61" t="str">
        <f t="shared" si="27"/>
        <v>=$H$63*Arkusz2!$O$8</v>
      </c>
      <c r="H98" s="61" t="str">
        <f t="shared" si="27"/>
        <v>=$I$63*Arkusz2!$P$8</v>
      </c>
      <c r="I98" s="61" t="str">
        <f t="shared" si="27"/>
        <v>=$J$63*Arkusz2!$Q$8</v>
      </c>
      <c r="J98" s="61" t="str">
        <f t="shared" si="27"/>
        <v>=$K$63*Arkusz2!$R$8</v>
      </c>
    </row>
    <row r="99" spans="3:10" ht="15" customHeight="1" x14ac:dyDescent="0.3">
      <c r="C99"/>
      <c r="D99"/>
      <c r="E99"/>
      <c r="F99"/>
      <c r="G99"/>
      <c r="H99"/>
      <c r="I99"/>
      <c r="J99"/>
    </row>
    <row r="100" spans="3:10" x14ac:dyDescent="0.3">
      <c r="C100" s="74" t="s">
        <v>78</v>
      </c>
      <c r="D100" s="74" t="s">
        <v>79</v>
      </c>
      <c r="E100" s="74" t="s">
        <v>80</v>
      </c>
      <c r="F100" s="74" t="s">
        <v>81</v>
      </c>
      <c r="G100" s="74" t="s">
        <v>82</v>
      </c>
      <c r="H100" s="74" t="s">
        <v>83</v>
      </c>
      <c r="I100" s="74" t="s">
        <v>84</v>
      </c>
      <c r="J100" s="74" t="s">
        <v>85</v>
      </c>
    </row>
    <row r="101" spans="3:10" x14ac:dyDescent="0.3">
      <c r="C101" s="74" t="s">
        <v>86</v>
      </c>
      <c r="D101" s="74" t="s">
        <v>87</v>
      </c>
      <c r="E101" s="74" t="s">
        <v>88</v>
      </c>
      <c r="F101" s="74" t="s">
        <v>89</v>
      </c>
      <c r="G101" s="74" t="s">
        <v>90</v>
      </c>
      <c r="H101" s="74" t="s">
        <v>91</v>
      </c>
      <c r="I101" s="74" t="s">
        <v>92</v>
      </c>
      <c r="J101" s="74" t="s">
        <v>93</v>
      </c>
    </row>
    <row r="102" spans="3:10" x14ac:dyDescent="0.3">
      <c r="C102" s="74" t="s">
        <v>181</v>
      </c>
      <c r="D102" s="74" t="s">
        <v>182</v>
      </c>
      <c r="E102" s="74" t="s">
        <v>183</v>
      </c>
      <c r="F102" s="74" t="s">
        <v>116</v>
      </c>
      <c r="G102" s="74" t="s">
        <v>184</v>
      </c>
      <c r="H102" s="74" t="s">
        <v>94</v>
      </c>
      <c r="I102" s="74" t="s">
        <v>117</v>
      </c>
      <c r="J102" s="74" t="s">
        <v>185</v>
      </c>
    </row>
    <row r="103" spans="3:10" x14ac:dyDescent="0.3">
      <c r="C103" s="74" t="s">
        <v>95</v>
      </c>
      <c r="D103" s="74" t="s">
        <v>96</v>
      </c>
      <c r="E103" s="74" t="s">
        <v>97</v>
      </c>
      <c r="F103" s="74" t="s">
        <v>98</v>
      </c>
      <c r="G103" s="74" t="s">
        <v>99</v>
      </c>
      <c r="H103" s="74" t="s">
        <v>100</v>
      </c>
      <c r="I103" s="74" t="s">
        <v>101</v>
      </c>
      <c r="J103" s="74" t="s">
        <v>102</v>
      </c>
    </row>
    <row r="104" spans="3:10" x14ac:dyDescent="0.3">
      <c r="C104" s="70"/>
      <c r="D104" s="70"/>
      <c r="E104" s="70"/>
      <c r="F104" s="74" t="s">
        <v>54</v>
      </c>
      <c r="G104" s="74" t="s">
        <v>55</v>
      </c>
      <c r="H104" s="70"/>
      <c r="I104" s="74" t="s">
        <v>56</v>
      </c>
      <c r="J104" s="74" t="s">
        <v>57</v>
      </c>
    </row>
    <row r="105" spans="3:10" x14ac:dyDescent="0.3">
      <c r="C105" s="74" t="s">
        <v>186</v>
      </c>
      <c r="D105" s="74" t="s">
        <v>187</v>
      </c>
      <c r="E105" s="74" t="s">
        <v>188</v>
      </c>
      <c r="F105" s="74" t="s">
        <v>189</v>
      </c>
      <c r="G105" s="74" t="s">
        <v>190</v>
      </c>
      <c r="H105" s="74" t="s">
        <v>191</v>
      </c>
      <c r="I105" s="74" t="s">
        <v>192</v>
      </c>
      <c r="J105" s="74" t="s">
        <v>193</v>
      </c>
    </row>
    <row r="106" spans="3:10" x14ac:dyDescent="0.3">
      <c r="C106" s="74" t="s">
        <v>194</v>
      </c>
      <c r="D106" s="74" t="s">
        <v>195</v>
      </c>
      <c r="E106" s="74" t="s">
        <v>196</v>
      </c>
      <c r="F106" s="74" t="s">
        <v>197</v>
      </c>
      <c r="G106" s="74" t="s">
        <v>198</v>
      </c>
      <c r="H106" s="74" t="s">
        <v>199</v>
      </c>
      <c r="I106" s="74" t="s">
        <v>200</v>
      </c>
      <c r="J106" s="74" t="s">
        <v>201</v>
      </c>
    </row>
    <row r="107" spans="3:10" x14ac:dyDescent="0.3">
      <c r="C107" s="74" t="s">
        <v>202</v>
      </c>
      <c r="D107" s="74" t="s">
        <v>203</v>
      </c>
      <c r="E107" s="74" t="s">
        <v>204</v>
      </c>
      <c r="F107" s="74" t="s">
        <v>205</v>
      </c>
      <c r="G107" s="74" t="s">
        <v>206</v>
      </c>
      <c r="H107" s="74" t="s">
        <v>207</v>
      </c>
      <c r="I107" s="74" t="s">
        <v>208</v>
      </c>
      <c r="J107" s="74" t="s">
        <v>209</v>
      </c>
    </row>
    <row r="108" spans="3:10" x14ac:dyDescent="0.3">
      <c r="C108" s="74" t="s">
        <v>210</v>
      </c>
      <c r="D108" s="74" t="s">
        <v>211</v>
      </c>
      <c r="E108" s="74" t="s">
        <v>212</v>
      </c>
      <c r="F108" s="74" t="s">
        <v>213</v>
      </c>
      <c r="G108" s="74" t="s">
        <v>214</v>
      </c>
      <c r="H108" s="74" t="s">
        <v>215</v>
      </c>
      <c r="I108" s="74" t="s">
        <v>216</v>
      </c>
      <c r="J108" s="74" t="s">
        <v>217</v>
      </c>
    </row>
    <row r="109" spans="3:10" ht="15.75" customHeight="1" x14ac:dyDescent="0.3">
      <c r="C109" s="61" t="str">
        <f>"="&amp;C100&amp;"*Arkusz2!"&amp;C$3</f>
        <v>=$D$73*Arkusz2!$C$7</v>
      </c>
      <c r="D109" s="61" t="str">
        <f t="shared" ref="D109:E109" si="28">"="&amp;D100&amp;"*Arkusz2!"&amp;D$3</f>
        <v>=$E$73*Arkusz2!$D$7</v>
      </c>
      <c r="E109" s="61" t="str">
        <f t="shared" si="28"/>
        <v>=$F$73*Arkusz2!$E$7</v>
      </c>
      <c r="F109" s="71"/>
      <c r="G109" s="71"/>
      <c r="H109" s="71"/>
      <c r="I109" s="71"/>
      <c r="J109" s="71"/>
    </row>
    <row r="110" spans="3:10" ht="15.75" customHeight="1" x14ac:dyDescent="0.3">
      <c r="C110" s="61" t="str">
        <f>"="&amp;C101&amp;"*Arkusz2!"&amp;C$4</f>
        <v>=$D$74*Arkusz2!$C$8</v>
      </c>
      <c r="D110" s="61" t="str">
        <f>"="&amp;D101&amp;"*Arkusz2!"&amp;D$4</f>
        <v>=$E$74*Arkusz2!$D$8</v>
      </c>
      <c r="E110" s="61" t="str">
        <f>"="&amp;E101&amp;"*Arkusz2!"&amp;E$4</f>
        <v>=$F$74*Arkusz2!$E$8</v>
      </c>
      <c r="F110" s="71"/>
      <c r="G110" s="71"/>
      <c r="H110" s="71"/>
      <c r="I110" s="71"/>
      <c r="J110" s="71"/>
    </row>
    <row r="111" spans="3:10" ht="15.75" customHeight="1" x14ac:dyDescent="0.3">
      <c r="C111" s="71"/>
      <c r="D111" s="71"/>
      <c r="E111" s="71"/>
      <c r="F111" s="61" t="str">
        <f>"="&amp;F100&amp;"*Arkusz2!"&amp;F$3</f>
        <v>=$G$73*Arkusz2!$F$7</v>
      </c>
      <c r="G111" s="61" t="str">
        <f t="shared" ref="G111:J111" si="29">"="&amp;G100&amp;"*Arkusz2!"&amp;G$3</f>
        <v>=$H$73*Arkusz2!$G$7</v>
      </c>
      <c r="H111" s="61" t="str">
        <f t="shared" si="29"/>
        <v>=$I$73*Arkusz2!$H$7</v>
      </c>
      <c r="I111" s="61" t="str">
        <f t="shared" si="29"/>
        <v>=$J$73*Arkusz2!$I$7</v>
      </c>
      <c r="J111" s="61" t="str">
        <f t="shared" si="29"/>
        <v>=$K$73*Arkusz2!$J$7</v>
      </c>
    </row>
    <row r="112" spans="3:10" ht="15.75" customHeight="1" x14ac:dyDescent="0.3">
      <c r="C112" s="71"/>
      <c r="D112" s="71"/>
      <c r="E112" s="71"/>
      <c r="F112" s="61" t="str">
        <f>"="&amp;F101&amp;"*Arkusz2!"&amp;F$4</f>
        <v>=$G$74*Arkusz2!$F$8</v>
      </c>
      <c r="G112" s="61" t="str">
        <f t="shared" ref="G112:I112" si="30">"="&amp;G101&amp;"*Arkusz2!"&amp;G$4</f>
        <v>=$H$74*Arkusz2!$G$8</v>
      </c>
      <c r="H112" s="61" t="str">
        <f t="shared" si="30"/>
        <v>=$I$74*Arkusz2!$H$8</v>
      </c>
      <c r="I112" s="61" t="str">
        <f t="shared" si="30"/>
        <v>=$J$74*Arkusz2!$I$8</v>
      </c>
      <c r="J112" s="61" t="str">
        <f>"="&amp;J101&amp;"*Arkusz2!"&amp;J$4</f>
        <v>=$K$74*Arkusz2!$J$8</v>
      </c>
    </row>
    <row r="113" spans="3:10" ht="15.75" customHeight="1" x14ac:dyDescent="0.3">
      <c r="C113" s="61" t="str">
        <f>"="&amp;C102&amp;"*Arkusz2!"&amp;K$3</f>
        <v>=$D$75*Arkusz2!$K$7</v>
      </c>
      <c r="D113" s="61" t="str">
        <f t="shared" ref="D113:J113" si="31">"="&amp;D102&amp;"*Arkusz2!"&amp;L$3</f>
        <v>=$E$75*Arkusz2!$L$7</v>
      </c>
      <c r="E113" s="61" t="str">
        <f t="shared" si="31"/>
        <v>=$F$75*Arkusz2!$M$7</v>
      </c>
      <c r="F113" s="61" t="str">
        <f t="shared" si="31"/>
        <v>=$G$75*Arkusz2!$N$7</v>
      </c>
      <c r="G113" s="61" t="str">
        <f t="shared" si="31"/>
        <v>=$H$75*Arkusz2!$O$7</v>
      </c>
      <c r="H113" s="61" t="str">
        <f t="shared" si="31"/>
        <v>=$I$75*Arkusz2!$P$7</v>
      </c>
      <c r="I113" s="61" t="str">
        <f t="shared" si="31"/>
        <v>=$J$75*Arkusz2!$Q$7</v>
      </c>
      <c r="J113" s="61" t="str">
        <f t="shared" si="31"/>
        <v>=$K$75*Arkusz2!$R$7</v>
      </c>
    </row>
    <row r="114" spans="3:10" ht="15.75" customHeight="1" x14ac:dyDescent="0.3">
      <c r="C114" s="61" t="str">
        <f>"="&amp;C103&amp;"*Arkusz2!"&amp;K$4</f>
        <v>=$D$76*Arkusz2!$K$8</v>
      </c>
      <c r="D114" s="61" t="str">
        <f t="shared" ref="D114:I114" si="32">"="&amp;D103&amp;"*Arkusz2!"&amp;L$4</f>
        <v>=$E$76*Arkusz2!$L$8</v>
      </c>
      <c r="E114" s="61" t="str">
        <f t="shared" si="32"/>
        <v>=$F$76*Arkusz2!$M$8</v>
      </c>
      <c r="F114" s="61" t="str">
        <f t="shared" si="32"/>
        <v>=$G$76*Arkusz2!$N$8</v>
      </c>
      <c r="G114" s="61" t="str">
        <f t="shared" si="32"/>
        <v>=$H$76*Arkusz2!$O$8</v>
      </c>
      <c r="H114" s="61" t="str">
        <f t="shared" si="32"/>
        <v>=$I$76*Arkusz2!$P$8</v>
      </c>
      <c r="I114" s="61" t="str">
        <f t="shared" si="32"/>
        <v>=$J$76*Arkusz2!$Q$8</v>
      </c>
      <c r="J114" s="61" t="str">
        <f>"="&amp;J103&amp;"*Arkusz2!"&amp;R$4</f>
        <v>=$K$76*Arkusz2!$R$8</v>
      </c>
    </row>
    <row r="115" spans="3:10" ht="15.75" customHeight="1" x14ac:dyDescent="0.3">
      <c r="C115" s="71"/>
      <c r="D115" s="71"/>
      <c r="E115" s="71"/>
      <c r="F115" s="61" t="str">
        <f>"="&amp;F104&amp;"*Arkusz2!"&amp;$S$4</f>
        <v>=$G$77*Arkusz2!$S$8</v>
      </c>
      <c r="G115" s="61" t="str">
        <f>"="&amp;G104&amp;"*Arkusz2!"&amp;$S$4</f>
        <v>=$H$77*Arkusz2!$S$8</v>
      </c>
      <c r="H115" s="71"/>
      <c r="I115" s="61" t="str">
        <f>"="&amp;I104&amp;"*Arkusz2!"&amp;$S$4</f>
        <v>=$J$77*Arkusz2!$S$8</v>
      </c>
      <c r="J115" s="61" t="str">
        <f>"="&amp;J104&amp;"*Arkusz2!"&amp;$S$4</f>
        <v>=$K$77*Arkusz2!$S$8</v>
      </c>
    </row>
    <row r="116" spans="3:10" ht="15.75" customHeight="1" x14ac:dyDescent="0.3">
      <c r="C116" s="61" t="str">
        <f>"="&amp;C105&amp;"*Arkusz2!"&amp;C$3</f>
        <v>=$D$78*Arkusz2!$C$7</v>
      </c>
      <c r="D116" s="61" t="str">
        <f t="shared" ref="D116:I116" si="33">"="&amp;D105&amp;"*Arkusz2!"&amp;D$3</f>
        <v>=$E$78*Arkusz2!$D$7</v>
      </c>
      <c r="E116" s="61" t="str">
        <f t="shared" si="33"/>
        <v>=$F$78*Arkusz2!$E$7</v>
      </c>
      <c r="F116" s="61" t="str">
        <f t="shared" si="33"/>
        <v>=$G$78*Arkusz2!$F$7</v>
      </c>
      <c r="G116" s="61" t="str">
        <f t="shared" si="33"/>
        <v>=$H$78*Arkusz2!$G$7</v>
      </c>
      <c r="H116" s="61" t="str">
        <f t="shared" si="33"/>
        <v>=$I$78*Arkusz2!$H$7</v>
      </c>
      <c r="I116" s="61" t="str">
        <f t="shared" si="33"/>
        <v>=$J$78*Arkusz2!$I$7</v>
      </c>
      <c r="J116" s="61" t="str">
        <f>"="&amp;J105&amp;"*Arkusz2!"&amp;J$3</f>
        <v>=$K$78*Arkusz2!$J$7</v>
      </c>
    </row>
    <row r="117" spans="3:10" ht="15.75" customHeight="1" x14ac:dyDescent="0.3">
      <c r="C117" s="61" t="str">
        <f>"="&amp;C106&amp;"*Arkusz2!"&amp;C$4</f>
        <v>=$D$79*Arkusz2!$C$8</v>
      </c>
      <c r="D117" s="61" t="str">
        <f t="shared" ref="D117:J117" si="34">"="&amp;D106&amp;"*Arkusz2!"&amp;D$4</f>
        <v>=$E$79*Arkusz2!$D$8</v>
      </c>
      <c r="E117" s="61" t="str">
        <f t="shared" si="34"/>
        <v>=$F$79*Arkusz2!$E$8</v>
      </c>
      <c r="F117" s="61" t="str">
        <f t="shared" si="34"/>
        <v>=$G$79*Arkusz2!$F$8</v>
      </c>
      <c r="G117" s="61" t="str">
        <f t="shared" si="34"/>
        <v>=$H$79*Arkusz2!$G$8</v>
      </c>
      <c r="H117" s="61" t="str">
        <f t="shared" si="34"/>
        <v>=$I$79*Arkusz2!$H$8</v>
      </c>
      <c r="I117" s="61" t="str">
        <f t="shared" si="34"/>
        <v>=$J$79*Arkusz2!$I$8</v>
      </c>
      <c r="J117" s="61" t="str">
        <f t="shared" si="34"/>
        <v>=$K$79*Arkusz2!$J$8</v>
      </c>
    </row>
    <row r="118" spans="3:10" ht="15.75" customHeight="1" x14ac:dyDescent="0.3">
      <c r="C118" s="61" t="str">
        <f>"="&amp;C107&amp;"*Arkusz2!"&amp;K$3</f>
        <v>=$D$80*Arkusz2!$K$7</v>
      </c>
      <c r="D118" s="61" t="str">
        <f t="shared" ref="D118:I118" si="35">"="&amp;D107&amp;"*Arkusz2!"&amp;L$3</f>
        <v>=$E$80*Arkusz2!$L$7</v>
      </c>
      <c r="E118" s="61" t="str">
        <f t="shared" si="35"/>
        <v>=$F$80*Arkusz2!$M$7</v>
      </c>
      <c r="F118" s="61" t="str">
        <f t="shared" si="35"/>
        <v>=$G$80*Arkusz2!$N$7</v>
      </c>
      <c r="G118" s="61" t="str">
        <f t="shared" si="35"/>
        <v>=$H$80*Arkusz2!$O$7</v>
      </c>
      <c r="H118" s="61" t="str">
        <f t="shared" si="35"/>
        <v>=$I$80*Arkusz2!$P$7</v>
      </c>
      <c r="I118" s="61" t="str">
        <f t="shared" si="35"/>
        <v>=$J$80*Arkusz2!$Q$7</v>
      </c>
      <c r="J118" s="61" t="str">
        <f>"="&amp;J107&amp;"*Arkusz2!"&amp;R$3</f>
        <v>=$K$80*Arkusz2!$R$7</v>
      </c>
    </row>
    <row r="119" spans="3:10" ht="15.75" customHeight="1" x14ac:dyDescent="0.3">
      <c r="C119" s="61" t="str">
        <f>"="&amp;C108&amp;"*Arkusz2!"&amp;K$4</f>
        <v>=$D$81*Arkusz2!$K$8</v>
      </c>
      <c r="D119" s="61" t="str">
        <f t="shared" ref="D119:I119" si="36">"="&amp;D108&amp;"*Arkusz2!"&amp;L$4</f>
        <v>=$E$81*Arkusz2!$L$8</v>
      </c>
      <c r="E119" s="61" t="str">
        <f t="shared" si="36"/>
        <v>=$F$81*Arkusz2!$M$8</v>
      </c>
      <c r="F119" s="61" t="str">
        <f t="shared" si="36"/>
        <v>=$G$81*Arkusz2!$N$8</v>
      </c>
      <c r="G119" s="61" t="str">
        <f t="shared" si="36"/>
        <v>=$H$81*Arkusz2!$O$8</v>
      </c>
      <c r="H119" s="61" t="str">
        <f t="shared" si="36"/>
        <v>=$I$81*Arkusz2!$P$8</v>
      </c>
      <c r="I119" s="61" t="str">
        <f t="shared" si="36"/>
        <v>=$J$81*Arkusz2!$Q$8</v>
      </c>
      <c r="J119" s="61" t="str">
        <f>"="&amp;J108&amp;"*Arkusz2!"&amp;R$4</f>
        <v>=$K$81*Arkusz2!$R$8</v>
      </c>
    </row>
  </sheetData>
  <protectedRanges>
    <protectedRange sqref="H79 H81" name="Rozstęp19_21"/>
    <protectedRange sqref="E78 E80" name="Rozstęp18_21"/>
    <protectedRange sqref="C45 F46 I46 D47:E47 G48:H48 J48 D49:E49 G50:H50 J50 D51:E51 D53:E53 G52:H53 J52:J53 C87 F88 I88 D89:E89 G90:H90 J90 D91:E91 G92:H92 J92 D93:E93 D95:E95 G94:H95 J94:J95 C98:J98 C109:E110 F111:J112 C113:J114 F115:G115 I115:J115 C116:J119" name="Rozstęp15"/>
    <protectedRange sqref="C40:J44 C82:J86" name="Rozstęp9"/>
    <protectedRange sqref="C56:J56" name="Rozstęp31"/>
    <protectedRange sqref="C55:J55 C97:J97" name="Rozstęp9_1"/>
    <protectedRange sqref="C71:J72" name="Rozstęp39"/>
    <protectedRange sqref="C67:E68 F69:J70" name="Rozstęp37"/>
    <protectedRange sqref="C58:J66 C100:J108" name="Rozstęp9_2"/>
    <protectedRange sqref="F73:G73 I73:J73" name="Rozstęp40"/>
    <protectedRange sqref="C74:J77" name="Rozstęp42"/>
  </protectedRanges>
  <mergeCells count="3">
    <mergeCell ref="A11:A19"/>
    <mergeCell ref="A20:A28"/>
    <mergeCell ref="A29:A37"/>
  </mergeCells>
  <dataValidations count="3">
    <dataValidation allowBlank="1" showErrorMessage="1" sqref="B20:B37 B5:S19" xr:uid="{1F690630-A396-46B1-856A-397067D2B2C8}"/>
    <dataValidation allowBlank="1" showInputMessage="1" showErrorMessage="1" error="Kwota nie może być wyższa od iloczynu liczby uczniów oraz kwoty na ucznia i wskaźnika" sqref="C55:J55 C45:J53 C87:J95 C97:J98 C109:E110 F111:J112 C113:J114 F115:G115 I115:J115 C116:J119" xr:uid="{D7F83A25-AA70-4951-BE9B-87BBF28A06B6}"/>
    <dataValidation type="custom" allowBlank="1" showInputMessage="1" showErrorMessage="1" error="Kwota nie może być wyższa od iloczynu liczby uczniów oraz kwoty na ucznia i wskaźnika" sqref="C56:J56" xr:uid="{0F3C0643-55EC-4942-81EE-F4BEC2AEB6DB}">
      <formula1>C56&lt;=B38</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Arkusz1</vt:lpstr>
      <vt:lpstr>Arkusz2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Klonowski</dc:creator>
  <cp:lastModifiedBy>Łęczycka Natalia</cp:lastModifiedBy>
  <cp:lastPrinted>2024-04-04T11:04:59Z</cp:lastPrinted>
  <dcterms:created xsi:type="dcterms:W3CDTF">2023-05-16T08:19:44Z</dcterms:created>
  <dcterms:modified xsi:type="dcterms:W3CDTF">2026-04-15T12:11:52Z</dcterms:modified>
</cp:coreProperties>
</file>