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ownloads\"/>
    </mc:Choice>
  </mc:AlternateContent>
  <xr:revisionPtr revIDLastSave="0" documentId="8_{66C9478B-B154-4938-B2A7-A16FF69273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ne - 30 czerwca 2022 r" sheetId="1" r:id="rId1"/>
  </sheets>
  <calcPr calcId="181029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0" i="1" l="1"/>
  <c r="E60" i="1"/>
  <c r="G60" i="1"/>
  <c r="H60" i="1"/>
  <c r="I60" i="1"/>
  <c r="K60" i="1"/>
  <c r="L60" i="1"/>
  <c r="M60" i="1"/>
  <c r="N60" i="1"/>
  <c r="O60" i="1"/>
  <c r="P60" i="1"/>
  <c r="R60" i="1"/>
  <c r="S60" i="1"/>
  <c r="T60" i="1"/>
  <c r="U60" i="1"/>
  <c r="V60" i="1"/>
  <c r="W60" i="1"/>
  <c r="X60" i="1"/>
  <c r="Y60" i="1"/>
  <c r="Z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P60" i="1"/>
  <c r="AQ60" i="1"/>
  <c r="C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J46" i="1" l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Q46" i="1" l="1"/>
  <c r="AA46" i="1"/>
  <c r="AF46" i="1"/>
  <c r="AN46" i="1"/>
  <c r="AR46" i="1"/>
  <c r="Q47" i="1"/>
  <c r="AA47" i="1"/>
  <c r="AF47" i="1"/>
  <c r="AN47" i="1"/>
  <c r="AR47" i="1"/>
  <c r="Q48" i="1"/>
  <c r="AA48" i="1"/>
  <c r="AF48" i="1"/>
  <c r="AN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AF59" i="1" l="1"/>
  <c r="AA50" i="1"/>
  <c r="AA51" i="1"/>
  <c r="AA52" i="1"/>
  <c r="AA53" i="1"/>
  <c r="AA55" i="1"/>
  <c r="AA59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B40" i="1"/>
  <c r="Q39" i="1"/>
  <c r="AF40" i="1" l="1"/>
  <c r="AN40" i="1"/>
  <c r="AF28" i="1"/>
  <c r="AN28" i="1"/>
  <c r="AA40" i="1"/>
  <c r="AR40" i="1"/>
  <c r="AR28" i="1"/>
  <c r="AA28" i="1"/>
  <c r="J40" i="1"/>
  <c r="F40" i="1"/>
  <c r="J28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B49" i="1"/>
  <c r="B54" i="1"/>
  <c r="AN54" i="1" s="1"/>
  <c r="B58" i="1"/>
  <c r="AR58" i="1" l="1"/>
  <c r="AN58" i="1"/>
  <c r="F49" i="1"/>
  <c r="AN49" i="1"/>
  <c r="F45" i="1"/>
  <c r="J45" i="1"/>
  <c r="AN45" i="1"/>
  <c r="AF45" i="1"/>
  <c r="Q45" i="1"/>
  <c r="AR45" i="1"/>
  <c r="AA45" i="1"/>
  <c r="AF54" i="1"/>
  <c r="AR54" i="1"/>
  <c r="AR49" i="1"/>
  <c r="AF49" i="1"/>
  <c r="Q58" i="1"/>
  <c r="Q54" i="1"/>
  <c r="Q49" i="1"/>
  <c r="AF58" i="1"/>
  <c r="AA58" i="1"/>
  <c r="J58" i="1"/>
  <c r="F58" i="1"/>
  <c r="AA54" i="1"/>
  <c r="J54" i="1"/>
  <c r="F54" i="1"/>
  <c r="AA49" i="1"/>
  <c r="J49" i="1"/>
  <c r="AA6" i="1" l="1"/>
  <c r="AR6" i="1"/>
  <c r="J6" i="1"/>
  <c r="F6" i="1"/>
  <c r="Q6" i="1"/>
  <c r="Q40" i="1"/>
  <c r="Q28" i="1"/>
  <c r="B60" i="1"/>
  <c r="AF60" i="1" l="1"/>
  <c r="AA60" i="1"/>
  <c r="J60" i="1"/>
  <c r="F60" i="1"/>
  <c r="Q60" i="1"/>
  <c r="AN60" i="1"/>
  <c r="AR60" i="1"/>
</calcChain>
</file>

<file path=xl/sharedStrings.xml><?xml version="1.0" encoding="utf-8"?>
<sst xmlns="http://schemas.openxmlformats.org/spreadsheetml/2006/main" count="116" uniqueCount="89">
  <si>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</si>
  <si>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</si>
  <si>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</si>
  <si>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</si>
  <si>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</si>
  <si>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</si>
  <si>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</si>
  <si>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</si>
  <si>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</si>
  <si>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</si>
  <si>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</si>
  <si>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</si>
  <si>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</si>
  <si>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</si>
  <si>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</si>
  <si>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</si>
  <si>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</si>
  <si>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</si>
  <si>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</si>
  <si>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</si>
  <si>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</si>
  <si>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</si>
  <si>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</si>
  <si>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</si>
  <si>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</si>
  <si>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</si>
  <si>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</si>
  <si>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</si>
  <si>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</si>
  <si>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</si>
  <si>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</si>
  <si>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</si>
  <si>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</si>
  <si>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</si>
  <si>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</si>
  <si>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</si>
  <si>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</si>
  <si>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</si>
  <si>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</si>
  <si>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</si>
  <si>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</si>
  <si>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</si>
  <si>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</si>
  <si>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</si>
  <si>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</si>
  <si>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</si>
  <si>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</si>
  <si>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</si>
  <si>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</si>
  <si>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</si>
  <si>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</si>
  <si>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</si>
  <si>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</si>
  <si>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</si>
  <si>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</si>
  <si>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</si>
  <si>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</si>
  <si>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</si>
  <si>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</si>
  <si>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</si>
  <si>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</si>
  <si>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</si>
  <si>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</si>
  <si>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</si>
  <si>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</si>
  <si>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</si>
  <si>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</si>
  <si>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</si>
  <si>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</si>
  <si>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</si>
  <si>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</si>
  <si>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</si>
  <si>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</si>
  <si>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</si>
  <si>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</si>
  <si>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</si>
  <si>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</si>
  <si>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</si>
  <si>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</si>
  <si>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</si>
  <si>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</si>
  <si>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</si>
  <si>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</si>
  <si>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</si>
  <si>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</si>
  <si>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</si>
  <si>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 xml:space="preserve">Limit finansowy zgodny z arkuszem kalkulacyjnym z dnia 05.07.2022, kurs 1 EUR= 4,6869 PLN   </t>
  </si>
  <si>
    <t>dane na dzień  30.06.2022</t>
  </si>
  <si>
    <t>MRiRW Departament Rybołówstwa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</si>
</sst>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70" formatCode="0.0000"/>
    <numFmt numFmtId="171" formatCode="_-* #,##0\ &quot;zł&quot;_-;\-* #,##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4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70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71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71" fontId="6" fillId="5" borderId="25" xfId="0" applyNumberFormat="1" applyFont="1" applyFill="1" applyBorder="1" applyAlignment="1">
      <alignment horizontal="center" vertical="center" wrapText="1"/>
    </xf>
    <xf numFmtId="171" fontId="6" fillId="5" borderId="26" xfId="0" applyNumberFormat="1" applyFont="1" applyFill="1" applyBorder="1" applyAlignment="1">
      <alignment horizontal="center" vertical="center" wrapText="1"/>
    </xf>
    <xf numFmtId="171" fontId="9" fillId="5" borderId="26" xfId="0" applyNumberFormat="1" applyFont="1" applyFill="1" applyBorder="1" applyAlignment="1">
      <alignment horizontal="center" vertical="center" wrapText="1"/>
    </xf>
    <xf numFmtId="171" fontId="6" fillId="5" borderId="27" xfId="0" applyNumberFormat="1" applyFont="1" applyFill="1" applyBorder="1" applyAlignment="1">
      <alignment horizontal="center" vertical="center" wrapText="1"/>
    </xf>
    <xf numFmtId="171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9" fillId="6" borderId="3" xfId="0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71" fontId="19" fillId="2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</cellXfs>
  <cellStyles count="17">
    <cellStyle name="Dziesiętny" xfId="1" builtinId="3"/>
    <cellStyle name="Dziesiętny 2" xfId="9" xr:uid="{00000000-0005-0000-0000-000001000000}"/>
    <cellStyle name="Dziesiętny 2 2" xfId="15" xr:uid="{00000000-0005-0000-0000-000002000000}"/>
    <cellStyle name="Dziesiętny 3" xfId="12" xr:uid="{00000000-0005-0000-0000-000003000000}"/>
    <cellStyle name="Normalny" xfId="0" builtinId="0"/>
    <cellStyle name="Normalny 17" xfId="6" xr:uid="{00000000-0005-0000-0000-000005000000}"/>
    <cellStyle name="Normalny 2" xfId="8" xr:uid="{00000000-0005-0000-0000-000006000000}"/>
    <cellStyle name="Normalny 2 2" xfId="14" xr:uid="{00000000-0005-0000-0000-000007000000}"/>
    <cellStyle name="Normalny 3" xfId="11" xr:uid="{00000000-0005-0000-0000-000008000000}"/>
    <cellStyle name="Normalny 3 2" xfId="16" xr:uid="{00000000-0005-0000-0000-000009000000}"/>
    <cellStyle name="Normalny_RAP-FS(ROL)_OR00_16-08-2004" xfId="4" xr:uid="{00000000-0005-0000-0000-00000A000000}"/>
    <cellStyle name="Normalny_raport tygodniowy-ARiMR SPO RPR 03.07.2004r." xfId="3" xr:uid="{00000000-0005-0000-0000-00000B000000}"/>
    <cellStyle name="Normalny_SPO Ryby_12-05-2005" xfId="5" xr:uid="{00000000-0005-0000-0000-00000C000000}"/>
    <cellStyle name="Procentowy" xfId="2" builtinId="5"/>
    <cellStyle name="Procentowy 2" xfId="7" xr:uid="{00000000-0005-0000-0000-00000E000000}"/>
    <cellStyle name="Procentowy 8" xfId="10" xr:uid="{00000000-0005-0000-0000-00000F000000}"/>
    <cellStyle name="Walutowy 2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218"/>
  <sheetViews>
    <sheetView showGridLines="0" tabSelected="1"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57" sqref="A57"/>
    </sheetView>
  </sheetViews>
  <sheetFormatPr defaultRowHeight="12.75" outlineLevelRow="1" x14ac:dyDescent="0.2"/>
  <cols>
    <col min="1" max="1" width="59.5703125" style="29" customWidth="1"/>
    <col min="2" max="2" width="39.28515625" style="29" customWidth="1"/>
    <col min="3" max="3" width="39.28515625" style="36" customWidth="1"/>
    <col min="4" max="4" width="30.28515625" style="37" bestFit="1" customWidth="1"/>
    <col min="5" max="5" width="26.85546875" style="13" customWidth="1"/>
    <col min="6" max="6" width="23" style="29" customWidth="1"/>
    <col min="7" max="7" width="11.5703125" style="12" bestFit="1" customWidth="1"/>
    <col min="8" max="9" width="30.28515625" style="12" bestFit="1" customWidth="1"/>
    <col min="10" max="10" width="21.85546875" style="12" customWidth="1"/>
    <col min="11" max="11" width="17.28515625" style="29" customWidth="1"/>
    <col min="12" max="12" width="30.28515625" style="29" bestFit="1" customWidth="1"/>
    <col min="13" max="13" width="27.140625" style="29" bestFit="1" customWidth="1"/>
    <col min="14" max="14" width="11.5703125" style="11" bestFit="1" customWidth="1"/>
    <col min="15" max="16" width="30.28515625" style="11" bestFit="1" customWidth="1"/>
    <col min="17" max="17" width="23" style="11" customWidth="1"/>
    <col min="18" max="18" width="21.140625" style="11" customWidth="1"/>
    <col min="19" max="19" width="26" style="29" customWidth="1"/>
    <col min="20" max="20" width="27.140625" style="29" bestFit="1" customWidth="1"/>
    <col min="21" max="21" width="19" style="29" customWidth="1"/>
    <col min="22" max="22" width="24.85546875" style="29" customWidth="1"/>
    <col min="23" max="23" width="25" style="29" bestFit="1" customWidth="1"/>
    <col min="24" max="24" width="19.85546875" style="29" customWidth="1"/>
    <col min="25" max="26" width="30.28515625" style="29" bestFit="1" customWidth="1"/>
    <col min="27" max="27" width="23" style="29" customWidth="1"/>
    <col min="28" max="28" width="25" style="29" bestFit="1" customWidth="1"/>
    <col min="29" max="29" width="16.140625" style="29" customWidth="1"/>
    <col min="30" max="31" width="30.28515625" style="29" bestFit="1" customWidth="1"/>
    <col min="32" max="32" width="21.7109375" style="29" customWidth="1"/>
    <col min="33" max="33" width="21.5703125" style="29" customWidth="1"/>
    <col min="34" max="34" width="25" style="29" customWidth="1"/>
    <col min="35" max="35" width="14.28515625" style="29" customWidth="1"/>
    <col min="36" max="36" width="30.5703125" style="30" customWidth="1"/>
    <col min="37" max="37" width="30.28515625" style="30" bestFit="1" customWidth="1"/>
    <col min="38" max="39" width="27.140625" style="30" bestFit="1" customWidth="1"/>
    <col min="40" max="40" width="21.5703125" style="30" customWidth="1"/>
    <col min="41" max="41" width="13.42578125" style="30" customWidth="1"/>
    <col min="42" max="43" width="30.28515625" style="38" bestFit="1" customWidth="1"/>
    <col min="44" max="44" width="23.28515625" style="30" customWidth="1"/>
    <col min="45" max="16384" width="9.140625" style="29"/>
  </cols>
  <sheetData>
    <row r="1" spans="1:44" s="7" customFormat="1" ht="20.25" customHeight="1" x14ac:dyDescent="0.2">
      <c r="A1" s="16" t="s">
        <v>88</v>
      </c>
      <c r="B1" s="17"/>
      <c r="C1" s="1"/>
      <c r="D1" s="2"/>
      <c r="E1" s="2"/>
      <c r="F1" s="3"/>
      <c r="G1" s="4"/>
      <c r="H1" s="4"/>
      <c r="I1" s="4"/>
      <c r="J1" s="4"/>
      <c r="K1" s="165"/>
      <c r="L1" s="165"/>
      <c r="M1" s="165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/>
      <c r="B2" s="65"/>
      <c r="C2" s="1"/>
      <c r="D2" s="2"/>
      <c r="E2" s="2"/>
      <c r="F2" s="3"/>
      <c r="G2" s="4"/>
      <c r="H2" s="4"/>
      <c r="I2" s="4"/>
      <c r="J2" s="4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86</v>
      </c>
      <c r="B3" s="66">
        <v>4.6868999999999996</v>
      </c>
      <c r="C3" s="167"/>
      <c r="D3" s="167"/>
      <c r="E3" s="9"/>
      <c r="F3" s="168"/>
      <c r="G3" s="168"/>
      <c r="H3" s="168"/>
      <c r="I3" s="168"/>
      <c r="J3" s="168"/>
      <c r="K3" s="19"/>
      <c r="L3" s="19"/>
      <c r="M3" s="20"/>
      <c r="N3" s="21"/>
      <c r="O3" s="22" t="s">
        <v>87</v>
      </c>
      <c r="P3" s="173"/>
      <c r="Q3" s="173"/>
      <c r="R3" s="169"/>
      <c r="S3" s="169"/>
      <c r="T3" s="169"/>
      <c r="U3" s="19"/>
      <c r="V3" s="19"/>
      <c r="W3" s="19"/>
      <c r="X3" s="131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">
      <c r="A4" s="156" t="s">
        <v>85</v>
      </c>
      <c r="B4" s="157" t="s">
        <v>0</v>
      </c>
      <c r="C4" s="158" t="s">
        <v>66</v>
      </c>
      <c r="D4" s="158"/>
      <c r="E4" s="158"/>
      <c r="F4" s="159"/>
      <c r="G4" s="160" t="s">
        <v>65</v>
      </c>
      <c r="H4" s="161"/>
      <c r="I4" s="161"/>
      <c r="J4" s="162"/>
      <c r="K4" s="163" t="s">
        <v>67</v>
      </c>
      <c r="L4" s="163"/>
      <c r="M4" s="163"/>
      <c r="N4" s="163" t="s">
        <v>1</v>
      </c>
      <c r="O4" s="163"/>
      <c r="P4" s="163"/>
      <c r="Q4" s="170"/>
      <c r="R4" s="171"/>
      <c r="S4" s="171"/>
      <c r="T4" s="171"/>
      <c r="U4" s="163" t="s">
        <v>2</v>
      </c>
      <c r="V4" s="163"/>
      <c r="W4" s="163"/>
      <c r="X4" s="163" t="s">
        <v>76</v>
      </c>
      <c r="Y4" s="163"/>
      <c r="Z4" s="163"/>
      <c r="AA4" s="170"/>
      <c r="AB4" s="158" t="s">
        <v>3</v>
      </c>
      <c r="AC4" s="172"/>
      <c r="AD4" s="172"/>
      <c r="AE4" s="172"/>
      <c r="AF4" s="164"/>
      <c r="AG4" s="172"/>
      <c r="AH4" s="172"/>
      <c r="AI4" s="158" t="s">
        <v>78</v>
      </c>
      <c r="AJ4" s="158"/>
      <c r="AK4" s="158"/>
      <c r="AL4" s="158"/>
      <c r="AM4" s="158"/>
      <c r="AN4" s="164"/>
      <c r="AO4" s="158" t="s">
        <v>81</v>
      </c>
      <c r="AP4" s="158"/>
      <c r="AQ4" s="158"/>
      <c r="AR4" s="164"/>
    </row>
    <row r="5" spans="1:44" s="23" customFormat="1" ht="60.75" thickBot="1" x14ac:dyDescent="0.3">
      <c r="A5" s="156"/>
      <c r="B5" s="157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60</v>
      </c>
      <c r="L5" s="48" t="s">
        <v>61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62</v>
      </c>
      <c r="S5" s="48" t="s">
        <v>63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64</v>
      </c>
      <c r="AH5" s="48" t="s">
        <v>68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">
      <c r="A6" s="96" t="s">
        <v>69</v>
      </c>
      <c r="B6" s="70">
        <v>1080234973.970067</v>
      </c>
      <c r="C6" s="77">
        <v>6659</v>
      </c>
      <c r="D6" s="78">
        <v>1787472913.51</v>
      </c>
      <c r="E6" s="78">
        <v>1283410341.29</v>
      </c>
      <c r="F6" s="133">
        <f>D6/B6</f>
        <v>1.6547075002956999</v>
      </c>
      <c r="G6" s="134">
        <v>5564</v>
      </c>
      <c r="H6" s="135">
        <v>1051355839.87</v>
      </c>
      <c r="I6" s="135">
        <v>731322535.94000006</v>
      </c>
      <c r="J6" s="133">
        <f>H6/B6</f>
        <v>0.97326587752113713</v>
      </c>
      <c r="K6" s="134">
        <v>707</v>
      </c>
      <c r="L6" s="135">
        <v>396079247.01999998</v>
      </c>
      <c r="M6" s="135">
        <v>292831057.06</v>
      </c>
      <c r="N6" s="134">
        <v>5407</v>
      </c>
      <c r="O6" s="135">
        <v>1168634216.25</v>
      </c>
      <c r="P6" s="135">
        <v>824094742.98999989</v>
      </c>
      <c r="Q6" s="133">
        <f>O6/B6</f>
        <v>1.081833345901632</v>
      </c>
      <c r="R6" s="134">
        <v>89</v>
      </c>
      <c r="S6" s="135">
        <v>208236422.59999999</v>
      </c>
      <c r="T6" s="135">
        <v>155271965.01000002</v>
      </c>
      <c r="U6" s="134">
        <v>125</v>
      </c>
      <c r="V6" s="135">
        <v>3890399.1999999997</v>
      </c>
      <c r="W6" s="135">
        <v>2917799.3899999997</v>
      </c>
      <c r="X6" s="134">
        <v>5318</v>
      </c>
      <c r="Y6" s="135">
        <v>956507394.44999981</v>
      </c>
      <c r="Z6" s="78">
        <v>665904978.59000003</v>
      </c>
      <c r="AA6" s="116">
        <f>Y6/B6</f>
        <v>0.88546234615479535</v>
      </c>
      <c r="AB6" s="145">
        <v>5076</v>
      </c>
      <c r="AC6" s="145">
        <v>5253</v>
      </c>
      <c r="AD6" s="78">
        <v>707682324.66000021</v>
      </c>
      <c r="AE6" s="78">
        <v>481933101.27000004</v>
      </c>
      <c r="AF6" s="116">
        <f>AD6/B6</f>
        <v>0.6551188784965315</v>
      </c>
      <c r="AG6" s="77">
        <v>22</v>
      </c>
      <c r="AH6" s="78">
        <v>1845408.14</v>
      </c>
      <c r="AI6" s="77">
        <v>5233</v>
      </c>
      <c r="AJ6" s="78">
        <v>755662155.33999991</v>
      </c>
      <c r="AK6" s="78">
        <v>515598390.37</v>
      </c>
      <c r="AL6" s="78">
        <v>359652241.94999999</v>
      </c>
      <c r="AM6" s="78">
        <v>269739180.32999998</v>
      </c>
      <c r="AN6" s="116">
        <f>AJ6/B6</f>
        <v>0.69953498409961601</v>
      </c>
      <c r="AO6" s="77">
        <v>5076</v>
      </c>
      <c r="AP6" s="78">
        <v>671681791.98999989</v>
      </c>
      <c r="AQ6" s="78">
        <v>452613118.35000002</v>
      </c>
      <c r="AR6" s="116">
        <f>AP6/B6</f>
        <v>0.62179230276302089</v>
      </c>
    </row>
    <row r="7" spans="1:44" x14ac:dyDescent="0.2">
      <c r="A7" s="97" t="s">
        <v>13</v>
      </c>
      <c r="B7" s="105">
        <v>9253440.4079999998</v>
      </c>
      <c r="C7" s="71">
        <v>3</v>
      </c>
      <c r="D7" s="72">
        <v>9954416.0800000001</v>
      </c>
      <c r="E7" s="73">
        <v>7465812.0599999996</v>
      </c>
      <c r="F7" s="115">
        <f t="shared" ref="F7:F59" si="0">D7/B7</f>
        <v>1.0757529784699296</v>
      </c>
      <c r="G7" s="87">
        <v>1</v>
      </c>
      <c r="H7" s="86">
        <v>8181268.0800000001</v>
      </c>
      <c r="I7" s="86">
        <v>6135951.0599999996</v>
      </c>
      <c r="J7" s="118">
        <f t="shared" ref="J7:J59" si="1">H7/B7</f>
        <v>0.88413257332126327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0.88407881709892144</v>
      </c>
      <c r="R7" s="87">
        <v>0</v>
      </c>
      <c r="S7" s="86">
        <v>0</v>
      </c>
      <c r="T7" s="88">
        <v>0</v>
      </c>
      <c r="U7" s="87">
        <v>0</v>
      </c>
      <c r="V7" s="86">
        <v>0</v>
      </c>
      <c r="W7" s="88">
        <v>0</v>
      </c>
      <c r="X7" s="87">
        <v>1</v>
      </c>
      <c r="Y7" s="72">
        <v>8180770.6500000004</v>
      </c>
      <c r="Z7" s="72">
        <v>6135577.9800000004</v>
      </c>
      <c r="AA7" s="115">
        <f t="shared" ref="AA7:AA59" si="2">Y7/B7</f>
        <v>0.88407881709892144</v>
      </c>
      <c r="AB7" s="74">
        <v>1</v>
      </c>
      <c r="AC7" s="76">
        <v>2</v>
      </c>
      <c r="AD7" s="72">
        <v>2703174.68</v>
      </c>
      <c r="AE7" s="72">
        <v>2027381.01</v>
      </c>
      <c r="AF7" s="115">
        <f t="shared" ref="AF7:AF59" si="3">AD7/B7</f>
        <v>0.29212644819790362</v>
      </c>
      <c r="AG7" s="76">
        <v>0</v>
      </c>
      <c r="AH7" s="75">
        <v>0</v>
      </c>
      <c r="AI7" s="74">
        <v>1</v>
      </c>
      <c r="AJ7" s="72">
        <v>8194908.8399999999</v>
      </c>
      <c r="AK7" s="72">
        <v>6146181.6299999999</v>
      </c>
      <c r="AL7" s="72">
        <v>7781300</v>
      </c>
      <c r="AM7" s="72">
        <v>5835975</v>
      </c>
      <c r="AN7" s="115">
        <f t="shared" ref="AN7:AN59" si="4">AJ7/B7</f>
        <v>0.88560670179657142</v>
      </c>
      <c r="AO7" s="74">
        <v>1</v>
      </c>
      <c r="AP7" s="72">
        <v>703897.97</v>
      </c>
      <c r="AQ7" s="72">
        <v>527923.47</v>
      </c>
      <c r="AR7" s="115">
        <f t="shared" ref="AR7:AR59" si="5">AP7/B7</f>
        <v>7.6068785118176122E-2</v>
      </c>
    </row>
    <row r="8" spans="1:44" x14ac:dyDescent="0.2">
      <c r="A8" s="98" t="s">
        <v>14</v>
      </c>
      <c r="B8" s="106">
        <v>16422060.649944</v>
      </c>
      <c r="C8" s="24">
        <v>370</v>
      </c>
      <c r="D8" s="25">
        <v>23277761.059999999</v>
      </c>
      <c r="E8" s="40">
        <v>17458320.780000001</v>
      </c>
      <c r="F8" s="115">
        <f t="shared" si="0"/>
        <v>1.4174689496156121</v>
      </c>
      <c r="G8" s="52">
        <v>270</v>
      </c>
      <c r="H8" s="51">
        <v>16579367.529999997</v>
      </c>
      <c r="I8" s="51">
        <v>12434525.649999999</v>
      </c>
      <c r="J8" s="118">
        <f t="shared" si="1"/>
        <v>1.0095789976306375</v>
      </c>
      <c r="K8" s="52">
        <v>80</v>
      </c>
      <c r="L8" s="51">
        <v>5565657.0800000001</v>
      </c>
      <c r="M8" s="53">
        <v>4174242.8000000003</v>
      </c>
      <c r="N8" s="52">
        <v>290</v>
      </c>
      <c r="O8" s="51">
        <v>16854324.68</v>
      </c>
      <c r="P8" s="51">
        <v>12640743.470000003</v>
      </c>
      <c r="Q8" s="118">
        <f t="shared" ref="Q8:Q27" si="6">O8/$B8</f>
        <v>1.0263221552562878</v>
      </c>
      <c r="R8" s="52">
        <v>20</v>
      </c>
      <c r="S8" s="51">
        <v>1020113.88</v>
      </c>
      <c r="T8" s="53">
        <v>765085.41</v>
      </c>
      <c r="U8" s="52">
        <v>16</v>
      </c>
      <c r="V8" s="51">
        <v>43459.32</v>
      </c>
      <c r="W8" s="53">
        <v>32594.5</v>
      </c>
      <c r="X8" s="52">
        <v>270</v>
      </c>
      <c r="Y8" s="25">
        <v>15790751.479999997</v>
      </c>
      <c r="Z8" s="25">
        <v>11843063.560000001</v>
      </c>
      <c r="AA8" s="115">
        <f t="shared" si="2"/>
        <v>0.96155725012828053</v>
      </c>
      <c r="AB8" s="52">
        <v>269</v>
      </c>
      <c r="AC8" s="28">
        <v>280</v>
      </c>
      <c r="AD8" s="25">
        <v>15471909.42</v>
      </c>
      <c r="AE8" s="25">
        <v>11603932.060000001</v>
      </c>
      <c r="AF8" s="115">
        <f t="shared" si="3"/>
        <v>0.94214177805102428</v>
      </c>
      <c r="AG8" s="28">
        <v>5</v>
      </c>
      <c r="AH8" s="26">
        <v>260536.08</v>
      </c>
      <c r="AI8" s="27">
        <v>271</v>
      </c>
      <c r="AJ8" s="25">
        <v>16075923.02</v>
      </c>
      <c r="AK8" s="25">
        <v>12056942.119999999</v>
      </c>
      <c r="AL8" s="25">
        <v>13547732.219999997</v>
      </c>
      <c r="AM8" s="25">
        <v>10160799.16</v>
      </c>
      <c r="AN8" s="115">
        <f t="shared" si="4"/>
        <v>0.9789223997327533</v>
      </c>
      <c r="AO8" s="27">
        <v>262</v>
      </c>
      <c r="AP8" s="25">
        <v>14655604.170000002</v>
      </c>
      <c r="AQ8" s="25">
        <v>10991702.99</v>
      </c>
      <c r="AR8" s="115">
        <f t="shared" si="5"/>
        <v>0.89243393276896577</v>
      </c>
    </row>
    <row r="9" spans="1:44" s="30" customFormat="1" ht="25.5" x14ac:dyDescent="0.2">
      <c r="A9" s="98" t="s">
        <v>15</v>
      </c>
      <c r="B9" s="106">
        <v>11014215</v>
      </c>
      <c r="C9" s="45">
        <v>8</v>
      </c>
      <c r="D9" s="41">
        <v>27789237.25</v>
      </c>
      <c r="E9" s="42">
        <v>20841927.950000003</v>
      </c>
      <c r="F9" s="115">
        <f t="shared" si="0"/>
        <v>2.5230338476232759</v>
      </c>
      <c r="G9" s="57">
        <v>2</v>
      </c>
      <c r="H9" s="56">
        <v>4194998.17</v>
      </c>
      <c r="I9" s="56">
        <v>3146248.63</v>
      </c>
      <c r="J9" s="118">
        <f t="shared" si="1"/>
        <v>0.38087128043169666</v>
      </c>
      <c r="K9" s="57">
        <v>4</v>
      </c>
      <c r="L9" s="56">
        <v>18083382.079999998</v>
      </c>
      <c r="M9" s="58">
        <v>13562536.57</v>
      </c>
      <c r="N9" s="57">
        <v>2</v>
      </c>
      <c r="O9" s="56">
        <v>4194517.53</v>
      </c>
      <c r="P9" s="56">
        <v>3145888.14</v>
      </c>
      <c r="Q9" s="118">
        <f t="shared" si="6"/>
        <v>0.38082764227863725</v>
      </c>
      <c r="R9" s="57">
        <v>0</v>
      </c>
      <c r="S9" s="56">
        <v>0</v>
      </c>
      <c r="T9" s="58">
        <v>0</v>
      </c>
      <c r="U9" s="57">
        <v>0</v>
      </c>
      <c r="V9" s="56">
        <v>0</v>
      </c>
      <c r="W9" s="58">
        <v>0</v>
      </c>
      <c r="X9" s="57">
        <v>2</v>
      </c>
      <c r="Y9" s="41">
        <v>4194517.53</v>
      </c>
      <c r="Z9" s="41">
        <v>3145888.14</v>
      </c>
      <c r="AA9" s="115">
        <f t="shared" si="2"/>
        <v>0.38082764227863725</v>
      </c>
      <c r="AB9" s="43">
        <v>1</v>
      </c>
      <c r="AC9" s="44">
        <v>1</v>
      </c>
      <c r="AD9" s="41">
        <v>187396.72</v>
      </c>
      <c r="AE9" s="41">
        <v>140547.54</v>
      </c>
      <c r="AF9" s="115">
        <f t="shared" si="3"/>
        <v>1.7014078624759003E-2</v>
      </c>
      <c r="AG9" s="44">
        <v>0</v>
      </c>
      <c r="AH9" s="46">
        <v>0</v>
      </c>
      <c r="AI9" s="43">
        <v>2</v>
      </c>
      <c r="AJ9" s="56">
        <v>2417847.21</v>
      </c>
      <c r="AK9" s="56">
        <v>1813385.38</v>
      </c>
      <c r="AL9" s="41">
        <v>2394672.3600000003</v>
      </c>
      <c r="AM9" s="41">
        <v>1796004.25</v>
      </c>
      <c r="AN9" s="115">
        <f t="shared" si="4"/>
        <v>0.21952061131909992</v>
      </c>
      <c r="AO9" s="43">
        <v>1</v>
      </c>
      <c r="AP9" s="41">
        <v>187396.72</v>
      </c>
      <c r="AQ9" s="41">
        <v>140547.53</v>
      </c>
      <c r="AR9" s="115">
        <f t="shared" si="5"/>
        <v>1.7014078624759003E-2</v>
      </c>
    </row>
    <row r="10" spans="1:44" s="30" customFormat="1" ht="25.5" x14ac:dyDescent="0.2">
      <c r="A10" s="98" t="s">
        <v>16</v>
      </c>
      <c r="B10" s="106">
        <v>166677345.04949433</v>
      </c>
      <c r="C10" s="27">
        <v>65</v>
      </c>
      <c r="D10" s="47">
        <v>186384623.75999999</v>
      </c>
      <c r="E10" s="47">
        <v>139788467.80000001</v>
      </c>
      <c r="F10" s="115">
        <f t="shared" si="0"/>
        <v>1.1182360968411973</v>
      </c>
      <c r="G10" s="52">
        <v>44</v>
      </c>
      <c r="H10" s="132">
        <v>155495593.90000001</v>
      </c>
      <c r="I10" s="132">
        <v>116621695.40000001</v>
      </c>
      <c r="J10" s="118">
        <f t="shared" si="1"/>
        <v>0.93291379133634544</v>
      </c>
      <c r="K10" s="52">
        <v>18</v>
      </c>
      <c r="L10" s="132">
        <v>30645413.359999999</v>
      </c>
      <c r="M10" s="53">
        <v>22984060.020000003</v>
      </c>
      <c r="N10" s="57">
        <v>44</v>
      </c>
      <c r="O10" s="132">
        <v>152389161.65000001</v>
      </c>
      <c r="P10" s="132">
        <v>114291871.13</v>
      </c>
      <c r="Q10" s="118">
        <f t="shared" si="6"/>
        <v>0.9142763919400595</v>
      </c>
      <c r="R10" s="52">
        <v>0</v>
      </c>
      <c r="S10" s="132">
        <v>0</v>
      </c>
      <c r="T10" s="53">
        <v>0</v>
      </c>
      <c r="U10" s="57">
        <v>19</v>
      </c>
      <c r="V10" s="132">
        <v>1370257.55</v>
      </c>
      <c r="W10" s="132">
        <v>1027693.1599999999</v>
      </c>
      <c r="X10" s="57">
        <v>44</v>
      </c>
      <c r="Y10" s="47">
        <v>151018904.09999999</v>
      </c>
      <c r="Z10" s="47">
        <v>113264177.97</v>
      </c>
      <c r="AA10" s="115">
        <f t="shared" si="2"/>
        <v>0.906055373363161</v>
      </c>
      <c r="AB10" s="43">
        <v>43</v>
      </c>
      <c r="AC10" s="44">
        <v>68</v>
      </c>
      <c r="AD10" s="47">
        <v>141050386.59999999</v>
      </c>
      <c r="AE10" s="47">
        <v>105787789.95</v>
      </c>
      <c r="AF10" s="115">
        <f t="shared" si="3"/>
        <v>0.84624810023291119</v>
      </c>
      <c r="AG10" s="43">
        <v>1</v>
      </c>
      <c r="AH10" s="26">
        <v>0</v>
      </c>
      <c r="AI10" s="43">
        <v>43</v>
      </c>
      <c r="AJ10" s="132">
        <v>143501379.78</v>
      </c>
      <c r="AK10" s="132">
        <v>107626034.63</v>
      </c>
      <c r="AL10" s="47">
        <v>138958391.57999998</v>
      </c>
      <c r="AM10" s="47">
        <v>104218793.59</v>
      </c>
      <c r="AN10" s="115">
        <f t="shared" si="4"/>
        <v>0.86095311715810996</v>
      </c>
      <c r="AO10" s="43">
        <v>40</v>
      </c>
      <c r="AP10" s="47">
        <v>135626487.30000001</v>
      </c>
      <c r="AQ10" s="47">
        <v>101719865.30000001</v>
      </c>
      <c r="AR10" s="115">
        <f t="shared" si="5"/>
        <v>0.81370678936436225</v>
      </c>
    </row>
    <row r="11" spans="1:44" s="67" customFormat="1" hidden="1" outlineLevel="1" collapsed="1" x14ac:dyDescent="0.2">
      <c r="A11" s="99" t="s">
        <v>17</v>
      </c>
      <c r="B11" s="107">
        <v>86365563.880446091</v>
      </c>
      <c r="C11" s="24">
        <v>15</v>
      </c>
      <c r="D11" s="25">
        <v>91804817.5</v>
      </c>
      <c r="E11" s="40">
        <v>68853613.129999995</v>
      </c>
      <c r="F11" s="115">
        <f t="shared" si="0"/>
        <v>1.0629794257707081</v>
      </c>
      <c r="G11" s="52">
        <v>14</v>
      </c>
      <c r="H11" s="51">
        <v>85778346.5</v>
      </c>
      <c r="I11" s="51">
        <v>64333759.880000003</v>
      </c>
      <c r="J11" s="118">
        <f t="shared" si="1"/>
        <v>0.99320079260688943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6"/>
        <v>0.9708544882086273</v>
      </c>
      <c r="R11" s="52">
        <v>0</v>
      </c>
      <c r="S11" s="51">
        <v>0</v>
      </c>
      <c r="T11" s="53">
        <v>0</v>
      </c>
      <c r="U11" s="52">
        <v>12</v>
      </c>
      <c r="V11" s="51">
        <v>809017.82000000007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15">
        <f t="shared" si="2"/>
        <v>0.96148712251736745</v>
      </c>
      <c r="AB11" s="27">
        <v>14</v>
      </c>
      <c r="AC11" s="28">
        <v>29</v>
      </c>
      <c r="AD11" s="25">
        <v>83238445.460000008</v>
      </c>
      <c r="AE11" s="25">
        <v>62428834.089999996</v>
      </c>
      <c r="AF11" s="115">
        <f t="shared" si="3"/>
        <v>0.96379206850574284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63866630.429999992</v>
      </c>
      <c r="AL11" s="25">
        <v>82204176.569999993</v>
      </c>
      <c r="AM11" s="25">
        <v>61653132.379999995</v>
      </c>
      <c r="AN11" s="115">
        <f t="shared" si="4"/>
        <v>0.98598913182433279</v>
      </c>
      <c r="AO11" s="52">
        <v>14</v>
      </c>
      <c r="AP11" s="51">
        <v>82387495.890000001</v>
      </c>
      <c r="AQ11" s="51">
        <v>61790621.850000009</v>
      </c>
      <c r="AR11" s="115">
        <f t="shared" si="5"/>
        <v>0.95393918812418288</v>
      </c>
    </row>
    <row r="12" spans="1:44" s="67" customFormat="1" ht="25.5" hidden="1" outlineLevel="1" x14ac:dyDescent="0.2">
      <c r="A12" s="99" t="s">
        <v>18</v>
      </c>
      <c r="B12" s="107">
        <v>78847092.81967023</v>
      </c>
      <c r="C12" s="24">
        <v>22</v>
      </c>
      <c r="D12" s="25">
        <v>92933936.660000011</v>
      </c>
      <c r="E12" s="40">
        <v>69700452.49000001</v>
      </c>
      <c r="F12" s="115">
        <f t="shared" si="0"/>
        <v>1.1786602820290095</v>
      </c>
      <c r="G12" s="52">
        <v>14</v>
      </c>
      <c r="H12" s="51">
        <v>68596455.799999997</v>
      </c>
      <c r="I12" s="51">
        <v>51447341.840000004</v>
      </c>
      <c r="J12" s="118">
        <f t="shared" si="1"/>
        <v>0.86999346896512364</v>
      </c>
      <c r="K12" s="52">
        <v>8</v>
      </c>
      <c r="L12" s="51">
        <v>24337480.859999999</v>
      </c>
      <c r="M12" s="53">
        <v>18253110.649999999</v>
      </c>
      <c r="N12" s="52">
        <v>14</v>
      </c>
      <c r="O12" s="51">
        <v>67440326.129999995</v>
      </c>
      <c r="P12" s="51">
        <v>50580244.539999999</v>
      </c>
      <c r="Q12" s="118">
        <f t="shared" si="6"/>
        <v>0.85533053557525007</v>
      </c>
      <c r="R12" s="52">
        <v>0</v>
      </c>
      <c r="S12" s="51">
        <v>0</v>
      </c>
      <c r="T12" s="53">
        <v>0</v>
      </c>
      <c r="U12" s="52">
        <v>7</v>
      </c>
      <c r="V12" s="51">
        <v>561239.73</v>
      </c>
      <c r="W12" s="53">
        <v>420929.79000000004</v>
      </c>
      <c r="X12" s="52">
        <v>14</v>
      </c>
      <c r="Y12" s="25">
        <v>66879086.399999991</v>
      </c>
      <c r="Z12" s="25">
        <v>50159314.749999993</v>
      </c>
      <c r="AA12" s="115">
        <f t="shared" si="2"/>
        <v>0.84821245791468747</v>
      </c>
      <c r="AB12" s="27">
        <v>13</v>
      </c>
      <c r="AC12" s="28">
        <v>23</v>
      </c>
      <c r="AD12" s="25">
        <v>56711501.439999998</v>
      </c>
      <c r="AE12" s="25">
        <v>42533626.090000004</v>
      </c>
      <c r="AF12" s="115">
        <f t="shared" si="3"/>
        <v>0.71925925753158526</v>
      </c>
      <c r="AG12" s="28">
        <v>0</v>
      </c>
      <c r="AH12" s="26">
        <v>0</v>
      </c>
      <c r="AI12" s="27">
        <v>14</v>
      </c>
      <c r="AJ12" s="51">
        <v>57245912.230000004</v>
      </c>
      <c r="AK12" s="51">
        <v>42934434.109999999</v>
      </c>
      <c r="AL12" s="25">
        <v>56754215.010000005</v>
      </c>
      <c r="AM12" s="25">
        <v>42565661.210000001</v>
      </c>
      <c r="AN12" s="115">
        <f t="shared" si="4"/>
        <v>0.72603706976141913</v>
      </c>
      <c r="AO12" s="52">
        <v>11</v>
      </c>
      <c r="AP12" s="51">
        <v>52139031.210000001</v>
      </c>
      <c r="AQ12" s="51">
        <v>39104273.359999999</v>
      </c>
      <c r="AR12" s="115">
        <f t="shared" si="5"/>
        <v>0.66126764279370764</v>
      </c>
    </row>
    <row r="13" spans="1:44" s="68" customFormat="1" ht="25.5" hidden="1" outlineLevel="1" x14ac:dyDescent="0.2">
      <c r="A13" s="99" t="s">
        <v>19</v>
      </c>
      <c r="B13" s="107">
        <v>1464688.3493779928</v>
      </c>
      <c r="C13" s="24">
        <v>28</v>
      </c>
      <c r="D13" s="25">
        <v>1645869.5999999999</v>
      </c>
      <c r="E13" s="40">
        <v>1234402.18</v>
      </c>
      <c r="F13" s="115">
        <f t="shared" si="0"/>
        <v>1.1236995233142593</v>
      </c>
      <c r="G13" s="52">
        <v>16</v>
      </c>
      <c r="H13" s="51">
        <v>1120791.5999999999</v>
      </c>
      <c r="I13" s="51">
        <v>840593.68</v>
      </c>
      <c r="J13" s="118">
        <f t="shared" si="1"/>
        <v>0.76520824411279365</v>
      </c>
      <c r="K13" s="52">
        <v>9</v>
      </c>
      <c r="L13" s="51">
        <v>281461.5</v>
      </c>
      <c r="M13" s="53">
        <v>211096.12</v>
      </c>
      <c r="N13" s="52">
        <v>16</v>
      </c>
      <c r="O13" s="51">
        <v>1100440.2</v>
      </c>
      <c r="P13" s="51">
        <v>825330.13</v>
      </c>
      <c r="Q13" s="118">
        <f t="shared" si="6"/>
        <v>0.75131354766856884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16</v>
      </c>
      <c r="Y13" s="25">
        <v>1100440.2</v>
      </c>
      <c r="Z13" s="25">
        <v>825330.13</v>
      </c>
      <c r="AA13" s="115">
        <f t="shared" si="2"/>
        <v>0.75131354766856884</v>
      </c>
      <c r="AB13" s="27">
        <v>16</v>
      </c>
      <c r="AC13" s="28">
        <v>16</v>
      </c>
      <c r="AD13" s="25">
        <v>1100439.7</v>
      </c>
      <c r="AE13" s="25">
        <v>825329.77</v>
      </c>
      <c r="AF13" s="115">
        <f t="shared" si="3"/>
        <v>0.75131320629902065</v>
      </c>
      <c r="AG13" s="28">
        <v>0</v>
      </c>
      <c r="AH13" s="26">
        <v>0</v>
      </c>
      <c r="AI13" s="52">
        <v>15</v>
      </c>
      <c r="AJ13" s="51">
        <v>1099960.2</v>
      </c>
      <c r="AK13" s="51">
        <v>824970.09</v>
      </c>
      <c r="AL13" s="25">
        <v>0</v>
      </c>
      <c r="AM13" s="25">
        <v>0</v>
      </c>
      <c r="AN13" s="115">
        <f t="shared" si="4"/>
        <v>0.75098583290234988</v>
      </c>
      <c r="AO13" s="52">
        <v>15</v>
      </c>
      <c r="AP13" s="51">
        <v>1099960.2</v>
      </c>
      <c r="AQ13" s="51">
        <v>824970.09</v>
      </c>
      <c r="AR13" s="115">
        <f t="shared" si="5"/>
        <v>0.75098583290234988</v>
      </c>
    </row>
    <row r="14" spans="1:44" ht="36.75" customHeight="1" collapsed="1" x14ac:dyDescent="0.2">
      <c r="A14" s="98" t="s">
        <v>20</v>
      </c>
      <c r="B14" s="106">
        <v>34052955.614917338</v>
      </c>
      <c r="C14" s="24">
        <v>13</v>
      </c>
      <c r="D14" s="25">
        <v>30276905.75</v>
      </c>
      <c r="E14" s="40">
        <v>22707679.32</v>
      </c>
      <c r="F14" s="115">
        <f t="shared" si="0"/>
        <v>0.88911241926785378</v>
      </c>
      <c r="G14" s="52">
        <v>11</v>
      </c>
      <c r="H14" s="51">
        <v>25712899.84</v>
      </c>
      <c r="I14" s="51">
        <v>19284674.879999999</v>
      </c>
      <c r="J14" s="118">
        <f t="shared" si="1"/>
        <v>0.75508570036534894</v>
      </c>
      <c r="K14" s="52">
        <v>2</v>
      </c>
      <c r="L14" s="51">
        <v>4564005.91</v>
      </c>
      <c r="M14" s="53">
        <v>3423004.44</v>
      </c>
      <c r="N14" s="52">
        <v>11</v>
      </c>
      <c r="O14" s="51">
        <v>25076104.820000004</v>
      </c>
      <c r="P14" s="51">
        <v>18807078.580000002</v>
      </c>
      <c r="Q14" s="118">
        <f t="shared" si="6"/>
        <v>0.73638556087669205</v>
      </c>
      <c r="R14" s="52">
        <v>0</v>
      </c>
      <c r="S14" s="51">
        <v>0</v>
      </c>
      <c r="T14" s="53">
        <v>0</v>
      </c>
      <c r="U14" s="52">
        <v>1</v>
      </c>
      <c r="V14" s="51">
        <v>160416.69</v>
      </c>
      <c r="W14" s="53">
        <v>120312.52</v>
      </c>
      <c r="X14" s="52">
        <v>11</v>
      </c>
      <c r="Y14" s="25">
        <v>24915688.130000003</v>
      </c>
      <c r="Z14" s="25">
        <v>18686766.060000002</v>
      </c>
      <c r="AA14" s="115">
        <f t="shared" si="2"/>
        <v>0.73167476009293486</v>
      </c>
      <c r="AB14" s="52">
        <v>10</v>
      </c>
      <c r="AC14" s="28">
        <v>13</v>
      </c>
      <c r="AD14" s="25">
        <v>17913280.050000001</v>
      </c>
      <c r="AE14" s="25">
        <v>13434960.029999999</v>
      </c>
      <c r="AF14" s="115">
        <f t="shared" si="3"/>
        <v>0.52604185823308847</v>
      </c>
      <c r="AG14" s="28">
        <v>0</v>
      </c>
      <c r="AH14" s="26">
        <v>0</v>
      </c>
      <c r="AI14" s="52">
        <v>11</v>
      </c>
      <c r="AJ14" s="51">
        <v>21980817.990000002</v>
      </c>
      <c r="AK14" s="51">
        <v>16485613.450000001</v>
      </c>
      <c r="AL14" s="25">
        <v>19664354.550000001</v>
      </c>
      <c r="AM14" s="25">
        <v>14748265.890000001</v>
      </c>
      <c r="AN14" s="115">
        <f t="shared" si="4"/>
        <v>0.64548928552830287</v>
      </c>
      <c r="AO14" s="52">
        <v>8</v>
      </c>
      <c r="AP14" s="51">
        <v>16133636.84</v>
      </c>
      <c r="AQ14" s="51">
        <v>12100227.59</v>
      </c>
      <c r="AR14" s="115">
        <f t="shared" si="5"/>
        <v>0.47378080841042919</v>
      </c>
    </row>
    <row r="15" spans="1:44" x14ac:dyDescent="0.2">
      <c r="A15" s="98" t="s">
        <v>21</v>
      </c>
      <c r="B15" s="106">
        <v>64933886.750768006</v>
      </c>
      <c r="C15" s="24">
        <v>207</v>
      </c>
      <c r="D15" s="25">
        <v>71015925.830000013</v>
      </c>
      <c r="E15" s="40">
        <v>35507962.909999996</v>
      </c>
      <c r="F15" s="115">
        <f t="shared" si="0"/>
        <v>1.093665101283346</v>
      </c>
      <c r="G15" s="52">
        <v>207</v>
      </c>
      <c r="H15" s="51">
        <v>71015925.829999998</v>
      </c>
      <c r="I15" s="51">
        <v>35507962.909999996</v>
      </c>
      <c r="J15" s="118">
        <f t="shared" si="1"/>
        <v>1.0936651012833458</v>
      </c>
      <c r="K15" s="52">
        <v>51</v>
      </c>
      <c r="L15" s="51">
        <v>11225762.990000002</v>
      </c>
      <c r="M15" s="53">
        <v>5612881.5000000019</v>
      </c>
      <c r="N15" s="52">
        <v>156</v>
      </c>
      <c r="O15" s="51">
        <v>58485169.600000001</v>
      </c>
      <c r="P15" s="51">
        <v>29242584.699999999</v>
      </c>
      <c r="Q15" s="118">
        <f t="shared" si="6"/>
        <v>0.90068795395661827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15">
        <f t="shared" si="2"/>
        <v>0.84671910078368617</v>
      </c>
      <c r="AB15" s="52">
        <v>46</v>
      </c>
      <c r="AC15" s="28">
        <v>46</v>
      </c>
      <c r="AD15" s="25">
        <v>44344668.969999999</v>
      </c>
      <c r="AE15" s="25">
        <v>22172334.490000002</v>
      </c>
      <c r="AF15" s="115">
        <f t="shared" si="3"/>
        <v>0.68292029306986635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4"/>
        <v>0.82655449466630304</v>
      </c>
      <c r="AO15" s="52">
        <v>154</v>
      </c>
      <c r="AP15" s="51">
        <v>53671395.950000003</v>
      </c>
      <c r="AQ15" s="51">
        <v>26835697.870000001</v>
      </c>
      <c r="AR15" s="115">
        <f t="shared" si="5"/>
        <v>0.82655449466630304</v>
      </c>
    </row>
    <row r="16" spans="1:44" x14ac:dyDescent="0.2">
      <c r="A16" s="98" t="s">
        <v>22</v>
      </c>
      <c r="B16" s="106">
        <v>2893485.2482719999</v>
      </c>
      <c r="C16" s="24">
        <v>3</v>
      </c>
      <c r="D16" s="25">
        <v>2700000</v>
      </c>
      <c r="E16" s="40">
        <v>2025000</v>
      </c>
      <c r="F16" s="115">
        <f t="shared" si="0"/>
        <v>0.93313072932113617</v>
      </c>
      <c r="G16" s="52">
        <v>3</v>
      </c>
      <c r="H16" s="51">
        <v>2700000</v>
      </c>
      <c r="I16" s="51">
        <v>2025000</v>
      </c>
      <c r="J16" s="118">
        <f t="shared" si="1"/>
        <v>0.93313072932113617</v>
      </c>
      <c r="K16" s="52">
        <v>0</v>
      </c>
      <c r="L16" s="51">
        <v>0</v>
      </c>
      <c r="M16" s="53">
        <v>0</v>
      </c>
      <c r="N16" s="52">
        <v>3</v>
      </c>
      <c r="O16" s="51">
        <v>2700000</v>
      </c>
      <c r="P16" s="51">
        <v>2025000</v>
      </c>
      <c r="Q16" s="118">
        <f t="shared" si="6"/>
        <v>0.93313072932113617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3</v>
      </c>
      <c r="Y16" s="25">
        <v>2700000</v>
      </c>
      <c r="Z16" s="25">
        <v>2025000</v>
      </c>
      <c r="AA16" s="115">
        <f t="shared" si="2"/>
        <v>0.93313072932113617</v>
      </c>
      <c r="AB16" s="52">
        <v>3</v>
      </c>
      <c r="AC16" s="28">
        <v>3</v>
      </c>
      <c r="AD16" s="25">
        <v>1114022.1499999999</v>
      </c>
      <c r="AE16" s="25">
        <v>835516.61</v>
      </c>
      <c r="AF16" s="115">
        <f t="shared" si="3"/>
        <v>0.3850104819664445</v>
      </c>
      <c r="AG16" s="28">
        <v>0</v>
      </c>
      <c r="AH16" s="26">
        <v>0</v>
      </c>
      <c r="AI16" s="52">
        <v>3</v>
      </c>
      <c r="AJ16" s="51">
        <v>1114022.1499999999</v>
      </c>
      <c r="AK16" s="51">
        <v>835516.61</v>
      </c>
      <c r="AL16" s="25">
        <v>0</v>
      </c>
      <c r="AM16" s="25">
        <v>0</v>
      </c>
      <c r="AN16" s="115">
        <f t="shared" si="4"/>
        <v>0.3850104819664445</v>
      </c>
      <c r="AO16" s="52">
        <v>3</v>
      </c>
      <c r="AP16" s="51">
        <v>1114022.1499999999</v>
      </c>
      <c r="AQ16" s="51">
        <v>835516.61</v>
      </c>
      <c r="AR16" s="115">
        <f t="shared" si="5"/>
        <v>0.3850104819664445</v>
      </c>
    </row>
    <row r="17" spans="1:44" ht="25.5" x14ac:dyDescent="0.2">
      <c r="A17" s="98" t="s">
        <v>23</v>
      </c>
      <c r="B17" s="106">
        <v>68048385.583587989</v>
      </c>
      <c r="C17" s="24">
        <v>468</v>
      </c>
      <c r="D17" s="25">
        <v>117886042.94</v>
      </c>
      <c r="E17" s="40">
        <v>88414532.409999996</v>
      </c>
      <c r="F17" s="115">
        <f t="shared" si="0"/>
        <v>1.7323855948822382</v>
      </c>
      <c r="G17" s="52">
        <v>232</v>
      </c>
      <c r="H17" s="51">
        <v>55550177</v>
      </c>
      <c r="I17" s="51">
        <v>41662632.829999998</v>
      </c>
      <c r="J17" s="118">
        <f t="shared" si="1"/>
        <v>0.81633350333880184</v>
      </c>
      <c r="K17" s="52">
        <v>163</v>
      </c>
      <c r="L17" s="51">
        <v>41332612.490000002</v>
      </c>
      <c r="M17" s="53">
        <v>30999459.420000002</v>
      </c>
      <c r="N17" s="52">
        <v>211</v>
      </c>
      <c r="O17" s="51">
        <v>45045965.5</v>
      </c>
      <c r="P17" s="51">
        <v>33784473.549999982</v>
      </c>
      <c r="Q17" s="118">
        <f t="shared" si="6"/>
        <v>0.6619696428310895</v>
      </c>
      <c r="R17" s="52">
        <v>16</v>
      </c>
      <c r="S17" s="51">
        <v>3243662.11</v>
      </c>
      <c r="T17" s="53">
        <v>2432746.54</v>
      </c>
      <c r="U17" s="52">
        <v>9</v>
      </c>
      <c r="V17" s="51">
        <v>377362.88</v>
      </c>
      <c r="W17" s="53">
        <v>283022.15000000002</v>
      </c>
      <c r="X17" s="52">
        <v>195</v>
      </c>
      <c r="Y17" s="25">
        <v>41424940.510000005</v>
      </c>
      <c r="Z17" s="25">
        <v>31068704.859999981</v>
      </c>
      <c r="AA17" s="115">
        <f t="shared" si="2"/>
        <v>0.60875713883197446</v>
      </c>
      <c r="AB17" s="52">
        <v>156</v>
      </c>
      <c r="AC17" s="28">
        <v>164</v>
      </c>
      <c r="AD17" s="25">
        <v>30582955.869999997</v>
      </c>
      <c r="AE17" s="25">
        <v>22937216.899999999</v>
      </c>
      <c r="AF17" s="115">
        <f t="shared" si="3"/>
        <v>0.44942955821388419</v>
      </c>
      <c r="AG17" s="28">
        <v>1</v>
      </c>
      <c r="AH17" s="26">
        <v>117000</v>
      </c>
      <c r="AI17" s="52">
        <v>168</v>
      </c>
      <c r="AJ17" s="53">
        <v>33330748.990000002</v>
      </c>
      <c r="AK17" s="132">
        <v>24998061.18</v>
      </c>
      <c r="AL17" s="25">
        <v>30249129.379999995</v>
      </c>
      <c r="AM17" s="25">
        <v>22686846.629999999</v>
      </c>
      <c r="AN17" s="115">
        <f t="shared" si="4"/>
        <v>0.48980954807602023</v>
      </c>
      <c r="AO17" s="52">
        <v>127</v>
      </c>
      <c r="AP17" s="51">
        <v>23899335.549999997</v>
      </c>
      <c r="AQ17" s="51">
        <v>17924501.240000002</v>
      </c>
      <c r="AR17" s="115">
        <f t="shared" si="5"/>
        <v>0.35121091183923803</v>
      </c>
    </row>
    <row r="18" spans="1:44" x14ac:dyDescent="0.2">
      <c r="A18" s="98" t="s">
        <v>24</v>
      </c>
      <c r="B18" s="106">
        <v>38347636.673630685</v>
      </c>
      <c r="C18" s="24">
        <v>499</v>
      </c>
      <c r="D18" s="25">
        <v>63798204.24000001</v>
      </c>
      <c r="E18" s="40">
        <v>47848653.170000002</v>
      </c>
      <c r="F18" s="115">
        <f t="shared" si="0"/>
        <v>1.6636802101515193</v>
      </c>
      <c r="G18" s="52">
        <v>282</v>
      </c>
      <c r="H18" s="51">
        <v>35680429.390000001</v>
      </c>
      <c r="I18" s="51">
        <v>26760322.029999994</v>
      </c>
      <c r="J18" s="118">
        <f t="shared" si="1"/>
        <v>0.93044663204852052</v>
      </c>
      <c r="K18" s="52">
        <v>91</v>
      </c>
      <c r="L18" s="51">
        <v>10593290.390000001</v>
      </c>
      <c r="M18" s="53">
        <v>7944967.7799999993</v>
      </c>
      <c r="N18" s="52">
        <v>306</v>
      </c>
      <c r="O18" s="51">
        <v>32581255.650000002</v>
      </c>
      <c r="P18" s="51">
        <v>24435941.359999999</v>
      </c>
      <c r="Q18" s="118">
        <f t="shared" si="6"/>
        <v>0.84962877705587869</v>
      </c>
      <c r="R18" s="52">
        <v>26</v>
      </c>
      <c r="S18" s="51">
        <v>3496780.86</v>
      </c>
      <c r="T18" s="53">
        <v>2622585.6100000003</v>
      </c>
      <c r="U18" s="52">
        <v>33</v>
      </c>
      <c r="V18" s="51">
        <v>465926.01</v>
      </c>
      <c r="W18" s="53">
        <v>349444.51</v>
      </c>
      <c r="X18" s="52">
        <v>280</v>
      </c>
      <c r="Y18" s="25">
        <v>28618548.780000005</v>
      </c>
      <c r="Z18" s="25">
        <v>21463911.239999995</v>
      </c>
      <c r="AA18" s="115">
        <f t="shared" si="2"/>
        <v>0.74629237320586239</v>
      </c>
      <c r="AB18" s="52">
        <v>256</v>
      </c>
      <c r="AC18" s="28">
        <v>264</v>
      </c>
      <c r="AD18" s="25">
        <v>22439793.68</v>
      </c>
      <c r="AE18" s="25">
        <v>16829845.260000002</v>
      </c>
      <c r="AF18" s="115">
        <f t="shared" si="3"/>
        <v>0.58516757814779408</v>
      </c>
      <c r="AG18" s="28">
        <v>4</v>
      </c>
      <c r="AH18" s="26">
        <v>100187.64</v>
      </c>
      <c r="AI18" s="52">
        <v>266</v>
      </c>
      <c r="AJ18" s="51">
        <v>23976618.27</v>
      </c>
      <c r="AK18" s="51">
        <v>17982463.300000001</v>
      </c>
      <c r="AL18" s="25">
        <v>20825059.57</v>
      </c>
      <c r="AM18" s="25">
        <v>15618794.449999999</v>
      </c>
      <c r="AN18" s="115">
        <f t="shared" si="4"/>
        <v>0.62524370078032077</v>
      </c>
      <c r="AO18" s="52">
        <v>242</v>
      </c>
      <c r="AP18" s="51">
        <v>19903109.129999999</v>
      </c>
      <c r="AQ18" s="51">
        <v>14927331.59</v>
      </c>
      <c r="AR18" s="115">
        <f t="shared" si="5"/>
        <v>0.51901788105982927</v>
      </c>
    </row>
    <row r="19" spans="1:44" ht="25.5" x14ac:dyDescent="0.2">
      <c r="A19" s="98" t="s">
        <v>25</v>
      </c>
      <c r="B19" s="106">
        <v>344638161.86203265</v>
      </c>
      <c r="C19" s="24">
        <v>3969</v>
      </c>
      <c r="D19" s="25">
        <v>350290101</v>
      </c>
      <c r="E19" s="40">
        <v>223277213.25</v>
      </c>
      <c r="F19" s="115">
        <f t="shared" si="0"/>
        <v>1.0163996323199691</v>
      </c>
      <c r="G19" s="52">
        <v>3969</v>
      </c>
      <c r="H19" s="51">
        <v>350290101</v>
      </c>
      <c r="I19" s="51">
        <v>223277213.25</v>
      </c>
      <c r="J19" s="118">
        <f t="shared" si="1"/>
        <v>1.0163996323199691</v>
      </c>
      <c r="K19" s="52">
        <v>115</v>
      </c>
      <c r="L19" s="51">
        <v>8908150</v>
      </c>
      <c r="M19" s="53">
        <v>5259175</v>
      </c>
      <c r="N19" s="52">
        <v>3852</v>
      </c>
      <c r="O19" s="51">
        <v>339590500</v>
      </c>
      <c r="P19" s="51">
        <v>216933250</v>
      </c>
      <c r="Q19" s="118">
        <f t="shared" si="6"/>
        <v>0.98535373495854073</v>
      </c>
      <c r="R19" s="52">
        <v>2</v>
      </c>
      <c r="S19" s="51">
        <v>319350</v>
      </c>
      <c r="T19" s="53">
        <v>210262.5</v>
      </c>
      <c r="U19" s="52">
        <v>1</v>
      </c>
      <c r="V19" s="51">
        <v>25150</v>
      </c>
      <c r="W19" s="53">
        <v>18862.5</v>
      </c>
      <c r="X19" s="52">
        <v>3850</v>
      </c>
      <c r="Y19" s="25">
        <v>339246000</v>
      </c>
      <c r="Z19" s="25">
        <v>216704125</v>
      </c>
      <c r="AA19" s="115">
        <f t="shared" si="2"/>
        <v>0.98435413584816156</v>
      </c>
      <c r="AB19" s="146">
        <v>3868</v>
      </c>
      <c r="AC19" s="147">
        <v>3959</v>
      </c>
      <c r="AD19" s="25">
        <v>317312962.5</v>
      </c>
      <c r="AE19" s="25">
        <v>200242246.88</v>
      </c>
      <c r="AF19" s="115">
        <f t="shared" si="3"/>
        <v>0.92071336727657105</v>
      </c>
      <c r="AG19" s="28">
        <v>3</v>
      </c>
      <c r="AH19" s="26">
        <v>160500</v>
      </c>
      <c r="AI19" s="52">
        <v>3851</v>
      </c>
      <c r="AJ19" s="51">
        <v>316070000</v>
      </c>
      <c r="AK19" s="51">
        <v>199322125</v>
      </c>
      <c r="AL19" s="25">
        <v>0</v>
      </c>
      <c r="AM19" s="25">
        <v>0</v>
      </c>
      <c r="AN19" s="115">
        <f t="shared" si="4"/>
        <v>0.91710679482596236</v>
      </c>
      <c r="AO19" s="52">
        <v>3851</v>
      </c>
      <c r="AP19" s="51">
        <v>316070000</v>
      </c>
      <c r="AQ19" s="51">
        <v>199322125</v>
      </c>
      <c r="AR19" s="115">
        <f t="shared" si="5"/>
        <v>0.91710679482596236</v>
      </c>
    </row>
    <row r="20" spans="1:44" hidden="1" outlineLevel="1" x14ac:dyDescent="0.2">
      <c r="A20" s="99" t="s">
        <v>82</v>
      </c>
      <c r="B20" s="107">
        <v>151738202.59872198</v>
      </c>
      <c r="C20" s="123">
        <v>2745</v>
      </c>
      <c r="D20" s="124">
        <v>157761450</v>
      </c>
      <c r="E20" s="125">
        <v>78880725</v>
      </c>
      <c r="F20" s="126">
        <f t="shared" si="0"/>
        <v>1.0396949963695481</v>
      </c>
      <c r="G20" s="137">
        <v>2745</v>
      </c>
      <c r="H20" s="138">
        <v>157761450</v>
      </c>
      <c r="I20" s="138">
        <v>78880725</v>
      </c>
      <c r="J20" s="139">
        <f t="shared" si="1"/>
        <v>1.0396949963695481</v>
      </c>
      <c r="K20" s="137">
        <v>98</v>
      </c>
      <c r="L20" s="138">
        <v>5687750</v>
      </c>
      <c r="M20" s="140">
        <v>2843875</v>
      </c>
      <c r="N20" s="137">
        <v>2647</v>
      </c>
      <c r="O20" s="138">
        <v>151038500</v>
      </c>
      <c r="P20" s="138">
        <v>75519250</v>
      </c>
      <c r="Q20" s="139">
        <f t="shared" si="6"/>
        <v>0.99538875123905102</v>
      </c>
      <c r="R20" s="137">
        <v>1</v>
      </c>
      <c r="S20" s="138">
        <v>117000</v>
      </c>
      <c r="T20" s="140">
        <v>58500</v>
      </c>
      <c r="U20" s="137">
        <v>0</v>
      </c>
      <c r="V20" s="138">
        <v>0</v>
      </c>
      <c r="W20" s="140">
        <v>0</v>
      </c>
      <c r="X20" s="137">
        <v>2646</v>
      </c>
      <c r="Y20" s="124">
        <v>150921500</v>
      </c>
      <c r="Z20" s="124">
        <v>75460750</v>
      </c>
      <c r="AA20" s="126">
        <f t="shared" si="2"/>
        <v>0.99461768635231707</v>
      </c>
      <c r="AB20" s="146">
        <v>2647</v>
      </c>
      <c r="AC20" s="147">
        <v>2649</v>
      </c>
      <c r="AD20" s="25">
        <v>150969900</v>
      </c>
      <c r="AE20" s="25">
        <v>75484950</v>
      </c>
      <c r="AF20" s="126">
        <f t="shared" si="3"/>
        <v>0.99493665678409415</v>
      </c>
      <c r="AG20" s="28">
        <v>3</v>
      </c>
      <c r="AH20" s="26">
        <v>160500</v>
      </c>
      <c r="AI20" s="52">
        <v>2646</v>
      </c>
      <c r="AJ20" s="51">
        <v>150921500</v>
      </c>
      <c r="AK20" s="51">
        <v>75460750</v>
      </c>
      <c r="AL20" s="25">
        <v>0</v>
      </c>
      <c r="AM20" s="25">
        <v>0</v>
      </c>
      <c r="AN20" s="126">
        <f t="shared" si="4"/>
        <v>0.99461768635231707</v>
      </c>
      <c r="AO20" s="52">
        <v>2646</v>
      </c>
      <c r="AP20" s="51">
        <v>150921500</v>
      </c>
      <c r="AQ20" s="51">
        <v>75460750</v>
      </c>
      <c r="AR20" s="126">
        <f t="shared" si="5"/>
        <v>0.99461768635231707</v>
      </c>
    </row>
    <row r="21" spans="1:44" ht="25.5" hidden="1" outlineLevel="1" x14ac:dyDescent="0.2">
      <c r="A21" s="99" t="s">
        <v>84</v>
      </c>
      <c r="B21" s="107">
        <v>192899959.26331067</v>
      </c>
      <c r="C21" s="123">
        <v>1224</v>
      </c>
      <c r="D21" s="124">
        <v>192528651</v>
      </c>
      <c r="E21" s="125">
        <v>144396488.25</v>
      </c>
      <c r="F21" s="126">
        <f t="shared" si="0"/>
        <v>0.9980751252373059</v>
      </c>
      <c r="G21" s="137">
        <v>1224</v>
      </c>
      <c r="H21" s="138">
        <v>192528651</v>
      </c>
      <c r="I21" s="138">
        <v>144396488.25</v>
      </c>
      <c r="J21" s="139">
        <f t="shared" si="1"/>
        <v>0.9980751252373059</v>
      </c>
      <c r="K21" s="137">
        <v>17</v>
      </c>
      <c r="L21" s="138">
        <v>3220400</v>
      </c>
      <c r="M21" s="140">
        <v>2415300</v>
      </c>
      <c r="N21" s="137">
        <v>1205</v>
      </c>
      <c r="O21" s="138">
        <v>188552000</v>
      </c>
      <c r="P21" s="138">
        <v>141414000</v>
      </c>
      <c r="Q21" s="139">
        <f t="shared" si="6"/>
        <v>0.97746003016322225</v>
      </c>
      <c r="R21" s="137">
        <v>1</v>
      </c>
      <c r="S21" s="138">
        <v>202350</v>
      </c>
      <c r="T21" s="140">
        <v>151762.5</v>
      </c>
      <c r="U21" s="137">
        <v>1</v>
      </c>
      <c r="V21" s="138">
        <v>25150</v>
      </c>
      <c r="W21" s="140">
        <v>18862.5</v>
      </c>
      <c r="X21" s="137">
        <v>1204</v>
      </c>
      <c r="Y21" s="124">
        <v>188324500</v>
      </c>
      <c r="Z21" s="124">
        <v>141243375</v>
      </c>
      <c r="AA21" s="126">
        <f t="shared" si="2"/>
        <v>0.97628066236621069</v>
      </c>
      <c r="AB21" s="146">
        <v>1221</v>
      </c>
      <c r="AC21" s="147">
        <v>1310</v>
      </c>
      <c r="AD21" s="25">
        <v>166343062.5</v>
      </c>
      <c r="AE21" s="25">
        <v>124757296.88</v>
      </c>
      <c r="AF21" s="126">
        <f t="shared" si="3"/>
        <v>0.86232813700566835</v>
      </c>
      <c r="AG21" s="28">
        <v>0</v>
      </c>
      <c r="AH21" s="26">
        <v>0</v>
      </c>
      <c r="AI21" s="52">
        <v>1205</v>
      </c>
      <c r="AJ21" s="51">
        <v>165148500</v>
      </c>
      <c r="AK21" s="51">
        <v>123861375</v>
      </c>
      <c r="AL21" s="25">
        <v>0</v>
      </c>
      <c r="AM21" s="25">
        <v>0</v>
      </c>
      <c r="AN21" s="126">
        <f t="shared" si="4"/>
        <v>0.85613548406493123</v>
      </c>
      <c r="AO21" s="52">
        <v>1205</v>
      </c>
      <c r="AP21" s="51">
        <v>165148500</v>
      </c>
      <c r="AQ21" s="51">
        <v>123861375</v>
      </c>
      <c r="AR21" s="126">
        <f t="shared" si="5"/>
        <v>0.85613548406493123</v>
      </c>
    </row>
    <row r="22" spans="1:44" ht="25.5" collapsed="1" x14ac:dyDescent="0.2">
      <c r="A22" s="98" t="s">
        <v>26</v>
      </c>
      <c r="B22" s="106">
        <v>106809599.06053577</v>
      </c>
      <c r="C22" s="24">
        <v>868</v>
      </c>
      <c r="D22" s="25">
        <v>231681348.88999999</v>
      </c>
      <c r="E22" s="40">
        <v>173761011.63</v>
      </c>
      <c r="F22" s="115">
        <f t="shared" si="0"/>
        <v>2.1691060628239178</v>
      </c>
      <c r="G22" s="52">
        <v>443</v>
      </c>
      <c r="H22" s="51">
        <v>116831061.00999998</v>
      </c>
      <c r="I22" s="51">
        <v>87623295.719999969</v>
      </c>
      <c r="J22" s="118">
        <f t="shared" si="1"/>
        <v>1.0938254804587779</v>
      </c>
      <c r="K22" s="52">
        <v>113</v>
      </c>
      <c r="L22" s="51">
        <v>28408290.610000003</v>
      </c>
      <c r="M22" s="53">
        <v>21306217.949999996</v>
      </c>
      <c r="N22" s="52">
        <v>428</v>
      </c>
      <c r="O22" s="51">
        <v>96909847.459999993</v>
      </c>
      <c r="P22" s="51">
        <v>72682385.189999983</v>
      </c>
      <c r="Q22" s="118">
        <f t="shared" si="6"/>
        <v>0.90731402713229026</v>
      </c>
      <c r="R22" s="52">
        <v>18</v>
      </c>
      <c r="S22" s="51">
        <v>3562947.47</v>
      </c>
      <c r="T22" s="53">
        <v>2672210.59</v>
      </c>
      <c r="U22" s="52">
        <v>37</v>
      </c>
      <c r="V22" s="51">
        <v>952386.58</v>
      </c>
      <c r="W22" s="53">
        <v>714289.92999999993</v>
      </c>
      <c r="X22" s="52">
        <v>410</v>
      </c>
      <c r="Y22" s="25">
        <v>92394513.410000011</v>
      </c>
      <c r="Z22" s="25">
        <v>69295884.669999987</v>
      </c>
      <c r="AA22" s="115">
        <f t="shared" si="2"/>
        <v>0.86503941801742168</v>
      </c>
      <c r="AB22" s="52">
        <v>369</v>
      </c>
      <c r="AC22" s="28">
        <v>389</v>
      </c>
      <c r="AD22" s="25">
        <v>80328087.430000007</v>
      </c>
      <c r="AE22" s="25">
        <v>60246065.579999998</v>
      </c>
      <c r="AF22" s="115">
        <f t="shared" si="3"/>
        <v>0.75206805508625663</v>
      </c>
      <c r="AG22" s="28">
        <v>5</v>
      </c>
      <c r="AH22" s="26">
        <v>894446.03</v>
      </c>
      <c r="AI22" s="52">
        <v>395</v>
      </c>
      <c r="AJ22" s="51">
        <v>85927227.709999993</v>
      </c>
      <c r="AK22" s="51">
        <v>64445420.25</v>
      </c>
      <c r="AL22" s="25">
        <v>81751400.849999979</v>
      </c>
      <c r="AM22" s="25">
        <v>61313550.340000011</v>
      </c>
      <c r="AN22" s="115">
        <f t="shared" si="4"/>
        <v>0.80448975060096972</v>
      </c>
      <c r="AO22" s="52">
        <v>350</v>
      </c>
      <c r="AP22" s="51">
        <v>73009210.409999996</v>
      </c>
      <c r="AQ22" s="51">
        <v>54756907.409999996</v>
      </c>
      <c r="AR22" s="115">
        <f t="shared" si="5"/>
        <v>0.68354540277434284</v>
      </c>
    </row>
    <row r="23" spans="1:44" ht="25.5" collapsed="1" x14ac:dyDescent="0.2">
      <c r="A23" s="98" t="s">
        <v>27</v>
      </c>
      <c r="B23" s="106">
        <v>147203683.55414131</v>
      </c>
      <c r="C23" s="24">
        <v>42</v>
      </c>
      <c r="D23" s="25">
        <v>522491641.90999997</v>
      </c>
      <c r="E23" s="40">
        <v>391868731.44</v>
      </c>
      <c r="F23" s="115">
        <f t="shared" si="0"/>
        <v>3.5494467889305792</v>
      </c>
      <c r="G23" s="52">
        <v>16</v>
      </c>
      <c r="H23" s="51">
        <v>153552694.35999998</v>
      </c>
      <c r="I23" s="51">
        <v>115164520.76999998</v>
      </c>
      <c r="J23" s="118">
        <f t="shared" si="1"/>
        <v>1.0431307875765454</v>
      </c>
      <c r="K23" s="52">
        <v>24</v>
      </c>
      <c r="L23" s="51">
        <v>166363221.54999998</v>
      </c>
      <c r="M23" s="53">
        <v>124772416.17000002</v>
      </c>
      <c r="N23" s="52">
        <v>17</v>
      </c>
      <c r="O23" s="51">
        <v>331007995.13999999</v>
      </c>
      <c r="P23" s="51">
        <v>248255996.30000001</v>
      </c>
      <c r="Q23" s="118">
        <f t="shared" si="6"/>
        <v>2.2486393488805305</v>
      </c>
      <c r="R23" s="52">
        <v>1</v>
      </c>
      <c r="S23" s="51">
        <v>188897941</v>
      </c>
      <c r="T23" s="53">
        <v>141673455.75</v>
      </c>
      <c r="U23" s="52">
        <v>2</v>
      </c>
      <c r="V23" s="51">
        <v>456007.46</v>
      </c>
      <c r="W23" s="53">
        <v>342005.58</v>
      </c>
      <c r="X23" s="52">
        <v>16</v>
      </c>
      <c r="Y23" s="25">
        <v>141654046.68000001</v>
      </c>
      <c r="Z23" s="25">
        <v>106240534.97</v>
      </c>
      <c r="AA23" s="115">
        <f t="shared" si="2"/>
        <v>0.96229960595992725</v>
      </c>
      <c r="AB23" s="52">
        <v>8</v>
      </c>
      <c r="AC23" s="54">
        <v>10</v>
      </c>
      <c r="AD23" s="51">
        <v>6314192.3300000001</v>
      </c>
      <c r="AE23" s="51">
        <v>4735644.25</v>
      </c>
      <c r="AF23" s="115">
        <f t="shared" si="3"/>
        <v>4.2894254936749927E-2</v>
      </c>
      <c r="AG23" s="28">
        <v>2</v>
      </c>
      <c r="AH23" s="26">
        <v>274653.2</v>
      </c>
      <c r="AI23" s="52">
        <v>8</v>
      </c>
      <c r="AJ23" s="51">
        <v>15702354.66</v>
      </c>
      <c r="AK23" s="51">
        <v>11776765.959999999</v>
      </c>
      <c r="AL23" s="25">
        <v>11192285.24</v>
      </c>
      <c r="AM23" s="25">
        <v>8394213.9199999999</v>
      </c>
      <c r="AN23" s="115">
        <f t="shared" si="4"/>
        <v>0.10667093567821416</v>
      </c>
      <c r="AO23" s="27">
        <v>4</v>
      </c>
      <c r="AP23" s="25">
        <v>4540069.42</v>
      </c>
      <c r="AQ23" s="25">
        <v>3405052.04</v>
      </c>
      <c r="AR23" s="115">
        <f t="shared" si="5"/>
        <v>3.0842091110649204E-2</v>
      </c>
    </row>
    <row r="24" spans="1:44" x14ac:dyDescent="0.2">
      <c r="A24" s="98" t="s">
        <v>28</v>
      </c>
      <c r="B24" s="106">
        <v>42570289.507020801</v>
      </c>
      <c r="C24" s="24">
        <v>30</v>
      </c>
      <c r="D24" s="25">
        <v>122351326.03999999</v>
      </c>
      <c r="E24" s="40">
        <v>91763494.530000001</v>
      </c>
      <c r="F24" s="115">
        <f t="shared" si="0"/>
        <v>2.874101338207284</v>
      </c>
      <c r="G24" s="52">
        <v>7</v>
      </c>
      <c r="H24" s="51">
        <v>37709288.939999998</v>
      </c>
      <c r="I24" s="51">
        <v>28281966.710000001</v>
      </c>
      <c r="J24" s="118">
        <f t="shared" si="1"/>
        <v>0.88581236765563653</v>
      </c>
      <c r="K24" s="52">
        <v>15</v>
      </c>
      <c r="L24" s="51">
        <v>60982209.329999998</v>
      </c>
      <c r="M24" s="53">
        <v>45736657</v>
      </c>
      <c r="N24" s="52">
        <v>8</v>
      </c>
      <c r="O24" s="51">
        <v>39936283.590000004</v>
      </c>
      <c r="P24" s="51">
        <v>29952212.670000002</v>
      </c>
      <c r="Q24" s="118">
        <f t="shared" si="6"/>
        <v>0.93812572224611268</v>
      </c>
      <c r="R24" s="52">
        <v>1</v>
      </c>
      <c r="S24" s="51">
        <v>3646826.6</v>
      </c>
      <c r="T24" s="53">
        <v>2735119.95</v>
      </c>
      <c r="U24" s="52">
        <v>4</v>
      </c>
      <c r="V24" s="51">
        <v>33625.9</v>
      </c>
      <c r="W24" s="53">
        <v>25219.43</v>
      </c>
      <c r="X24" s="52">
        <v>7</v>
      </c>
      <c r="Y24" s="25">
        <v>36255831.089999996</v>
      </c>
      <c r="Z24" s="25">
        <v>27191873.289999999</v>
      </c>
      <c r="AA24" s="115">
        <f t="shared" si="2"/>
        <v>0.85166982677016068</v>
      </c>
      <c r="AB24" s="52">
        <v>5</v>
      </c>
      <c r="AC24" s="28">
        <v>9</v>
      </c>
      <c r="AD24" s="25">
        <v>20653214.199999999</v>
      </c>
      <c r="AE24" s="25">
        <v>15489910.66</v>
      </c>
      <c r="AF24" s="115">
        <f t="shared" si="3"/>
        <v>0.48515559652451551</v>
      </c>
      <c r="AG24" s="28">
        <v>0</v>
      </c>
      <c r="AH24" s="26">
        <v>0</v>
      </c>
      <c r="AI24" s="52">
        <v>8</v>
      </c>
      <c r="AJ24" s="51">
        <v>24823900.460000001</v>
      </c>
      <c r="AK24" s="51">
        <v>18617925.309999999</v>
      </c>
      <c r="AL24" s="25">
        <v>24613402.379999999</v>
      </c>
      <c r="AM24" s="25">
        <v>18460051.760000002</v>
      </c>
      <c r="AN24" s="115">
        <f t="shared" si="4"/>
        <v>0.5831273582460833</v>
      </c>
      <c r="AO24" s="27">
        <v>3</v>
      </c>
      <c r="AP24" s="25">
        <v>6655210.1500000004</v>
      </c>
      <c r="AQ24" s="25">
        <v>4991407.57</v>
      </c>
      <c r="AR24" s="115">
        <f t="shared" si="5"/>
        <v>0.15633462273970219</v>
      </c>
    </row>
    <row r="25" spans="1:44" x14ac:dyDescent="0.2">
      <c r="A25" s="98" t="s">
        <v>29</v>
      </c>
      <c r="B25" s="106">
        <v>9373800</v>
      </c>
      <c r="C25" s="24">
        <v>0</v>
      </c>
      <c r="D25" s="25">
        <v>0</v>
      </c>
      <c r="E25" s="40">
        <v>0</v>
      </c>
      <c r="F25" s="115">
        <f t="shared" si="0"/>
        <v>0</v>
      </c>
      <c r="G25" s="52">
        <v>0</v>
      </c>
      <c r="H25" s="51">
        <v>0</v>
      </c>
      <c r="I25" s="51">
        <v>0</v>
      </c>
      <c r="J25" s="118">
        <f t="shared" si="1"/>
        <v>0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>
        <f t="shared" si="6"/>
        <v>0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15">
        <f t="shared" si="2"/>
        <v>0</v>
      </c>
      <c r="AB25" s="52">
        <v>0</v>
      </c>
      <c r="AC25" s="28">
        <v>0</v>
      </c>
      <c r="AD25" s="25">
        <v>0</v>
      </c>
      <c r="AE25" s="25">
        <v>0</v>
      </c>
      <c r="AF25" s="115">
        <f t="shared" si="3"/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f t="shared" si="4"/>
        <v>0</v>
      </c>
      <c r="AO25" s="27">
        <v>0</v>
      </c>
      <c r="AP25" s="25">
        <v>0</v>
      </c>
      <c r="AQ25" s="25">
        <v>0</v>
      </c>
      <c r="AR25" s="115">
        <f t="shared" si="5"/>
        <v>0</v>
      </c>
    </row>
    <row r="26" spans="1:44" x14ac:dyDescent="0.2">
      <c r="A26" s="98" t="s">
        <v>30</v>
      </c>
      <c r="B26" s="106">
        <v>10997030.158962667</v>
      </c>
      <c r="C26" s="24">
        <v>95</v>
      </c>
      <c r="D26" s="25">
        <v>18435485.5</v>
      </c>
      <c r="E26" s="40">
        <v>13826614.100000001</v>
      </c>
      <c r="F26" s="115">
        <f t="shared" si="0"/>
        <v>1.6764058326215403</v>
      </c>
      <c r="G26" s="52">
        <v>64</v>
      </c>
      <c r="H26" s="51">
        <v>11928885.059999999</v>
      </c>
      <c r="I26" s="51">
        <v>8946663.7800000012</v>
      </c>
      <c r="J26" s="118">
        <f t="shared" si="1"/>
        <v>1.0847369596670482</v>
      </c>
      <c r="K26" s="52">
        <v>23</v>
      </c>
      <c r="L26" s="51">
        <v>4427359.7300000004</v>
      </c>
      <c r="M26" s="53">
        <v>3320519.79</v>
      </c>
      <c r="N26" s="52">
        <v>65</v>
      </c>
      <c r="O26" s="51">
        <v>10006858.32</v>
      </c>
      <c r="P26" s="51">
        <v>7505143.6999999993</v>
      </c>
      <c r="Q26" s="118">
        <f t="shared" si="6"/>
        <v>0.90996006879587676</v>
      </c>
      <c r="R26" s="52">
        <v>3</v>
      </c>
      <c r="S26" s="51">
        <v>544393.28</v>
      </c>
      <c r="T26" s="53">
        <v>408294.95999999996</v>
      </c>
      <c r="U26" s="52">
        <v>1</v>
      </c>
      <c r="V26" s="51">
        <v>3560</v>
      </c>
      <c r="W26" s="53">
        <v>2670</v>
      </c>
      <c r="X26" s="52">
        <v>62</v>
      </c>
      <c r="Y26" s="25">
        <v>9458905.0399999991</v>
      </c>
      <c r="Z26" s="25">
        <v>7094178.7400000002</v>
      </c>
      <c r="AA26" s="115">
        <f t="shared" si="2"/>
        <v>0.86013268157593592</v>
      </c>
      <c r="AB26" s="52">
        <v>33</v>
      </c>
      <c r="AC26" s="28">
        <v>33</v>
      </c>
      <c r="AD26" s="25">
        <v>5005747.74</v>
      </c>
      <c r="AE26" s="25">
        <v>3754310.81</v>
      </c>
      <c r="AF26" s="115">
        <f t="shared" si="3"/>
        <v>0.45519087132086078</v>
      </c>
      <c r="AG26" s="28">
        <v>0</v>
      </c>
      <c r="AH26" s="26">
        <v>0</v>
      </c>
      <c r="AI26" s="52">
        <v>41</v>
      </c>
      <c r="AJ26" s="51">
        <v>5875125.6199999992</v>
      </c>
      <c r="AK26" s="51">
        <v>4406344.18</v>
      </c>
      <c r="AL26" s="25">
        <v>5719177.8600000003</v>
      </c>
      <c r="AM26" s="25">
        <v>4289383.38</v>
      </c>
      <c r="AN26" s="115">
        <f t="shared" si="4"/>
        <v>0.53424656794377567</v>
      </c>
      <c r="AO26" s="27">
        <v>24</v>
      </c>
      <c r="AP26" s="25">
        <v>3824208.64</v>
      </c>
      <c r="AQ26" s="25">
        <v>2868156.46</v>
      </c>
      <c r="AR26" s="115">
        <f t="shared" si="5"/>
        <v>0.34774921817262089</v>
      </c>
    </row>
    <row r="27" spans="1:44" ht="13.5" thickBot="1" x14ac:dyDescent="0.25">
      <c r="A27" s="100" t="s">
        <v>31</v>
      </c>
      <c r="B27" s="108">
        <v>6998998.8487594407</v>
      </c>
      <c r="C27" s="45">
        <v>19</v>
      </c>
      <c r="D27" s="41">
        <v>9139893.2599999998</v>
      </c>
      <c r="E27" s="42">
        <v>6854919.9399999995</v>
      </c>
      <c r="F27" s="115">
        <f t="shared" si="0"/>
        <v>1.305885807027962</v>
      </c>
      <c r="G27" s="57">
        <v>13</v>
      </c>
      <c r="H27" s="56">
        <v>5933149.7599999998</v>
      </c>
      <c r="I27" s="56">
        <v>4449862.32</v>
      </c>
      <c r="J27" s="118">
        <f t="shared" si="1"/>
        <v>0.84771406428387097</v>
      </c>
      <c r="K27" s="57">
        <v>6</v>
      </c>
      <c r="L27" s="56">
        <v>3206743.5</v>
      </c>
      <c r="M27" s="58">
        <v>2405057.62</v>
      </c>
      <c r="N27" s="57">
        <v>13</v>
      </c>
      <c r="O27" s="56">
        <v>5675461.6600000001</v>
      </c>
      <c r="P27" s="56">
        <v>4256596.2200000007</v>
      </c>
      <c r="Q27" s="118">
        <f t="shared" si="6"/>
        <v>0.81089621282134727</v>
      </c>
      <c r="R27" s="57">
        <v>0</v>
      </c>
      <c r="S27" s="56">
        <v>0</v>
      </c>
      <c r="T27" s="58">
        <v>0</v>
      </c>
      <c r="U27" s="57">
        <v>2</v>
      </c>
      <c r="V27" s="56">
        <v>2246.81</v>
      </c>
      <c r="W27" s="58">
        <v>1685.11</v>
      </c>
      <c r="X27" s="57">
        <v>13</v>
      </c>
      <c r="Y27" s="41">
        <v>5673214.8499999996</v>
      </c>
      <c r="Z27" s="41">
        <v>4254911.1100000003</v>
      </c>
      <c r="AA27" s="115">
        <f t="shared" si="2"/>
        <v>0.8105751940515844</v>
      </c>
      <c r="AB27" s="57">
        <v>8</v>
      </c>
      <c r="AC27" s="44">
        <v>12</v>
      </c>
      <c r="AD27" s="41">
        <v>2260532.3199999998</v>
      </c>
      <c r="AE27" s="41">
        <v>1695399.24</v>
      </c>
      <c r="AF27" s="115">
        <f t="shared" si="3"/>
        <v>0.32297938160122358</v>
      </c>
      <c r="AG27" s="44">
        <v>1</v>
      </c>
      <c r="AH27" s="46">
        <v>38085.19</v>
      </c>
      <c r="AI27" s="57">
        <v>11</v>
      </c>
      <c r="AJ27" s="56">
        <v>2999884.69</v>
      </c>
      <c r="AK27" s="56">
        <v>2249913.5</v>
      </c>
      <c r="AL27" s="41">
        <v>2955335.96</v>
      </c>
      <c r="AM27" s="41">
        <v>2216501.96</v>
      </c>
      <c r="AN27" s="115">
        <f t="shared" si="4"/>
        <v>0.42861625709964557</v>
      </c>
      <c r="AO27" s="43">
        <v>6</v>
      </c>
      <c r="AP27" s="41">
        <v>1688207.5899999999</v>
      </c>
      <c r="AQ27" s="41">
        <v>1266155.68</v>
      </c>
      <c r="AR27" s="115">
        <f t="shared" si="5"/>
        <v>0.24120701067113784</v>
      </c>
    </row>
    <row r="28" spans="1:44" s="31" customFormat="1" ht="59.25" customHeight="1" thickBot="1" x14ac:dyDescent="0.25">
      <c r="A28" s="96" t="s">
        <v>70</v>
      </c>
      <c r="B28" s="70">
        <f>SUM(B29+B30+B31+B35+B36+B37+B38+B39)</f>
        <v>961918007.19230723</v>
      </c>
      <c r="C28" s="77">
        <v>3299</v>
      </c>
      <c r="D28" s="78">
        <v>1457485365.28</v>
      </c>
      <c r="E28" s="78">
        <v>1093114023.75</v>
      </c>
      <c r="F28" s="116">
        <f t="shared" si="0"/>
        <v>1.5151866940657226</v>
      </c>
      <c r="G28" s="134">
        <v>2581</v>
      </c>
      <c r="H28" s="135">
        <v>832761629.81000006</v>
      </c>
      <c r="I28" s="135">
        <v>624571222.12000012</v>
      </c>
      <c r="J28" s="133">
        <f t="shared" si="1"/>
        <v>0.86573036743610299</v>
      </c>
      <c r="K28" s="134">
        <v>586</v>
      </c>
      <c r="L28" s="135">
        <v>534558851.62</v>
      </c>
      <c r="M28" s="135">
        <v>400919138.77000004</v>
      </c>
      <c r="N28" s="134">
        <v>2456</v>
      </c>
      <c r="O28" s="135">
        <v>784795109.25999999</v>
      </c>
      <c r="P28" s="135">
        <v>588596325.80000007</v>
      </c>
      <c r="Q28" s="133">
        <f t="shared" ref="Q28" si="7">O28/B28</f>
        <v>0.81586486934650271</v>
      </c>
      <c r="R28" s="134">
        <v>50</v>
      </c>
      <c r="S28" s="135">
        <v>39597032.959999993</v>
      </c>
      <c r="T28" s="135">
        <v>29697774.59</v>
      </c>
      <c r="U28" s="134">
        <v>118</v>
      </c>
      <c r="V28" s="135">
        <v>3529430.5400000005</v>
      </c>
      <c r="W28" s="135">
        <v>2647072.9499999997</v>
      </c>
      <c r="X28" s="144">
        <v>2406</v>
      </c>
      <c r="Y28" s="78">
        <v>741668645.75999999</v>
      </c>
      <c r="Z28" s="78">
        <v>556251478.25999999</v>
      </c>
      <c r="AA28" s="116">
        <f t="shared" si="2"/>
        <v>0.7710310444492231</v>
      </c>
      <c r="AB28" s="77">
        <v>605</v>
      </c>
      <c r="AC28" s="77">
        <v>754</v>
      </c>
      <c r="AD28" s="78">
        <v>272651944.56000006</v>
      </c>
      <c r="AE28" s="78">
        <v>204488958.41</v>
      </c>
      <c r="AF28" s="116">
        <f t="shared" si="3"/>
        <v>0.28344613836248866</v>
      </c>
      <c r="AG28" s="77">
        <v>21</v>
      </c>
      <c r="AH28" s="78">
        <v>8482613.8399999999</v>
      </c>
      <c r="AI28" s="77">
        <v>2286</v>
      </c>
      <c r="AJ28" s="78">
        <v>589853111.85000002</v>
      </c>
      <c r="AK28" s="78">
        <v>442389824.81000012</v>
      </c>
      <c r="AL28" s="78">
        <v>224780662.98000002</v>
      </c>
      <c r="AM28" s="78">
        <v>168585496.44999999</v>
      </c>
      <c r="AN28" s="116">
        <f t="shared" si="4"/>
        <v>0.61320518738566065</v>
      </c>
      <c r="AO28" s="77">
        <v>2131</v>
      </c>
      <c r="AP28" s="78">
        <v>464562932.00999999</v>
      </c>
      <c r="AQ28" s="78">
        <v>348422190.24000001</v>
      </c>
      <c r="AR28" s="116">
        <f t="shared" si="5"/>
        <v>0.48295481375381333</v>
      </c>
    </row>
    <row r="29" spans="1:44" s="30" customFormat="1" x14ac:dyDescent="0.2">
      <c r="A29" s="101" t="s">
        <v>32</v>
      </c>
      <c r="B29" s="105">
        <v>93692098.372458667</v>
      </c>
      <c r="C29" s="117">
        <v>27</v>
      </c>
      <c r="D29" s="86">
        <v>161062932.82999998</v>
      </c>
      <c r="E29" s="86">
        <v>120797199.61999999</v>
      </c>
      <c r="F29" s="118">
        <f t="shared" si="0"/>
        <v>1.7190663420699452</v>
      </c>
      <c r="G29" s="87">
        <v>11</v>
      </c>
      <c r="H29" s="86">
        <v>62304943.490000002</v>
      </c>
      <c r="I29" s="86">
        <v>46728707.620000005</v>
      </c>
      <c r="J29" s="118">
        <f t="shared" si="1"/>
        <v>0.66499677744772234</v>
      </c>
      <c r="K29" s="87">
        <v>11</v>
      </c>
      <c r="L29" s="86">
        <v>80167114.25</v>
      </c>
      <c r="M29" s="88">
        <v>60125335.689999998</v>
      </c>
      <c r="N29" s="87">
        <v>11</v>
      </c>
      <c r="O29" s="86">
        <v>60117504.020000003</v>
      </c>
      <c r="P29" s="86">
        <v>45088127.980000004</v>
      </c>
      <c r="Q29" s="118">
        <f t="shared" ref="Q29:Q59" si="8">O29/$B29</f>
        <v>0.64164967018896324</v>
      </c>
      <c r="R29" s="87">
        <v>0</v>
      </c>
      <c r="S29" s="86">
        <v>0</v>
      </c>
      <c r="T29" s="88">
        <v>0</v>
      </c>
      <c r="U29" s="87">
        <v>9</v>
      </c>
      <c r="V29" s="86">
        <v>50748.41</v>
      </c>
      <c r="W29" s="88">
        <v>38061.31</v>
      </c>
      <c r="X29" s="81">
        <v>11</v>
      </c>
      <c r="Y29" s="80">
        <v>60066755.609999999</v>
      </c>
      <c r="Z29" s="80">
        <v>45050066.669999994</v>
      </c>
      <c r="AA29" s="115">
        <f t="shared" si="2"/>
        <v>0.64110801928262684</v>
      </c>
      <c r="AB29" s="81">
        <v>9</v>
      </c>
      <c r="AC29" s="83">
        <v>18</v>
      </c>
      <c r="AD29" s="80">
        <v>28515604.870000001</v>
      </c>
      <c r="AE29" s="80">
        <v>21386703.66</v>
      </c>
      <c r="AF29" s="115">
        <f t="shared" si="3"/>
        <v>0.30435442652421507</v>
      </c>
      <c r="AG29" s="83">
        <v>1</v>
      </c>
      <c r="AH29" s="82">
        <v>1476646.26</v>
      </c>
      <c r="AI29" s="87">
        <v>10</v>
      </c>
      <c r="AJ29" s="86">
        <v>38541524.839999996</v>
      </c>
      <c r="AK29" s="86">
        <v>28906143.470000003</v>
      </c>
      <c r="AL29" s="80">
        <v>36615406.669999994</v>
      </c>
      <c r="AM29" s="80">
        <v>27461554.880000003</v>
      </c>
      <c r="AN29" s="115">
        <f t="shared" si="4"/>
        <v>0.4113636636334479</v>
      </c>
      <c r="AO29" s="81">
        <v>3</v>
      </c>
      <c r="AP29" s="80">
        <v>14269174.42</v>
      </c>
      <c r="AQ29" s="80">
        <v>10701880.73</v>
      </c>
      <c r="AR29" s="115">
        <f t="shared" si="5"/>
        <v>0.15229858939945043</v>
      </c>
    </row>
    <row r="30" spans="1:44" s="23" customFormat="1" x14ac:dyDescent="0.25">
      <c r="A30" s="98" t="s">
        <v>33</v>
      </c>
      <c r="B30" s="106">
        <v>18704898.692161333</v>
      </c>
      <c r="C30" s="24">
        <v>34</v>
      </c>
      <c r="D30" s="56">
        <v>17356707.68</v>
      </c>
      <c r="E30" s="56">
        <v>13017530.760000002</v>
      </c>
      <c r="F30" s="118">
        <f t="shared" si="0"/>
        <v>0.92792310536670697</v>
      </c>
      <c r="G30" s="52">
        <v>12</v>
      </c>
      <c r="H30" s="56">
        <v>8876041.6500000004</v>
      </c>
      <c r="I30" s="56">
        <v>6657031.2400000002</v>
      </c>
      <c r="J30" s="118">
        <f t="shared" si="1"/>
        <v>0.47453032470684731</v>
      </c>
      <c r="K30" s="52">
        <v>22</v>
      </c>
      <c r="L30" s="56">
        <v>8480666.0300000012</v>
      </c>
      <c r="M30" s="53">
        <v>6360499.5200000005</v>
      </c>
      <c r="N30" s="52">
        <v>12</v>
      </c>
      <c r="O30" s="56">
        <v>8485207.120000001</v>
      </c>
      <c r="P30" s="56">
        <v>6363905.3300000001</v>
      </c>
      <c r="Q30" s="118">
        <f t="shared" si="8"/>
        <v>0.45363555609931738</v>
      </c>
      <c r="R30" s="57">
        <v>0</v>
      </c>
      <c r="S30" s="56">
        <v>0</v>
      </c>
      <c r="T30" s="53">
        <v>0</v>
      </c>
      <c r="U30" s="52">
        <v>0</v>
      </c>
      <c r="V30" s="56">
        <v>0</v>
      </c>
      <c r="W30" s="53">
        <v>0</v>
      </c>
      <c r="X30" s="27">
        <v>12</v>
      </c>
      <c r="Y30" s="41">
        <v>8485207.120000001</v>
      </c>
      <c r="Z30" s="41">
        <v>6363905.3300000001</v>
      </c>
      <c r="AA30" s="115">
        <f t="shared" si="2"/>
        <v>0.45363555609931738</v>
      </c>
      <c r="AB30" s="27">
        <v>8</v>
      </c>
      <c r="AC30" s="44">
        <v>14</v>
      </c>
      <c r="AD30" s="41">
        <v>5101921.3899999997</v>
      </c>
      <c r="AE30" s="41">
        <v>3826441.04</v>
      </c>
      <c r="AF30" s="115">
        <f t="shared" si="3"/>
        <v>0.27275856843523366</v>
      </c>
      <c r="AG30" s="44">
        <v>0</v>
      </c>
      <c r="AH30" s="26">
        <v>0</v>
      </c>
      <c r="AI30" s="52">
        <v>11</v>
      </c>
      <c r="AJ30" s="56">
        <v>5302051.84</v>
      </c>
      <c r="AK30" s="56">
        <v>3976538.8199999994</v>
      </c>
      <c r="AL30" s="41">
        <v>3736787.3899999997</v>
      </c>
      <c r="AM30" s="41">
        <v>2802590.51</v>
      </c>
      <c r="AN30" s="115">
        <f t="shared" si="4"/>
        <v>0.28345792870944186</v>
      </c>
      <c r="AO30" s="27">
        <v>8</v>
      </c>
      <c r="AP30" s="41">
        <v>3333446.1899999995</v>
      </c>
      <c r="AQ30" s="41">
        <v>2500084.59</v>
      </c>
      <c r="AR30" s="115">
        <f t="shared" si="5"/>
        <v>0.17821246962417112</v>
      </c>
    </row>
    <row r="31" spans="1:44" s="23" customFormat="1" ht="39" customHeight="1" x14ac:dyDescent="0.25">
      <c r="A31" s="98" t="s">
        <v>34</v>
      </c>
      <c r="B31" s="106">
        <v>554703206.20402718</v>
      </c>
      <c r="C31" s="112">
        <v>1493</v>
      </c>
      <c r="D31" s="136">
        <v>980750131.05999994</v>
      </c>
      <c r="E31" s="136">
        <v>735562598.16000009</v>
      </c>
      <c r="F31" s="115">
        <f t="shared" si="0"/>
        <v>1.7680628489089121</v>
      </c>
      <c r="G31" s="112">
        <v>933</v>
      </c>
      <c r="H31" s="136">
        <v>478253432.38000005</v>
      </c>
      <c r="I31" s="136">
        <v>358690074.13999999</v>
      </c>
      <c r="J31" s="115">
        <f t="shared" si="1"/>
        <v>0.86217895810050915</v>
      </c>
      <c r="K31" s="112">
        <v>444</v>
      </c>
      <c r="L31" s="136">
        <v>432160658.56999993</v>
      </c>
      <c r="M31" s="136">
        <v>324120493.95999998</v>
      </c>
      <c r="N31" s="62">
        <v>797</v>
      </c>
      <c r="O31" s="136">
        <v>440249342.49000001</v>
      </c>
      <c r="P31" s="136">
        <v>330187005.06</v>
      </c>
      <c r="Q31" s="115">
        <f t="shared" si="8"/>
        <v>0.79366648248301364</v>
      </c>
      <c r="R31" s="112">
        <v>39</v>
      </c>
      <c r="S31" s="136">
        <v>38546374.839999996</v>
      </c>
      <c r="T31" s="113">
        <v>28909781.030000001</v>
      </c>
      <c r="U31" s="62">
        <v>105</v>
      </c>
      <c r="V31" s="136">
        <v>3426750.89</v>
      </c>
      <c r="W31" s="136">
        <v>2570063.2099999995</v>
      </c>
      <c r="X31" s="43">
        <v>758</v>
      </c>
      <c r="Y31" s="47">
        <v>398276216.76000005</v>
      </c>
      <c r="Z31" s="47">
        <v>298707160.82000005</v>
      </c>
      <c r="AA31" s="115">
        <f t="shared" si="2"/>
        <v>0.71799876457448997</v>
      </c>
      <c r="AB31" s="57">
        <v>580</v>
      </c>
      <c r="AC31" s="44">
        <v>703</v>
      </c>
      <c r="AD31" s="47">
        <v>234340049.36999997</v>
      </c>
      <c r="AE31" s="47">
        <v>175755037.02000001</v>
      </c>
      <c r="AF31" s="115">
        <f t="shared" si="3"/>
        <v>0.42246023954620265</v>
      </c>
      <c r="AG31" s="43">
        <v>20</v>
      </c>
      <c r="AH31" s="26">
        <v>7005967.5800000001</v>
      </c>
      <c r="AI31" s="57">
        <v>630</v>
      </c>
      <c r="AJ31" s="132">
        <v>271796547.99000001</v>
      </c>
      <c r="AK31" s="132">
        <v>203847409.22</v>
      </c>
      <c r="AL31" s="47">
        <v>179691562.40000001</v>
      </c>
      <c r="AM31" s="47">
        <v>134768671.24000001</v>
      </c>
      <c r="AN31" s="115">
        <f t="shared" si="4"/>
        <v>0.4899855363194523</v>
      </c>
      <c r="AO31" s="57">
        <v>488</v>
      </c>
      <c r="AP31" s="132">
        <v>174818006.02999997</v>
      </c>
      <c r="AQ31" s="132">
        <v>131113502.94999999</v>
      </c>
      <c r="AR31" s="115">
        <f t="shared" si="5"/>
        <v>0.3151559321719507</v>
      </c>
    </row>
    <row r="32" spans="1:44" s="69" customFormat="1" ht="35.25" hidden="1" customHeight="1" outlineLevel="1" x14ac:dyDescent="0.25">
      <c r="A32" s="99" t="s">
        <v>35</v>
      </c>
      <c r="B32" s="107">
        <v>319999663.20283347</v>
      </c>
      <c r="C32" s="110">
        <v>1076</v>
      </c>
      <c r="D32" s="111">
        <v>597964127.33999991</v>
      </c>
      <c r="E32" s="111">
        <v>448473095.42999995</v>
      </c>
      <c r="F32" s="115">
        <f t="shared" si="0"/>
        <v>1.8686398646644111</v>
      </c>
      <c r="G32" s="112">
        <v>682</v>
      </c>
      <c r="H32" s="111">
        <v>314494549.80000007</v>
      </c>
      <c r="I32" s="111">
        <v>235870912.24000004</v>
      </c>
      <c r="J32" s="115">
        <f t="shared" si="1"/>
        <v>0.98279650250961681</v>
      </c>
      <c r="K32" s="112">
        <v>306</v>
      </c>
      <c r="L32" s="111">
        <v>233765224.58999997</v>
      </c>
      <c r="M32" s="113">
        <v>175323918.48999998</v>
      </c>
      <c r="N32" s="112">
        <v>574</v>
      </c>
      <c r="O32" s="111">
        <v>288143901.44999999</v>
      </c>
      <c r="P32" s="111">
        <v>216107924.64000005</v>
      </c>
      <c r="Q32" s="115">
        <f t="shared" si="8"/>
        <v>0.90045063974757511</v>
      </c>
      <c r="R32" s="112">
        <v>28</v>
      </c>
      <c r="S32" s="111">
        <v>22217496.049999997</v>
      </c>
      <c r="T32" s="113">
        <v>16663121.949999999</v>
      </c>
      <c r="U32" s="112">
        <v>88</v>
      </c>
      <c r="V32" s="111">
        <v>2984768.66</v>
      </c>
      <c r="W32" s="113">
        <v>2238576.5499999998</v>
      </c>
      <c r="X32" s="27">
        <v>546</v>
      </c>
      <c r="Y32" s="25">
        <v>262941636.74000001</v>
      </c>
      <c r="Z32" s="25">
        <v>197206226.14000005</v>
      </c>
      <c r="AA32" s="115">
        <f t="shared" si="2"/>
        <v>0.82169347963761152</v>
      </c>
      <c r="AB32" s="52">
        <v>425</v>
      </c>
      <c r="AC32" s="28">
        <v>533</v>
      </c>
      <c r="AD32" s="25">
        <v>185788355.42999998</v>
      </c>
      <c r="AE32" s="25">
        <v>139341266.56999999</v>
      </c>
      <c r="AF32" s="115">
        <f t="shared" si="3"/>
        <v>0.58058922178376493</v>
      </c>
      <c r="AG32" s="28">
        <v>18</v>
      </c>
      <c r="AH32" s="26">
        <v>6903967.5800000001</v>
      </c>
      <c r="AI32" s="52">
        <v>468</v>
      </c>
      <c r="AJ32" s="51">
        <v>196359374.66999999</v>
      </c>
      <c r="AK32" s="51">
        <v>147269529.49000001</v>
      </c>
      <c r="AL32" s="25">
        <v>115879729.84999998</v>
      </c>
      <c r="AM32" s="25">
        <v>86909796.960000008</v>
      </c>
      <c r="AN32" s="115">
        <f t="shared" si="4"/>
        <v>0.61362369167725206</v>
      </c>
      <c r="AO32" s="52">
        <v>370</v>
      </c>
      <c r="AP32" s="51">
        <v>148683489.84</v>
      </c>
      <c r="AQ32" s="51">
        <v>111512615.97999999</v>
      </c>
      <c r="AR32" s="115">
        <f t="shared" si="5"/>
        <v>0.46463639477569135</v>
      </c>
    </row>
    <row r="33" spans="1:44" s="69" customFormat="1" hidden="1" outlineLevel="1" x14ac:dyDescent="0.25">
      <c r="A33" s="99" t="s">
        <v>36</v>
      </c>
      <c r="B33" s="107">
        <v>48733751.445134312</v>
      </c>
      <c r="C33" s="110">
        <v>293</v>
      </c>
      <c r="D33" s="111">
        <v>60745023.759999998</v>
      </c>
      <c r="E33" s="111">
        <v>45558767.799999997</v>
      </c>
      <c r="F33" s="115">
        <f t="shared" si="0"/>
        <v>1.2464672215597496</v>
      </c>
      <c r="G33" s="112">
        <v>192</v>
      </c>
      <c r="H33" s="111">
        <v>34295160.480000004</v>
      </c>
      <c r="I33" s="111">
        <v>25721370.350000001</v>
      </c>
      <c r="J33" s="115">
        <f t="shared" si="1"/>
        <v>0.70372502553205574</v>
      </c>
      <c r="K33" s="112">
        <v>79</v>
      </c>
      <c r="L33" s="111">
        <v>21840999.609999999</v>
      </c>
      <c r="M33" s="113">
        <v>16380749.699999999</v>
      </c>
      <c r="N33" s="112">
        <v>169</v>
      </c>
      <c r="O33" s="111">
        <v>25634285.859999999</v>
      </c>
      <c r="P33" s="111">
        <v>19225714.160000004</v>
      </c>
      <c r="Q33" s="115">
        <f t="shared" si="8"/>
        <v>0.52600682483596051</v>
      </c>
      <c r="R33" s="112">
        <v>5</v>
      </c>
      <c r="S33" s="111">
        <v>331837.5</v>
      </c>
      <c r="T33" s="113">
        <v>248878.12</v>
      </c>
      <c r="U33" s="112">
        <v>13</v>
      </c>
      <c r="V33" s="111">
        <v>148911.31</v>
      </c>
      <c r="W33" s="113">
        <v>111683.48</v>
      </c>
      <c r="X33" s="27">
        <v>164</v>
      </c>
      <c r="Y33" s="25">
        <v>25153537.050000004</v>
      </c>
      <c r="Z33" s="25">
        <v>18865152.560000002</v>
      </c>
      <c r="AA33" s="115">
        <f t="shared" si="2"/>
        <v>0.51614202280976651</v>
      </c>
      <c r="AB33" s="52">
        <v>121</v>
      </c>
      <c r="AC33" s="28">
        <v>126</v>
      </c>
      <c r="AD33" s="25">
        <v>15592161.01</v>
      </c>
      <c r="AE33" s="25">
        <v>11694120.750000002</v>
      </c>
      <c r="AF33" s="115">
        <f t="shared" si="3"/>
        <v>0.31994583933383514</v>
      </c>
      <c r="AG33" s="28">
        <v>1</v>
      </c>
      <c r="AH33" s="26">
        <v>65000</v>
      </c>
      <c r="AI33" s="52">
        <v>117</v>
      </c>
      <c r="AJ33" s="51">
        <v>17166200.399999999</v>
      </c>
      <c r="AK33" s="51">
        <v>12874650.170000002</v>
      </c>
      <c r="AL33" s="25">
        <v>12694399.559999999</v>
      </c>
      <c r="AM33" s="25">
        <v>9520799.5899999999</v>
      </c>
      <c r="AN33" s="115">
        <f t="shared" si="4"/>
        <v>0.35224459211448433</v>
      </c>
      <c r="AO33" s="52">
        <v>90</v>
      </c>
      <c r="AP33" s="51">
        <v>10861678.42</v>
      </c>
      <c r="AQ33" s="51">
        <v>8146258.7500000009</v>
      </c>
      <c r="AR33" s="115">
        <f t="shared" si="5"/>
        <v>0.22287794593913732</v>
      </c>
    </row>
    <row r="34" spans="1:44" s="69" customFormat="1" hidden="1" outlineLevel="1" x14ac:dyDescent="0.25">
      <c r="A34" s="99" t="s">
        <v>37</v>
      </c>
      <c r="B34" s="107">
        <v>185969791.5560593</v>
      </c>
      <c r="C34" s="110">
        <v>124</v>
      </c>
      <c r="D34" s="111">
        <v>322040979.96000004</v>
      </c>
      <c r="E34" s="111">
        <v>241530734.93000001</v>
      </c>
      <c r="F34" s="115">
        <f t="shared" si="0"/>
        <v>1.7316843626343639</v>
      </c>
      <c r="G34" s="112">
        <v>59</v>
      </c>
      <c r="H34" s="111">
        <v>129463722.10000001</v>
      </c>
      <c r="I34" s="111">
        <v>97097791.550000012</v>
      </c>
      <c r="J34" s="115">
        <f t="shared" si="1"/>
        <v>0.69615457982042239</v>
      </c>
      <c r="K34" s="112">
        <v>59</v>
      </c>
      <c r="L34" s="111">
        <v>176554434.37</v>
      </c>
      <c r="M34" s="113">
        <v>132415825.77000001</v>
      </c>
      <c r="N34" s="112">
        <v>54</v>
      </c>
      <c r="O34" s="111">
        <v>126471155.17999999</v>
      </c>
      <c r="P34" s="111">
        <v>94853366.260000005</v>
      </c>
      <c r="Q34" s="115">
        <f t="shared" si="8"/>
        <v>0.68006289689191879</v>
      </c>
      <c r="R34" s="112">
        <v>6</v>
      </c>
      <c r="S34" s="111">
        <v>15997041.289999999</v>
      </c>
      <c r="T34" s="113">
        <v>11997780.960000001</v>
      </c>
      <c r="U34" s="112">
        <v>4</v>
      </c>
      <c r="V34" s="111">
        <v>293070.92</v>
      </c>
      <c r="W34" s="113">
        <v>219803.18</v>
      </c>
      <c r="X34" s="27">
        <v>48</v>
      </c>
      <c r="Y34" s="25">
        <v>110181042.97</v>
      </c>
      <c r="Z34" s="25">
        <v>82635782.120000005</v>
      </c>
      <c r="AA34" s="115">
        <f t="shared" si="2"/>
        <v>0.59246742198335312</v>
      </c>
      <c r="AB34" s="52">
        <v>34</v>
      </c>
      <c r="AC34" s="28">
        <v>44</v>
      </c>
      <c r="AD34" s="25">
        <v>32959532.93</v>
      </c>
      <c r="AE34" s="25">
        <v>24719649.699999999</v>
      </c>
      <c r="AF34" s="115">
        <f t="shared" si="3"/>
        <v>0.17723057413905086</v>
      </c>
      <c r="AG34" s="28">
        <v>1</v>
      </c>
      <c r="AH34" s="26">
        <v>37000</v>
      </c>
      <c r="AI34" s="52">
        <v>45</v>
      </c>
      <c r="AJ34" s="51">
        <v>58270972.920000002</v>
      </c>
      <c r="AK34" s="51">
        <v>43703229.560000002</v>
      </c>
      <c r="AL34" s="25">
        <v>51117432.990000002</v>
      </c>
      <c r="AM34" s="25">
        <v>38338074.689999998</v>
      </c>
      <c r="AN34" s="115">
        <f t="shared" si="4"/>
        <v>0.31333568980440901</v>
      </c>
      <c r="AO34" s="52">
        <v>28</v>
      </c>
      <c r="AP34" s="51">
        <v>15272837.77</v>
      </c>
      <c r="AQ34" s="51">
        <v>11454628.220000001</v>
      </c>
      <c r="AR34" s="115">
        <f t="shared" si="5"/>
        <v>8.2125369083914407E-2</v>
      </c>
    </row>
    <row r="35" spans="1:44" s="23" customFormat="1" collapsed="1" x14ac:dyDescent="0.25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>
        <v>0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15">
        <v>0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32">
        <v>0</v>
      </c>
      <c r="AR35" s="115">
        <v>0</v>
      </c>
    </row>
    <row r="36" spans="1:44" x14ac:dyDescent="0.2">
      <c r="A36" s="98" t="s">
        <v>39</v>
      </c>
      <c r="B36" s="106">
        <v>222469505.17781338</v>
      </c>
      <c r="C36" s="110">
        <v>967</v>
      </c>
      <c r="D36" s="111">
        <v>221662935.52000001</v>
      </c>
      <c r="E36" s="111">
        <v>166247201.62000003</v>
      </c>
      <c r="F36" s="115">
        <f t="shared" si="0"/>
        <v>0.99637447093178588</v>
      </c>
      <c r="G36" s="112">
        <v>903</v>
      </c>
      <c r="H36" s="111">
        <v>216123448.51999995</v>
      </c>
      <c r="I36" s="111">
        <v>162092586.36000001</v>
      </c>
      <c r="J36" s="115">
        <f t="shared" si="1"/>
        <v>0.97147448746855791</v>
      </c>
      <c r="K36" s="112">
        <v>55</v>
      </c>
      <c r="L36" s="111">
        <v>4388073.3499999996</v>
      </c>
      <c r="M36" s="113">
        <v>3291055.02</v>
      </c>
      <c r="N36" s="112">
        <v>912</v>
      </c>
      <c r="O36" s="111">
        <v>210198815.06</v>
      </c>
      <c r="P36" s="111">
        <v>157649107.98999998</v>
      </c>
      <c r="Q36" s="115">
        <f t="shared" si="8"/>
        <v>0.94484327140474478</v>
      </c>
      <c r="R36" s="112">
        <v>9</v>
      </c>
      <c r="S36" s="111">
        <v>964103.11999999988</v>
      </c>
      <c r="T36" s="113">
        <v>723077.31</v>
      </c>
      <c r="U36" s="112">
        <v>3</v>
      </c>
      <c r="V36" s="111">
        <v>4012.0999999999995</v>
      </c>
      <c r="W36" s="113">
        <v>3009.07</v>
      </c>
      <c r="X36" s="27">
        <v>903</v>
      </c>
      <c r="Y36" s="25">
        <v>209230699.83999997</v>
      </c>
      <c r="Z36" s="25">
        <v>156923021.60999995</v>
      </c>
      <c r="AA36" s="115">
        <f t="shared" si="2"/>
        <v>0.94049159534367632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3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157646523.12000003</v>
      </c>
      <c r="AL36" s="25">
        <v>0</v>
      </c>
      <c r="AM36" s="25">
        <v>0</v>
      </c>
      <c r="AN36" s="115">
        <f t="shared" si="4"/>
        <v>0.94482777961859088</v>
      </c>
      <c r="AO36" s="52">
        <v>912</v>
      </c>
      <c r="AP36" s="51">
        <v>210195368.61000001</v>
      </c>
      <c r="AQ36" s="51">
        <v>157646523.12000003</v>
      </c>
      <c r="AR36" s="115">
        <f t="shared" si="5"/>
        <v>0.94482777961859088</v>
      </c>
    </row>
    <row r="37" spans="1:44" x14ac:dyDescent="0.2">
      <c r="A37" s="98" t="s">
        <v>40</v>
      </c>
      <c r="B37" s="106">
        <v>8653627.9516413324</v>
      </c>
      <c r="C37" s="110">
        <v>24</v>
      </c>
      <c r="D37" s="111">
        <v>12327574.620000001</v>
      </c>
      <c r="E37" s="111">
        <v>9245680.9799999986</v>
      </c>
      <c r="F37" s="115">
        <f t="shared" si="0"/>
        <v>1.4245556532924242</v>
      </c>
      <c r="G37" s="112">
        <v>11</v>
      </c>
      <c r="H37" s="111">
        <v>7747782.1900000004</v>
      </c>
      <c r="I37" s="111">
        <v>5810836.6499999994</v>
      </c>
      <c r="J37" s="115">
        <f t="shared" si="1"/>
        <v>0.89532185036109391</v>
      </c>
      <c r="K37" s="112">
        <v>12</v>
      </c>
      <c r="L37" s="111">
        <v>4504822.43</v>
      </c>
      <c r="M37" s="113">
        <v>3378616.83</v>
      </c>
      <c r="N37" s="112">
        <v>12</v>
      </c>
      <c r="O37" s="111">
        <v>7583029.4099999992</v>
      </c>
      <c r="P37" s="111">
        <v>5687272.0300000003</v>
      </c>
      <c r="Q37" s="115">
        <f t="shared" si="8"/>
        <v>0.87628327129105743</v>
      </c>
      <c r="R37" s="112">
        <v>1</v>
      </c>
      <c r="S37" s="111">
        <v>74970</v>
      </c>
      <c r="T37" s="113">
        <v>56227.5</v>
      </c>
      <c r="U37" s="112">
        <v>1</v>
      </c>
      <c r="V37" s="111">
        <v>47919.14</v>
      </c>
      <c r="W37" s="113">
        <v>35939.360000000001</v>
      </c>
      <c r="X37" s="27">
        <v>11</v>
      </c>
      <c r="Y37" s="25">
        <v>7460140.2699999986</v>
      </c>
      <c r="Z37" s="25">
        <v>5595105.1699999999</v>
      </c>
      <c r="AA37" s="115">
        <f t="shared" si="2"/>
        <v>0.86208239037882772</v>
      </c>
      <c r="AB37" s="27">
        <v>8</v>
      </c>
      <c r="AC37" s="28">
        <v>19</v>
      </c>
      <c r="AD37" s="25">
        <v>4694368.9300000006</v>
      </c>
      <c r="AE37" s="25">
        <v>3520776.69</v>
      </c>
      <c r="AF37" s="115">
        <f t="shared" si="3"/>
        <v>0.54247408788930196</v>
      </c>
      <c r="AG37" s="28">
        <v>0</v>
      </c>
      <c r="AH37" s="26">
        <v>0</v>
      </c>
      <c r="AI37" s="52">
        <v>11</v>
      </c>
      <c r="AJ37" s="51">
        <v>5856407.4100000001</v>
      </c>
      <c r="AK37" s="51">
        <v>4392305.46</v>
      </c>
      <c r="AL37" s="25">
        <v>4736906.5199999996</v>
      </c>
      <c r="AM37" s="25">
        <v>3552679.82</v>
      </c>
      <c r="AN37" s="115">
        <f t="shared" si="4"/>
        <v>0.67675747590803415</v>
      </c>
      <c r="AO37" s="52">
        <v>8</v>
      </c>
      <c r="AP37" s="51">
        <v>3785725.6</v>
      </c>
      <c r="AQ37" s="51">
        <v>2839294.13</v>
      </c>
      <c r="AR37" s="115">
        <f t="shared" si="5"/>
        <v>0.43747265553310066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>
        <v>0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15">
        <v>0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5" thickBot="1" x14ac:dyDescent="0.25">
      <c r="A39" s="100" t="s">
        <v>83</v>
      </c>
      <c r="B39" s="108">
        <v>63694670.79420533</v>
      </c>
      <c r="C39" s="60">
        <v>754</v>
      </c>
      <c r="D39" s="61">
        <v>64325083.569999993</v>
      </c>
      <c r="E39" s="61">
        <v>48243812.609999999</v>
      </c>
      <c r="F39" s="115">
        <f t="shared" si="0"/>
        <v>1.0098974179147813</v>
      </c>
      <c r="G39" s="62">
        <v>711</v>
      </c>
      <c r="H39" s="61">
        <v>59455981.579999991</v>
      </c>
      <c r="I39" s="61">
        <v>44591986.109999999</v>
      </c>
      <c r="J39" s="115">
        <v>0</v>
      </c>
      <c r="K39" s="62">
        <v>42</v>
      </c>
      <c r="L39" s="61">
        <v>4857516.99</v>
      </c>
      <c r="M39" s="63">
        <v>3643137.75</v>
      </c>
      <c r="N39" s="62">
        <v>712</v>
      </c>
      <c r="O39" s="61">
        <v>58161211.159999996</v>
      </c>
      <c r="P39" s="61">
        <v>43620907.410000004</v>
      </c>
      <c r="Q39" s="115">
        <f t="shared" si="8"/>
        <v>0.91312523378786747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43612218.660000004</v>
      </c>
      <c r="AA39" s="115">
        <f t="shared" si="2"/>
        <v>0.91294335043945629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3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43620904.719999991</v>
      </c>
      <c r="AL39" s="41">
        <v>0</v>
      </c>
      <c r="AM39" s="41">
        <v>0</v>
      </c>
      <c r="AN39" s="115">
        <f t="shared" si="4"/>
        <v>0.91312523378786747</v>
      </c>
      <c r="AO39" s="43">
        <v>712</v>
      </c>
      <c r="AP39" s="41">
        <v>58161211.159999996</v>
      </c>
      <c r="AQ39" s="41">
        <v>43620904.719999991</v>
      </c>
      <c r="AR39" s="115">
        <f t="shared" si="5"/>
        <v>0.91312523378786747</v>
      </c>
    </row>
    <row r="40" spans="1:44" s="31" customFormat="1" ht="26.25" thickBot="1" x14ac:dyDescent="0.25">
      <c r="A40" s="96" t="s">
        <v>71</v>
      </c>
      <c r="B40" s="70">
        <f>B41+B44</f>
        <v>135810548.13788652</v>
      </c>
      <c r="C40" s="77">
        <v>65</v>
      </c>
      <c r="D40" s="78">
        <v>126272214.53</v>
      </c>
      <c r="E40" s="78">
        <v>99928024.260000005</v>
      </c>
      <c r="F40" s="116">
        <f t="shared" si="0"/>
        <v>0.92976735799488575</v>
      </c>
      <c r="G40" s="134">
        <v>65</v>
      </c>
      <c r="H40" s="135">
        <v>126272214.53</v>
      </c>
      <c r="I40" s="135">
        <v>99928024.25999999</v>
      </c>
      <c r="J40" s="133">
        <f t="shared" si="1"/>
        <v>0.92976735799488575</v>
      </c>
      <c r="K40" s="134">
        <v>4</v>
      </c>
      <c r="L40" s="135">
        <v>1559500</v>
      </c>
      <c r="M40" s="135">
        <v>1403550</v>
      </c>
      <c r="N40" s="134">
        <v>60</v>
      </c>
      <c r="O40" s="135">
        <v>122614069.83</v>
      </c>
      <c r="P40" s="135">
        <v>96764312.789999992</v>
      </c>
      <c r="Q40" s="133">
        <f t="shared" ref="Q40" si="9">O40/B40</f>
        <v>0.90283171308248955</v>
      </c>
      <c r="R40" s="134">
        <v>1</v>
      </c>
      <c r="S40" s="135">
        <v>960000</v>
      </c>
      <c r="T40" s="135">
        <v>672000</v>
      </c>
      <c r="U40" s="134">
        <v>7</v>
      </c>
      <c r="V40" s="135">
        <v>1328477.43</v>
      </c>
      <c r="W40" s="135">
        <v>1125251.96</v>
      </c>
      <c r="X40" s="77">
        <v>59</v>
      </c>
      <c r="Y40" s="78">
        <v>120325592.39999999</v>
      </c>
      <c r="Z40" s="78">
        <v>94967060.830000013</v>
      </c>
      <c r="AA40" s="116">
        <f t="shared" si="2"/>
        <v>0.88598119991265423</v>
      </c>
      <c r="AB40" s="77">
        <v>58</v>
      </c>
      <c r="AC40" s="77">
        <v>146</v>
      </c>
      <c r="AD40" s="78">
        <v>62090596.25</v>
      </c>
      <c r="AE40" s="78">
        <v>52192067.359999992</v>
      </c>
      <c r="AF40" s="116">
        <f t="shared" si="3"/>
        <v>0.45718537404738474</v>
      </c>
      <c r="AG40" s="77">
        <v>1</v>
      </c>
      <c r="AH40" s="78">
        <v>139922.82999999999</v>
      </c>
      <c r="AI40" s="77">
        <v>56</v>
      </c>
      <c r="AJ40" s="78">
        <v>67383039.039999992</v>
      </c>
      <c r="AK40" s="78">
        <v>56439494.340000004</v>
      </c>
      <c r="AL40" s="78">
        <v>7150000</v>
      </c>
      <c r="AM40" s="78">
        <v>5720000</v>
      </c>
      <c r="AN40" s="116">
        <f t="shared" si="4"/>
        <v>0.4961546799118059</v>
      </c>
      <c r="AO40" s="77">
        <v>55</v>
      </c>
      <c r="AP40" s="78">
        <v>64153330.68</v>
      </c>
      <c r="AQ40" s="78">
        <v>53855727.649999999</v>
      </c>
      <c r="AR40" s="116">
        <f t="shared" si="5"/>
        <v>0.47237369673868068</v>
      </c>
    </row>
    <row r="41" spans="1:44" s="30" customFormat="1" x14ac:dyDescent="0.2">
      <c r="A41" s="101" t="s">
        <v>42</v>
      </c>
      <c r="B41" s="105">
        <v>94493318.484857142</v>
      </c>
      <c r="C41" s="79">
        <v>61</v>
      </c>
      <c r="D41" s="84">
        <v>83456526.349999994</v>
      </c>
      <c r="E41" s="84">
        <v>65675473.719999999</v>
      </c>
      <c r="F41" s="115">
        <f t="shared" si="0"/>
        <v>0.88320029064673145</v>
      </c>
      <c r="G41" s="87">
        <v>61</v>
      </c>
      <c r="H41" s="141">
        <v>83456526.349999994</v>
      </c>
      <c r="I41" s="141">
        <v>65675473.719999991</v>
      </c>
      <c r="J41" s="118">
        <f t="shared" si="1"/>
        <v>0.88320029064673145</v>
      </c>
      <c r="K41" s="87">
        <v>4</v>
      </c>
      <c r="L41" s="86">
        <v>1559500</v>
      </c>
      <c r="M41" s="88">
        <v>1403550</v>
      </c>
      <c r="N41" s="87">
        <v>56</v>
      </c>
      <c r="O41" s="141">
        <v>81080229.590000004</v>
      </c>
      <c r="P41" s="141">
        <v>63537240.609999992</v>
      </c>
      <c r="Q41" s="118">
        <f t="shared" si="8"/>
        <v>0.85805251514151626</v>
      </c>
      <c r="R41" s="87">
        <v>1</v>
      </c>
      <c r="S41" s="86">
        <v>960000</v>
      </c>
      <c r="T41" s="88">
        <v>672000</v>
      </c>
      <c r="U41" s="87">
        <v>6</v>
      </c>
      <c r="V41" s="86">
        <v>624700.06999999995</v>
      </c>
      <c r="W41" s="88">
        <v>562230.06999999995</v>
      </c>
      <c r="X41" s="87">
        <v>55</v>
      </c>
      <c r="Y41" s="85">
        <v>79495529.519999996</v>
      </c>
      <c r="Z41" s="85">
        <v>62303010.539999999</v>
      </c>
      <c r="AA41" s="115">
        <f t="shared" si="2"/>
        <v>0.84128201649240852</v>
      </c>
      <c r="AB41" s="81">
        <v>55</v>
      </c>
      <c r="AC41" s="81">
        <v>140</v>
      </c>
      <c r="AD41" s="85">
        <v>31125503.59</v>
      </c>
      <c r="AE41" s="85">
        <v>27419993.23</v>
      </c>
      <c r="AF41" s="115">
        <f t="shared" si="3"/>
        <v>0.3293936977669798</v>
      </c>
      <c r="AG41" s="83">
        <v>1</v>
      </c>
      <c r="AH41" s="82">
        <v>139922.82999999999</v>
      </c>
      <c r="AI41" s="81">
        <v>52</v>
      </c>
      <c r="AJ41" s="85">
        <v>28992112.609999999</v>
      </c>
      <c r="AK41" s="85">
        <v>25726753.219999999</v>
      </c>
      <c r="AL41" s="85">
        <v>0</v>
      </c>
      <c r="AM41" s="85">
        <v>0</v>
      </c>
      <c r="AN41" s="115">
        <f t="shared" si="4"/>
        <v>0.30681653554844812</v>
      </c>
      <c r="AO41" s="81">
        <v>52</v>
      </c>
      <c r="AP41" s="85">
        <v>28992112.609999999</v>
      </c>
      <c r="AQ41" s="85">
        <v>25726753.219999999</v>
      </c>
      <c r="AR41" s="115">
        <f t="shared" si="5"/>
        <v>0.30681653554844812</v>
      </c>
    </row>
    <row r="42" spans="1:44" s="67" customFormat="1" ht="37.5" hidden="1" customHeight="1" outlineLevel="1" x14ac:dyDescent="0.2">
      <c r="A42" s="102" t="s">
        <v>43</v>
      </c>
      <c r="B42" s="107">
        <v>40929937.448960744</v>
      </c>
      <c r="C42" s="110">
        <v>57</v>
      </c>
      <c r="D42" s="111">
        <v>36279526.350000001</v>
      </c>
      <c r="E42" s="111">
        <v>32651573.719999999</v>
      </c>
      <c r="F42" s="115">
        <f t="shared" si="0"/>
        <v>0.88638118236169394</v>
      </c>
      <c r="G42" s="52">
        <v>57</v>
      </c>
      <c r="H42" s="51">
        <v>36279526.349999994</v>
      </c>
      <c r="I42" s="51">
        <v>32651573.719999995</v>
      </c>
      <c r="J42" s="118">
        <f t="shared" si="1"/>
        <v>0.88638118236169383</v>
      </c>
      <c r="K42" s="52">
        <v>4</v>
      </c>
      <c r="L42" s="51">
        <v>1559500</v>
      </c>
      <c r="M42" s="53">
        <v>1403550</v>
      </c>
      <c r="N42" s="52">
        <v>52</v>
      </c>
      <c r="O42" s="51">
        <v>33905399.590000004</v>
      </c>
      <c r="P42" s="51">
        <v>30514859.609999996</v>
      </c>
      <c r="Q42" s="118">
        <f t="shared" si="8"/>
        <v>0.82837653080412654</v>
      </c>
      <c r="R42" s="52">
        <v>0</v>
      </c>
      <c r="S42" s="51">
        <v>0</v>
      </c>
      <c r="T42" s="53">
        <v>0</v>
      </c>
      <c r="U42" s="52">
        <v>6</v>
      </c>
      <c r="V42" s="51">
        <v>624700.06999999995</v>
      </c>
      <c r="W42" s="53">
        <v>562230.06999999995</v>
      </c>
      <c r="X42" s="52">
        <v>52</v>
      </c>
      <c r="Y42" s="111">
        <v>33280699.52</v>
      </c>
      <c r="Z42" s="111">
        <v>29952629.539999995</v>
      </c>
      <c r="AA42" s="115">
        <f t="shared" si="2"/>
        <v>0.81311386223105586</v>
      </c>
      <c r="AB42" s="112">
        <v>52</v>
      </c>
      <c r="AC42" s="114">
        <v>137</v>
      </c>
      <c r="AD42" s="111">
        <v>28160703.59</v>
      </c>
      <c r="AE42" s="111">
        <v>25344633.23</v>
      </c>
      <c r="AF42" s="115">
        <f t="shared" si="3"/>
        <v>0.68802215065967642</v>
      </c>
      <c r="AG42" s="114">
        <v>1</v>
      </c>
      <c r="AH42" s="113">
        <v>139922.82999999999</v>
      </c>
      <c r="AI42" s="52">
        <v>50</v>
      </c>
      <c r="AJ42" s="51">
        <v>27161372.609999999</v>
      </c>
      <c r="AK42" s="51">
        <v>24445235.219999999</v>
      </c>
      <c r="AL42" s="111">
        <v>0</v>
      </c>
      <c r="AM42" s="111">
        <v>0</v>
      </c>
      <c r="AN42" s="115">
        <f t="shared" si="4"/>
        <v>0.66360650181471648</v>
      </c>
      <c r="AO42" s="112">
        <v>50</v>
      </c>
      <c r="AP42" s="111">
        <v>27161372.609999999</v>
      </c>
      <c r="AQ42" s="111">
        <v>24445235.219999999</v>
      </c>
      <c r="AR42" s="115">
        <f t="shared" si="5"/>
        <v>0.66360650181471648</v>
      </c>
    </row>
    <row r="43" spans="1:44" s="67" customFormat="1" hidden="1" outlineLevel="1" x14ac:dyDescent="0.2">
      <c r="A43" s="102" t="s">
        <v>44</v>
      </c>
      <c r="B43" s="107">
        <v>53563381.035896398</v>
      </c>
      <c r="C43" s="60">
        <v>4</v>
      </c>
      <c r="D43" s="61">
        <v>47177000</v>
      </c>
      <c r="E43" s="61">
        <v>33023900</v>
      </c>
      <c r="F43" s="115">
        <f t="shared" si="0"/>
        <v>0.88076964313331052</v>
      </c>
      <c r="G43" s="57">
        <v>4</v>
      </c>
      <c r="H43" s="56">
        <v>47177000</v>
      </c>
      <c r="I43" s="56">
        <v>33023900</v>
      </c>
      <c r="J43" s="118">
        <f t="shared" si="1"/>
        <v>0.88076964313331052</v>
      </c>
      <c r="K43" s="57">
        <v>0</v>
      </c>
      <c r="L43" s="56">
        <v>0</v>
      </c>
      <c r="M43" s="58">
        <v>0</v>
      </c>
      <c r="N43" s="57">
        <v>4</v>
      </c>
      <c r="O43" s="56">
        <v>47174830</v>
      </c>
      <c r="P43" s="56">
        <v>33022381</v>
      </c>
      <c r="Q43" s="118">
        <f t="shared" si="8"/>
        <v>0.88072913038079126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3</v>
      </c>
      <c r="Y43" s="61">
        <v>46214830</v>
      </c>
      <c r="Z43" s="111">
        <v>32350381</v>
      </c>
      <c r="AA43" s="115">
        <f t="shared" si="2"/>
        <v>0.86280643802205759</v>
      </c>
      <c r="AB43" s="62">
        <v>3</v>
      </c>
      <c r="AC43" s="64">
        <v>3</v>
      </c>
      <c r="AD43" s="61">
        <v>2964800</v>
      </c>
      <c r="AE43" s="61">
        <v>2075360</v>
      </c>
      <c r="AF43" s="115">
        <f t="shared" si="3"/>
        <v>5.5351248234555797E-2</v>
      </c>
      <c r="AG43" s="64">
        <v>0</v>
      </c>
      <c r="AH43" s="63">
        <v>0</v>
      </c>
      <c r="AI43" s="62">
        <v>2</v>
      </c>
      <c r="AJ43" s="61">
        <v>1830740</v>
      </c>
      <c r="AK43" s="61">
        <v>1281518</v>
      </c>
      <c r="AL43" s="61">
        <v>0</v>
      </c>
      <c r="AM43" s="61">
        <v>0</v>
      </c>
      <c r="AN43" s="115">
        <f t="shared" si="4"/>
        <v>3.4178947717529239E-2</v>
      </c>
      <c r="AO43" s="62">
        <v>2</v>
      </c>
      <c r="AP43" s="61">
        <v>1830740</v>
      </c>
      <c r="AQ43" s="61">
        <v>1281518</v>
      </c>
      <c r="AR43" s="115">
        <f t="shared" si="5"/>
        <v>3.4178947717529239E-2</v>
      </c>
    </row>
    <row r="44" spans="1:44" s="30" customFormat="1" ht="13.5" collapsed="1" thickBot="1" x14ac:dyDescent="0.25">
      <c r="A44" s="103" t="s">
        <v>45</v>
      </c>
      <c r="B44" s="108">
        <v>41317229.653029367</v>
      </c>
      <c r="C44" s="60">
        <v>4</v>
      </c>
      <c r="D44" s="61">
        <v>42815688.18</v>
      </c>
      <c r="E44" s="61">
        <v>34252550.539999999</v>
      </c>
      <c r="F44" s="115">
        <f t="shared" si="0"/>
        <v>1.0362671587508232</v>
      </c>
      <c r="G44" s="57">
        <v>4</v>
      </c>
      <c r="H44" s="56">
        <v>42815688.18</v>
      </c>
      <c r="I44" s="56">
        <v>34252550.539999999</v>
      </c>
      <c r="J44" s="118">
        <f t="shared" si="1"/>
        <v>1.0362671587508232</v>
      </c>
      <c r="K44" s="57">
        <v>0</v>
      </c>
      <c r="L44" s="56">
        <v>0</v>
      </c>
      <c r="M44" s="58">
        <v>0</v>
      </c>
      <c r="N44" s="57">
        <v>4</v>
      </c>
      <c r="O44" s="56">
        <v>41533840.239999995</v>
      </c>
      <c r="P44" s="56">
        <v>33227072.18</v>
      </c>
      <c r="Q44" s="118">
        <f t="shared" si="8"/>
        <v>1.005242621269375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40830062.879999995</v>
      </c>
      <c r="Z44" s="61">
        <v>32664050.289999999</v>
      </c>
      <c r="AA44" s="115">
        <f t="shared" si="2"/>
        <v>0.98820911331373218</v>
      </c>
      <c r="AB44" s="62">
        <v>3</v>
      </c>
      <c r="AC44" s="64">
        <v>6</v>
      </c>
      <c r="AD44" s="61">
        <v>30965092.66</v>
      </c>
      <c r="AE44" s="61">
        <v>24772074.129999999</v>
      </c>
      <c r="AF44" s="115">
        <f t="shared" si="3"/>
        <v>0.74944745618320152</v>
      </c>
      <c r="AG44" s="64">
        <v>0</v>
      </c>
      <c r="AH44" s="63">
        <v>0</v>
      </c>
      <c r="AI44" s="62">
        <v>4</v>
      </c>
      <c r="AJ44" s="61">
        <v>38390926.43</v>
      </c>
      <c r="AK44" s="61">
        <v>30712741.120000001</v>
      </c>
      <c r="AL44" s="61">
        <v>7150000</v>
      </c>
      <c r="AM44" s="61">
        <v>5720000</v>
      </c>
      <c r="AN44" s="115">
        <f t="shared" si="4"/>
        <v>0.92917474749387485</v>
      </c>
      <c r="AO44" s="62">
        <v>3</v>
      </c>
      <c r="AP44" s="61">
        <v>35161218.07</v>
      </c>
      <c r="AQ44" s="61">
        <v>28128974.43</v>
      </c>
      <c r="AR44" s="115">
        <f t="shared" si="5"/>
        <v>0.85100618713486254</v>
      </c>
    </row>
    <row r="45" spans="1:44" s="31" customFormat="1" ht="26.25" thickBot="1" x14ac:dyDescent="0.25">
      <c r="A45" s="96" t="s">
        <v>72</v>
      </c>
      <c r="B45" s="70">
        <f>SUM(B46:B48)</f>
        <v>424786583.81207412</v>
      </c>
      <c r="C45" s="77">
        <v>4382</v>
      </c>
      <c r="D45" s="78">
        <v>605431188.99000013</v>
      </c>
      <c r="E45" s="135">
        <v>514616509.13899994</v>
      </c>
      <c r="F45" s="133">
        <f>D45/B45</f>
        <v>1.4252596764163421</v>
      </c>
      <c r="G45" s="134">
        <v>4347</v>
      </c>
      <c r="H45" s="135">
        <v>601482392.56000006</v>
      </c>
      <c r="I45" s="135">
        <v>511260032.16900003</v>
      </c>
      <c r="J45" s="133">
        <f t="shared" si="1"/>
        <v>1.4159637226822028</v>
      </c>
      <c r="K45" s="134">
        <v>1123</v>
      </c>
      <c r="L45" s="135">
        <v>157824856.68000001</v>
      </c>
      <c r="M45" s="135">
        <v>134151127.75450002</v>
      </c>
      <c r="N45" s="134">
        <v>2886</v>
      </c>
      <c r="O45" s="135">
        <v>396665168.59999996</v>
      </c>
      <c r="P45" s="135">
        <v>337165392.59000009</v>
      </c>
      <c r="Q45" s="133">
        <f t="shared" si="8"/>
        <v>0.93379872085481141</v>
      </c>
      <c r="R45" s="134">
        <v>246</v>
      </c>
      <c r="S45" s="135">
        <v>35832829.420000002</v>
      </c>
      <c r="T45" s="135">
        <v>30457904.949999999</v>
      </c>
      <c r="U45" s="134">
        <v>369</v>
      </c>
      <c r="V45" s="135">
        <v>5504781.1799999997</v>
      </c>
      <c r="W45" s="135">
        <v>4679064.3</v>
      </c>
      <c r="X45" s="134">
        <v>2640</v>
      </c>
      <c r="Y45" s="135">
        <v>355327558</v>
      </c>
      <c r="Z45" s="135">
        <v>302028423.3300001</v>
      </c>
      <c r="AA45" s="116">
        <f t="shared" si="2"/>
        <v>0.83648488803779442</v>
      </c>
      <c r="AB45" s="77">
        <v>2193</v>
      </c>
      <c r="AC45" s="77">
        <v>2355</v>
      </c>
      <c r="AD45" s="78">
        <v>295498534.88999999</v>
      </c>
      <c r="AE45" s="78">
        <v>251154754.12999997</v>
      </c>
      <c r="AF45" s="116">
        <f t="shared" si="3"/>
        <v>0.69563998994075749</v>
      </c>
      <c r="AG45" s="77">
        <v>47</v>
      </c>
      <c r="AH45" s="78">
        <v>7236288.0499999998</v>
      </c>
      <c r="AI45" s="77">
        <v>2305</v>
      </c>
      <c r="AJ45" s="78">
        <v>319881215.09999996</v>
      </c>
      <c r="AK45" s="78">
        <v>271899030.61000001</v>
      </c>
      <c r="AL45" s="78">
        <v>170150074.20999998</v>
      </c>
      <c r="AM45" s="78">
        <v>144627562.31</v>
      </c>
      <c r="AN45" s="116">
        <f t="shared" si="4"/>
        <v>0.75303982585644846</v>
      </c>
      <c r="AO45" s="77">
        <v>1962</v>
      </c>
      <c r="AP45" s="78">
        <v>256701206.41</v>
      </c>
      <c r="AQ45" s="78">
        <v>218103089.32999998</v>
      </c>
      <c r="AR45" s="116">
        <f t="shared" si="5"/>
        <v>0.60430629448401973</v>
      </c>
    </row>
    <row r="46" spans="1:44" s="55" customFormat="1" x14ac:dyDescent="0.2">
      <c r="A46" s="97" t="s">
        <v>46</v>
      </c>
      <c r="B46" s="105">
        <v>109765.20363999999</v>
      </c>
      <c r="C46" s="117">
        <v>5</v>
      </c>
      <c r="D46" s="86">
        <v>99811</v>
      </c>
      <c r="E46" s="86">
        <v>84839.35</v>
      </c>
      <c r="F46" s="118">
        <f>D46/B46</f>
        <v>0.90931366854065088</v>
      </c>
      <c r="G46" s="87">
        <v>5</v>
      </c>
      <c r="H46" s="86">
        <v>99811</v>
      </c>
      <c r="I46" s="86">
        <v>84839.35</v>
      </c>
      <c r="J46" s="118">
        <f t="shared" si="1"/>
        <v>0.90931366854065088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si="8"/>
        <v>0.90931366854065088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2"/>
        <v>0.90931366854065088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3"/>
        <v>0.90931366854065088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4"/>
        <v>0.90931366854065088</v>
      </c>
      <c r="AO46" s="87">
        <v>5</v>
      </c>
      <c r="AP46" s="86">
        <v>99811</v>
      </c>
      <c r="AQ46" s="86">
        <v>84839.35</v>
      </c>
      <c r="AR46" s="118">
        <f t="shared" si="5"/>
        <v>0.90931366854065088</v>
      </c>
    </row>
    <row r="47" spans="1:44" s="55" customFormat="1" x14ac:dyDescent="0.2">
      <c r="A47" s="98" t="s">
        <v>47</v>
      </c>
      <c r="B47" s="106">
        <v>411404159.26512593</v>
      </c>
      <c r="C47" s="119">
        <v>4246</v>
      </c>
      <c r="D47" s="51">
        <v>590879363.29000008</v>
      </c>
      <c r="E47" s="51">
        <v>502247457.31899995</v>
      </c>
      <c r="F47" s="118">
        <f t="shared" ref="F47:F48" si="10">D47/B47</f>
        <v>1.4362503391931263</v>
      </c>
      <c r="G47" s="52">
        <v>4211</v>
      </c>
      <c r="H47" s="51">
        <v>586930566.86000001</v>
      </c>
      <c r="I47" s="51">
        <v>498890980.34900004</v>
      </c>
      <c r="J47" s="118">
        <f t="shared" si="1"/>
        <v>1.426652000573863</v>
      </c>
      <c r="K47" s="52">
        <v>1116</v>
      </c>
      <c r="L47" s="51">
        <v>156327530.68000001</v>
      </c>
      <c r="M47" s="53">
        <v>132878400.65450002</v>
      </c>
      <c r="N47" s="52">
        <v>2757</v>
      </c>
      <c r="O47" s="51">
        <v>383643918.32999998</v>
      </c>
      <c r="P47" s="51">
        <v>326097329.87000006</v>
      </c>
      <c r="Q47" s="118">
        <f t="shared" si="8"/>
        <v>0.93252318842689164</v>
      </c>
      <c r="R47" s="52">
        <v>236</v>
      </c>
      <c r="S47" s="51">
        <v>35265729.420000002</v>
      </c>
      <c r="T47" s="53">
        <v>29975869.949999999</v>
      </c>
      <c r="U47" s="52">
        <v>347</v>
      </c>
      <c r="V47" s="51">
        <v>5384653.29</v>
      </c>
      <c r="W47" s="53">
        <v>4576955.59</v>
      </c>
      <c r="X47" s="52">
        <v>2521</v>
      </c>
      <c r="Y47" s="51">
        <v>342993535.62</v>
      </c>
      <c r="Z47" s="53">
        <v>291544504.32000005</v>
      </c>
      <c r="AA47" s="118">
        <f t="shared" si="2"/>
        <v>0.83371431205915625</v>
      </c>
      <c r="AB47" s="52">
        <v>2117</v>
      </c>
      <c r="AC47" s="54">
        <v>2278</v>
      </c>
      <c r="AD47" s="51">
        <v>290745023.49000001</v>
      </c>
      <c r="AE47" s="51">
        <v>247114269.45999998</v>
      </c>
      <c r="AF47" s="118">
        <f t="shared" si="3"/>
        <v>0.70671386504537459</v>
      </c>
      <c r="AG47" s="54">
        <v>47</v>
      </c>
      <c r="AH47" s="53">
        <v>7236288.0499999998</v>
      </c>
      <c r="AI47" s="52">
        <v>2201</v>
      </c>
      <c r="AJ47" s="51">
        <v>310386150.39999998</v>
      </c>
      <c r="AK47" s="86">
        <v>263828225.66000003</v>
      </c>
      <c r="AL47" s="51">
        <v>162136470.09999999</v>
      </c>
      <c r="AM47" s="51">
        <v>137815998.81999999</v>
      </c>
      <c r="AN47" s="118">
        <f t="shared" si="4"/>
        <v>0.75445554793230529</v>
      </c>
      <c r="AO47" s="52">
        <v>1893</v>
      </c>
      <c r="AP47" s="51">
        <v>253115892.88</v>
      </c>
      <c r="AQ47" s="51">
        <v>215055572.88</v>
      </c>
      <c r="AR47" s="118">
        <f t="shared" si="5"/>
        <v>0.61524874549671627</v>
      </c>
    </row>
    <row r="48" spans="1:44" s="55" customFormat="1" ht="33.75" customHeight="1" thickBot="1" x14ac:dyDescent="0.25">
      <c r="A48" s="100" t="s">
        <v>48</v>
      </c>
      <c r="B48" s="108">
        <v>13272659.343308235</v>
      </c>
      <c r="C48" s="120">
        <v>131</v>
      </c>
      <c r="D48" s="56">
        <v>14452014.700000001</v>
      </c>
      <c r="E48" s="51">
        <v>12284212.469999999</v>
      </c>
      <c r="F48" s="118">
        <f t="shared" si="10"/>
        <v>1.0888559953349795</v>
      </c>
      <c r="G48" s="57">
        <v>131</v>
      </c>
      <c r="H48" s="56">
        <v>14452014.700000001</v>
      </c>
      <c r="I48" s="56">
        <v>12284212.469999999</v>
      </c>
      <c r="J48" s="118">
        <f t="shared" si="1"/>
        <v>1.0888559953349795</v>
      </c>
      <c r="K48" s="57">
        <v>7</v>
      </c>
      <c r="L48" s="56">
        <v>1497326</v>
      </c>
      <c r="M48" s="58">
        <v>1272727.1000000001</v>
      </c>
      <c r="N48" s="57">
        <v>124</v>
      </c>
      <c r="O48" s="56">
        <v>12921439.27</v>
      </c>
      <c r="P48" s="56">
        <v>10983223.370000001</v>
      </c>
      <c r="Q48" s="118">
        <f t="shared" si="8"/>
        <v>0.97353807822353911</v>
      </c>
      <c r="R48" s="57">
        <v>10</v>
      </c>
      <c r="S48" s="56">
        <v>567100</v>
      </c>
      <c r="T48" s="58">
        <v>482035</v>
      </c>
      <c r="U48" s="57">
        <v>22</v>
      </c>
      <c r="V48" s="56">
        <v>120127.89</v>
      </c>
      <c r="W48" s="58">
        <v>102108.71</v>
      </c>
      <c r="X48" s="57">
        <v>114</v>
      </c>
      <c r="Y48" s="56">
        <v>12234211.379999999</v>
      </c>
      <c r="Z48" s="58">
        <v>10399079.659999998</v>
      </c>
      <c r="AA48" s="118">
        <f t="shared" si="2"/>
        <v>0.92176036945965945</v>
      </c>
      <c r="AB48" s="57">
        <v>71</v>
      </c>
      <c r="AC48" s="59">
        <v>72</v>
      </c>
      <c r="AD48" s="56">
        <v>4653700.4000000004</v>
      </c>
      <c r="AE48" s="51">
        <v>3955645.3200000008</v>
      </c>
      <c r="AF48" s="118">
        <f t="shared" si="3"/>
        <v>0.35062305749196282</v>
      </c>
      <c r="AG48" s="59">
        <v>0</v>
      </c>
      <c r="AH48" s="58">
        <v>0</v>
      </c>
      <c r="AI48" s="57">
        <v>99</v>
      </c>
      <c r="AJ48" s="56">
        <v>9395253.6999999993</v>
      </c>
      <c r="AK48" s="56">
        <v>7985965.6000000006</v>
      </c>
      <c r="AL48" s="56">
        <v>8013604.1099999994</v>
      </c>
      <c r="AM48" s="56">
        <v>6811563.4900000002</v>
      </c>
      <c r="AN48" s="118">
        <f t="shared" si="4"/>
        <v>0.70786520296980782</v>
      </c>
      <c r="AO48" s="57">
        <v>64</v>
      </c>
      <c r="AP48" s="56">
        <v>3485502.53</v>
      </c>
      <c r="AQ48" s="56">
        <v>2962677.0999999996</v>
      </c>
      <c r="AR48" s="118">
        <f t="shared" si="5"/>
        <v>0.26260769901830627</v>
      </c>
    </row>
    <row r="49" spans="1:44" s="31" customFormat="1" ht="48" customHeight="1" thickBot="1" x14ac:dyDescent="0.25">
      <c r="A49" s="96" t="s">
        <v>73</v>
      </c>
      <c r="B49" s="70">
        <f>SUM(B50:B53)</f>
        <v>445548035.70305097</v>
      </c>
      <c r="C49" s="77">
        <v>502</v>
      </c>
      <c r="D49" s="78">
        <v>686599993.03999996</v>
      </c>
      <c r="E49" s="78">
        <v>514996442.79000002</v>
      </c>
      <c r="F49" s="116">
        <f>D49/B49</f>
        <v>1.5410234991981995</v>
      </c>
      <c r="G49" s="134">
        <v>336</v>
      </c>
      <c r="H49" s="135">
        <v>469244514.61000001</v>
      </c>
      <c r="I49" s="135">
        <v>351979833.94</v>
      </c>
      <c r="J49" s="133">
        <f t="shared" si="1"/>
        <v>1.0531850148762463</v>
      </c>
      <c r="K49" s="134">
        <v>158</v>
      </c>
      <c r="L49" s="135">
        <v>202260949.16999996</v>
      </c>
      <c r="M49" s="135">
        <v>151695711.88999999</v>
      </c>
      <c r="N49" s="134">
        <v>280</v>
      </c>
      <c r="O49" s="135">
        <v>316799257.32000005</v>
      </c>
      <c r="P49" s="135">
        <v>237645881.16000003</v>
      </c>
      <c r="Q49" s="133">
        <f t="shared" si="8"/>
        <v>0.71103277746496574</v>
      </c>
      <c r="R49" s="134">
        <v>5</v>
      </c>
      <c r="S49" s="135">
        <v>3871413.9399999995</v>
      </c>
      <c r="T49" s="135">
        <v>2903560.45</v>
      </c>
      <c r="U49" s="134">
        <v>32</v>
      </c>
      <c r="V49" s="135">
        <v>6918175.2800000003</v>
      </c>
      <c r="W49" s="135">
        <v>5188631.47</v>
      </c>
      <c r="X49" s="134">
        <v>275</v>
      </c>
      <c r="Y49" s="135">
        <v>306009668.10000002</v>
      </c>
      <c r="Z49" s="78">
        <v>229553689.24000001</v>
      </c>
      <c r="AA49" s="116">
        <f t="shared" si="2"/>
        <v>0.68681633309668422</v>
      </c>
      <c r="AB49" s="77">
        <v>129</v>
      </c>
      <c r="AC49" s="77">
        <v>190</v>
      </c>
      <c r="AD49" s="78">
        <v>154645021.34</v>
      </c>
      <c r="AE49" s="78">
        <v>115983766</v>
      </c>
      <c r="AF49" s="116">
        <f t="shared" si="3"/>
        <v>0.34708944703566796</v>
      </c>
      <c r="AG49" s="77">
        <v>3</v>
      </c>
      <c r="AH49" s="78">
        <v>294811.88</v>
      </c>
      <c r="AI49" s="77">
        <v>255</v>
      </c>
      <c r="AJ49" s="78">
        <v>252978651.60000002</v>
      </c>
      <c r="AK49" s="78">
        <v>189780426.70999998</v>
      </c>
      <c r="AL49" s="78">
        <v>88223272.24000001</v>
      </c>
      <c r="AM49" s="78">
        <v>66167454.059999995</v>
      </c>
      <c r="AN49" s="116">
        <f t="shared" si="4"/>
        <v>0.56779209272197384</v>
      </c>
      <c r="AO49" s="77">
        <v>241</v>
      </c>
      <c r="AP49" s="78">
        <v>216054358.09</v>
      </c>
      <c r="AQ49" s="78">
        <v>162087206.56</v>
      </c>
      <c r="AR49" s="116">
        <f t="shared" si="5"/>
        <v>0.48491821482071573</v>
      </c>
    </row>
    <row r="50" spans="1:44" x14ac:dyDescent="0.2">
      <c r="A50" s="97" t="s">
        <v>49</v>
      </c>
      <c r="B50" s="105">
        <v>107128205.44671066</v>
      </c>
      <c r="C50" s="71">
        <v>60</v>
      </c>
      <c r="D50" s="72">
        <v>123604243.53</v>
      </c>
      <c r="E50" s="86">
        <v>92703182.610000014</v>
      </c>
      <c r="F50" s="118">
        <f t="shared" si="0"/>
        <v>1.1537973871081515</v>
      </c>
      <c r="G50" s="87">
        <v>57</v>
      </c>
      <c r="H50" s="86">
        <v>123348619.70999999</v>
      </c>
      <c r="I50" s="86">
        <v>92511464.73999998</v>
      </c>
      <c r="J50" s="118">
        <f t="shared" si="1"/>
        <v>1.1514112384843218</v>
      </c>
      <c r="K50" s="87">
        <v>2</v>
      </c>
      <c r="L50" s="86">
        <v>85531</v>
      </c>
      <c r="M50" s="88">
        <v>64148.25</v>
      </c>
      <c r="N50" s="87">
        <v>43</v>
      </c>
      <c r="O50" s="86">
        <v>54119380.670000009</v>
      </c>
      <c r="P50" s="86">
        <v>40589535.38000001</v>
      </c>
      <c r="Q50" s="118">
        <f t="shared" si="8"/>
        <v>0.50518330298103331</v>
      </c>
      <c r="R50" s="87">
        <v>1</v>
      </c>
      <c r="S50" s="86">
        <v>34698.800000000003</v>
      </c>
      <c r="T50" s="88">
        <v>26024.1</v>
      </c>
      <c r="U50" s="87">
        <v>7</v>
      </c>
      <c r="V50" s="86">
        <v>2213761.96</v>
      </c>
      <c r="W50" s="88">
        <v>1660321.4700000002</v>
      </c>
      <c r="X50" s="74">
        <v>42</v>
      </c>
      <c r="Y50" s="72">
        <v>51870919.910000004</v>
      </c>
      <c r="Z50" s="72">
        <v>38903189.810000002</v>
      </c>
      <c r="AA50" s="115">
        <f t="shared" si="2"/>
        <v>0.48419479906066776</v>
      </c>
      <c r="AB50" s="87">
        <v>42</v>
      </c>
      <c r="AC50" s="76">
        <v>52</v>
      </c>
      <c r="AD50" s="72">
        <v>49581381.549999997</v>
      </c>
      <c r="AE50" s="72">
        <v>37186036.159999996</v>
      </c>
      <c r="AF50" s="115">
        <f t="shared" si="3"/>
        <v>0.46282285177140881</v>
      </c>
      <c r="AG50" s="76">
        <v>1</v>
      </c>
      <c r="AH50" s="75">
        <v>32938.699999999997</v>
      </c>
      <c r="AI50" s="74">
        <v>33</v>
      </c>
      <c r="AJ50" s="86">
        <v>43840619.879999995</v>
      </c>
      <c r="AK50" s="86">
        <v>32880464.780000001</v>
      </c>
      <c r="AL50" s="72">
        <v>20090828.18</v>
      </c>
      <c r="AM50" s="72">
        <v>15068121.129999999</v>
      </c>
      <c r="AN50" s="115">
        <f t="shared" si="4"/>
        <v>0.40923508143527954</v>
      </c>
      <c r="AO50" s="74">
        <v>28</v>
      </c>
      <c r="AP50" s="86">
        <v>35878110.620000005</v>
      </c>
      <c r="AQ50" s="86">
        <v>26908582.850000001</v>
      </c>
      <c r="AR50" s="115">
        <f t="shared" si="5"/>
        <v>0.33490816419814889</v>
      </c>
    </row>
    <row r="51" spans="1:44" x14ac:dyDescent="0.2">
      <c r="A51" s="98" t="s">
        <v>50</v>
      </c>
      <c r="B51" s="106">
        <v>11754598.144151</v>
      </c>
      <c r="C51" s="24">
        <v>2</v>
      </c>
      <c r="D51" s="25">
        <v>185791.93</v>
      </c>
      <c r="E51" s="51">
        <v>185791.93</v>
      </c>
      <c r="F51" s="118">
        <f t="shared" si="0"/>
        <v>1.5805893806114388E-2</v>
      </c>
      <c r="G51" s="52">
        <v>2</v>
      </c>
      <c r="H51" s="51">
        <v>185791.93</v>
      </c>
      <c r="I51" s="51">
        <v>185791.93</v>
      </c>
      <c r="J51" s="118">
        <f t="shared" si="1"/>
        <v>1.5805893806114388E-2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8"/>
        <v>1.5802763116358032E-2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15">
        <f t="shared" si="2"/>
        <v>1.5802763116358032E-2</v>
      </c>
      <c r="AB51" s="52">
        <v>0</v>
      </c>
      <c r="AC51" s="28">
        <v>0</v>
      </c>
      <c r="AD51" s="25">
        <v>0</v>
      </c>
      <c r="AE51" s="72">
        <v>0</v>
      </c>
      <c r="AF51" s="115">
        <f t="shared" si="3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4"/>
        <v>1.5802763116358032E-2</v>
      </c>
      <c r="AO51" s="27">
        <v>2</v>
      </c>
      <c r="AP51" s="51">
        <v>185755.13</v>
      </c>
      <c r="AQ51" s="51">
        <v>185755.13</v>
      </c>
      <c r="AR51" s="115">
        <f t="shared" si="5"/>
        <v>1.5802763116358032E-2</v>
      </c>
    </row>
    <row r="52" spans="1:44" x14ac:dyDescent="0.2">
      <c r="A52" s="98" t="s">
        <v>51</v>
      </c>
      <c r="B52" s="106">
        <v>84394509.129549339</v>
      </c>
      <c r="C52" s="24">
        <v>48</v>
      </c>
      <c r="D52" s="25">
        <v>95129309.830000013</v>
      </c>
      <c r="E52" s="51">
        <v>71346982.409999996</v>
      </c>
      <c r="F52" s="118">
        <f t="shared" si="0"/>
        <v>1.1271978569597729</v>
      </c>
      <c r="G52" s="52">
        <v>32</v>
      </c>
      <c r="H52" s="51">
        <v>79745860.070000008</v>
      </c>
      <c r="I52" s="51">
        <v>59809395.090000004</v>
      </c>
      <c r="J52" s="118">
        <f t="shared" si="1"/>
        <v>0.94491763614131052</v>
      </c>
      <c r="K52" s="52">
        <v>14</v>
      </c>
      <c r="L52" s="51">
        <v>10434210.83</v>
      </c>
      <c r="M52" s="53">
        <v>7825658.120000001</v>
      </c>
      <c r="N52" s="52">
        <v>26</v>
      </c>
      <c r="O52" s="51">
        <v>73702203.930000007</v>
      </c>
      <c r="P52" s="51">
        <v>55276652.870000005</v>
      </c>
      <c r="Q52" s="118">
        <f t="shared" si="8"/>
        <v>0.8733056769945049</v>
      </c>
      <c r="R52" s="52">
        <v>1</v>
      </c>
      <c r="S52" s="51">
        <v>30000</v>
      </c>
      <c r="T52" s="53">
        <v>22500</v>
      </c>
      <c r="U52" s="52">
        <v>5</v>
      </c>
      <c r="V52" s="51">
        <v>449859.75</v>
      </c>
      <c r="W52" s="53">
        <v>337394.81</v>
      </c>
      <c r="X52" s="27">
        <v>25</v>
      </c>
      <c r="Y52" s="25">
        <v>73222344.180000007</v>
      </c>
      <c r="Z52" s="25">
        <v>54916758.060000002</v>
      </c>
      <c r="AA52" s="115">
        <f t="shared" si="2"/>
        <v>0.86761976502049964</v>
      </c>
      <c r="AB52" s="52">
        <v>21</v>
      </c>
      <c r="AC52" s="28">
        <v>32</v>
      </c>
      <c r="AD52" s="25">
        <v>37994266.329999998</v>
      </c>
      <c r="AE52" s="72">
        <v>28495699.75</v>
      </c>
      <c r="AF52" s="115">
        <f t="shared" si="3"/>
        <v>0.45019832121633768</v>
      </c>
      <c r="AG52" s="28">
        <v>0</v>
      </c>
      <c r="AH52" s="26">
        <v>0</v>
      </c>
      <c r="AI52" s="52">
        <v>22</v>
      </c>
      <c r="AJ52" s="51">
        <v>53781800.450000003</v>
      </c>
      <c r="AK52" s="51">
        <v>40336350.240000002</v>
      </c>
      <c r="AL52" s="25">
        <v>52249485.260000005</v>
      </c>
      <c r="AM52" s="25">
        <v>39187113.890000001</v>
      </c>
      <c r="AN52" s="115">
        <f t="shared" si="4"/>
        <v>0.63726658291764615</v>
      </c>
      <c r="AO52" s="27">
        <v>18</v>
      </c>
      <c r="AP52" s="51">
        <v>31753075.039999999</v>
      </c>
      <c r="AQ52" s="51">
        <v>23814806.169999998</v>
      </c>
      <c r="AR52" s="115">
        <f t="shared" si="5"/>
        <v>0.37624574593185456</v>
      </c>
    </row>
    <row r="53" spans="1:44" ht="26.25" thickBot="1" x14ac:dyDescent="0.25">
      <c r="A53" s="100" t="s">
        <v>52</v>
      </c>
      <c r="B53" s="108">
        <v>242270722.98264</v>
      </c>
      <c r="C53" s="45">
        <v>392</v>
      </c>
      <c r="D53" s="41">
        <v>467680647.75</v>
      </c>
      <c r="E53" s="56">
        <v>350760485.84000003</v>
      </c>
      <c r="F53" s="118">
        <f t="shared" si="0"/>
        <v>1.9304051351822309</v>
      </c>
      <c r="G53" s="57">
        <v>245</v>
      </c>
      <c r="H53" s="56">
        <v>265964242.89999998</v>
      </c>
      <c r="I53" s="56">
        <v>199473182.18000001</v>
      </c>
      <c r="J53" s="118">
        <f t="shared" si="1"/>
        <v>1.0977977017844527</v>
      </c>
      <c r="K53" s="57">
        <v>142</v>
      </c>
      <c r="L53" s="56">
        <v>191741207.33999994</v>
      </c>
      <c r="M53" s="58">
        <v>143805905.51999998</v>
      </c>
      <c r="N53" s="57">
        <v>209</v>
      </c>
      <c r="O53" s="56">
        <v>188791917.59</v>
      </c>
      <c r="P53" s="56">
        <v>141593937.78</v>
      </c>
      <c r="Q53" s="118">
        <f t="shared" si="8"/>
        <v>0.7792601403328786</v>
      </c>
      <c r="R53" s="57">
        <v>3</v>
      </c>
      <c r="S53" s="56">
        <v>3806715.1399999997</v>
      </c>
      <c r="T53" s="58">
        <v>2855036.35</v>
      </c>
      <c r="U53" s="57">
        <v>20</v>
      </c>
      <c r="V53" s="56">
        <v>4254553.57</v>
      </c>
      <c r="W53" s="58">
        <v>3190915.19</v>
      </c>
      <c r="X53" s="43">
        <v>206</v>
      </c>
      <c r="Y53" s="41">
        <v>180730648.88000003</v>
      </c>
      <c r="Z53" s="41">
        <v>135547986.24000001</v>
      </c>
      <c r="AA53" s="115">
        <f t="shared" si="2"/>
        <v>0.74598633567849781</v>
      </c>
      <c r="AB53" s="57">
        <v>66</v>
      </c>
      <c r="AC53" s="44">
        <v>106</v>
      </c>
      <c r="AD53" s="41">
        <v>67069373.460000001</v>
      </c>
      <c r="AE53" s="72">
        <v>50302030.089999996</v>
      </c>
      <c r="AF53" s="115">
        <f t="shared" si="3"/>
        <v>0.27683647712070386</v>
      </c>
      <c r="AG53" s="44">
        <v>2</v>
      </c>
      <c r="AH53" s="46">
        <v>261873.18</v>
      </c>
      <c r="AI53" s="57">
        <v>198</v>
      </c>
      <c r="AJ53" s="56">
        <v>155170476.14000002</v>
      </c>
      <c r="AK53" s="56">
        <v>116377856.56</v>
      </c>
      <c r="AL53" s="41">
        <v>15882958.800000003</v>
      </c>
      <c r="AM53" s="41">
        <v>11912219.039999999</v>
      </c>
      <c r="AN53" s="115">
        <f t="shared" si="4"/>
        <v>0.64048381178570557</v>
      </c>
      <c r="AO53" s="43">
        <v>193</v>
      </c>
      <c r="AP53" s="56">
        <v>148237417.29999998</v>
      </c>
      <c r="AQ53" s="56">
        <v>111178062.41000001</v>
      </c>
      <c r="AR53" s="115">
        <f t="shared" si="5"/>
        <v>0.61186682185540842</v>
      </c>
    </row>
    <row r="54" spans="1:44" s="31" customFormat="1" ht="26.25" thickBot="1" x14ac:dyDescent="0.25">
      <c r="A54" s="96" t="s">
        <v>74</v>
      </c>
      <c r="B54" s="70">
        <f>SUM(B55:B57)</f>
        <v>1218575.2523999999</v>
      </c>
      <c r="C54" s="77">
        <v>10</v>
      </c>
      <c r="D54" s="135">
        <v>3660935.08</v>
      </c>
      <c r="E54" s="135">
        <v>2745701.3000000003</v>
      </c>
      <c r="F54" s="133">
        <f t="shared" si="0"/>
        <v>3.0042749290942359</v>
      </c>
      <c r="G54" s="134">
        <v>1</v>
      </c>
      <c r="H54" s="135">
        <v>1129660.8400000001</v>
      </c>
      <c r="I54" s="135">
        <v>847245.63</v>
      </c>
      <c r="J54" s="133">
        <f t="shared" si="1"/>
        <v>0.92703412265686369</v>
      </c>
      <c r="K54" s="134">
        <v>9</v>
      </c>
      <c r="L54" s="135">
        <v>2531274.2400000002</v>
      </c>
      <c r="M54" s="135">
        <v>1898455.67</v>
      </c>
      <c r="N54" s="134">
        <v>1</v>
      </c>
      <c r="O54" s="135">
        <v>1127820.8400000001</v>
      </c>
      <c r="P54" s="135">
        <v>845865.63</v>
      </c>
      <c r="Q54" s="133">
        <f t="shared" si="8"/>
        <v>0.92552416256504655</v>
      </c>
      <c r="R54" s="134">
        <v>0</v>
      </c>
      <c r="S54" s="135">
        <v>0</v>
      </c>
      <c r="T54" s="135">
        <v>0</v>
      </c>
      <c r="U54" s="134">
        <v>0</v>
      </c>
      <c r="V54" s="135">
        <v>0</v>
      </c>
      <c r="W54" s="135">
        <v>0</v>
      </c>
      <c r="X54" s="77">
        <v>1</v>
      </c>
      <c r="Y54" s="78">
        <v>1127820.8400000001</v>
      </c>
      <c r="Z54" s="78">
        <v>845865.63</v>
      </c>
      <c r="AA54" s="116">
        <f t="shared" si="2"/>
        <v>0.92552416256504655</v>
      </c>
      <c r="AB54" s="77">
        <v>1</v>
      </c>
      <c r="AC54" s="77">
        <v>1</v>
      </c>
      <c r="AD54" s="78">
        <v>0</v>
      </c>
      <c r="AE54" s="78">
        <v>0</v>
      </c>
      <c r="AF54" s="116">
        <f t="shared" si="3"/>
        <v>0</v>
      </c>
      <c r="AG54" s="77">
        <v>0</v>
      </c>
      <c r="AH54" s="78">
        <v>0</v>
      </c>
      <c r="AI54" s="77">
        <v>0</v>
      </c>
      <c r="AJ54" s="78">
        <v>0</v>
      </c>
      <c r="AK54" s="78">
        <v>0</v>
      </c>
      <c r="AL54" s="78">
        <v>0</v>
      </c>
      <c r="AM54" s="78">
        <v>0</v>
      </c>
      <c r="AN54" s="116">
        <f t="shared" si="4"/>
        <v>0</v>
      </c>
      <c r="AO54" s="77">
        <v>0</v>
      </c>
      <c r="AP54" s="78">
        <v>0</v>
      </c>
      <c r="AQ54" s="78">
        <v>0</v>
      </c>
      <c r="AR54" s="116">
        <f t="shared" si="5"/>
        <v>0</v>
      </c>
    </row>
    <row r="55" spans="1:44" x14ac:dyDescent="0.2">
      <c r="A55" s="97" t="s">
        <v>53</v>
      </c>
      <c r="B55" s="105">
        <v>1218575.2523999999</v>
      </c>
      <c r="C55" s="71">
        <v>4</v>
      </c>
      <c r="D55" s="72">
        <v>3030195.58</v>
      </c>
      <c r="E55" s="72">
        <v>2272646.6800000002</v>
      </c>
      <c r="F55" s="115">
        <f t="shared" si="0"/>
        <v>2.4866708675003784</v>
      </c>
      <c r="G55" s="87">
        <v>1</v>
      </c>
      <c r="H55" s="86">
        <v>1129660.8400000001</v>
      </c>
      <c r="I55" s="86">
        <v>847245.63</v>
      </c>
      <c r="J55" s="118">
        <f t="shared" si="1"/>
        <v>0.92703412265686369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8"/>
        <v>0.92552416256504655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f t="shared" si="2"/>
        <v>0.92552416256504655</v>
      </c>
      <c r="AB55" s="74">
        <v>1</v>
      </c>
      <c r="AC55" s="76">
        <v>1</v>
      </c>
      <c r="AD55" s="72">
        <v>0</v>
      </c>
      <c r="AE55" s="72">
        <v>0</v>
      </c>
      <c r="AF55" s="115">
        <f t="shared" si="3"/>
        <v>0</v>
      </c>
      <c r="AG55" s="76">
        <v>0</v>
      </c>
      <c r="AH55" s="75">
        <v>0</v>
      </c>
      <c r="AI55" s="90">
        <v>0</v>
      </c>
      <c r="AJ55" s="72">
        <v>0</v>
      </c>
      <c r="AK55" s="72">
        <v>0</v>
      </c>
      <c r="AL55" s="72">
        <v>0</v>
      </c>
      <c r="AM55" s="72">
        <v>0</v>
      </c>
      <c r="AN55" s="115">
        <f t="shared" si="4"/>
        <v>0</v>
      </c>
      <c r="AO55" s="74">
        <v>0</v>
      </c>
      <c r="AP55" s="72">
        <v>0</v>
      </c>
      <c r="AQ55" s="72">
        <v>0</v>
      </c>
      <c r="AR55" s="115">
        <f t="shared" si="5"/>
        <v>0</v>
      </c>
    </row>
    <row r="56" spans="1:44" ht="38.25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8">
        <v>0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18">
        <v>0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6.25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8">
        <v>0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18">
        <v>0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5" thickBot="1" x14ac:dyDescent="0.25">
      <c r="A58" s="96" t="s">
        <v>75</v>
      </c>
      <c r="B58" s="70">
        <f>B59</f>
        <v>191669438.55031735</v>
      </c>
      <c r="C58" s="77">
        <v>184</v>
      </c>
      <c r="D58" s="78">
        <v>173573375.82999998</v>
      </c>
      <c r="E58" s="78">
        <v>130180031.90000001</v>
      </c>
      <c r="F58" s="116">
        <f t="shared" si="0"/>
        <v>0.90558712511923611</v>
      </c>
      <c r="G58" s="134">
        <v>184</v>
      </c>
      <c r="H58" s="135">
        <v>173573375.83000004</v>
      </c>
      <c r="I58" s="135">
        <v>130180031.89999996</v>
      </c>
      <c r="J58" s="133">
        <f t="shared" si="1"/>
        <v>0.90558712511923645</v>
      </c>
      <c r="K58" s="134">
        <v>3</v>
      </c>
      <c r="L58" s="135">
        <v>945151.09999999986</v>
      </c>
      <c r="M58" s="135">
        <v>708863.32000000007</v>
      </c>
      <c r="N58" s="134">
        <v>178</v>
      </c>
      <c r="O58" s="135">
        <v>171863865.84999999</v>
      </c>
      <c r="P58" s="135">
        <v>128897898.80000006</v>
      </c>
      <c r="Q58" s="133">
        <f t="shared" si="8"/>
        <v>0.89666807160225515</v>
      </c>
      <c r="R58" s="134">
        <v>0</v>
      </c>
      <c r="S58" s="135">
        <v>0</v>
      </c>
      <c r="T58" s="135">
        <v>0</v>
      </c>
      <c r="U58" s="134">
        <v>12</v>
      </c>
      <c r="V58" s="135">
        <v>986223.47</v>
      </c>
      <c r="W58" s="135">
        <v>739667.6</v>
      </c>
      <c r="X58" s="134">
        <v>178</v>
      </c>
      <c r="Y58" s="135">
        <v>170877642.38</v>
      </c>
      <c r="Z58" s="78">
        <v>128158231.20000006</v>
      </c>
      <c r="AA58" s="116">
        <f t="shared" si="2"/>
        <v>0.89152263225908568</v>
      </c>
      <c r="AB58" s="77">
        <v>162</v>
      </c>
      <c r="AC58" s="77">
        <v>237</v>
      </c>
      <c r="AD58" s="78">
        <v>147726921.02000001</v>
      </c>
      <c r="AE58" s="78">
        <v>110795190.75999999</v>
      </c>
      <c r="AF58" s="116">
        <f t="shared" si="3"/>
        <v>0.77073800673349668</v>
      </c>
      <c r="AG58" s="77">
        <v>0</v>
      </c>
      <c r="AH58" s="77">
        <v>0</v>
      </c>
      <c r="AI58" s="77">
        <v>152</v>
      </c>
      <c r="AJ58" s="78">
        <v>142565285.65000001</v>
      </c>
      <c r="AK58" s="78">
        <v>106923963.36</v>
      </c>
      <c r="AL58" s="77">
        <v>0</v>
      </c>
      <c r="AM58" s="77">
        <v>0</v>
      </c>
      <c r="AN58" s="116">
        <f t="shared" si="4"/>
        <v>0.74380812469784308</v>
      </c>
      <c r="AO58" s="77">
        <v>152</v>
      </c>
      <c r="AP58" s="78">
        <v>142565285.65000001</v>
      </c>
      <c r="AQ58" s="78">
        <v>106923963.36</v>
      </c>
      <c r="AR58" s="116">
        <f t="shared" si="5"/>
        <v>0.74380812469784308</v>
      </c>
    </row>
    <row r="59" spans="1:44" ht="13.5" thickBot="1" x14ac:dyDescent="0.25">
      <c r="A59" s="104" t="s">
        <v>56</v>
      </c>
      <c r="B59" s="109">
        <v>191669438.55031735</v>
      </c>
      <c r="C59" s="91">
        <v>184</v>
      </c>
      <c r="D59" s="92">
        <v>173573375.82999998</v>
      </c>
      <c r="E59" s="121">
        <v>130180031.90000001</v>
      </c>
      <c r="F59" s="118">
        <f t="shared" si="0"/>
        <v>0.90558712511923611</v>
      </c>
      <c r="G59" s="142">
        <v>184</v>
      </c>
      <c r="H59" s="121">
        <v>173573375.83000004</v>
      </c>
      <c r="I59" s="121">
        <v>130180031.89999996</v>
      </c>
      <c r="J59" s="118">
        <f t="shared" si="1"/>
        <v>0.90558712511923645</v>
      </c>
      <c r="K59" s="142">
        <v>3</v>
      </c>
      <c r="L59" s="121">
        <v>945151.09999999986</v>
      </c>
      <c r="M59" s="143">
        <v>708863.32000000007</v>
      </c>
      <c r="N59" s="142">
        <v>178</v>
      </c>
      <c r="O59" s="121">
        <v>171863865.84999999</v>
      </c>
      <c r="P59" s="121">
        <v>128897898.80000006</v>
      </c>
      <c r="Q59" s="118">
        <f t="shared" si="8"/>
        <v>0.89666807160225515</v>
      </c>
      <c r="R59" s="142">
        <v>0</v>
      </c>
      <c r="S59" s="121">
        <v>0</v>
      </c>
      <c r="T59" s="143">
        <v>0</v>
      </c>
      <c r="U59" s="142">
        <v>12</v>
      </c>
      <c r="V59" s="121">
        <v>986223.47</v>
      </c>
      <c r="W59" s="143">
        <v>739667.6</v>
      </c>
      <c r="X59" s="93">
        <v>178</v>
      </c>
      <c r="Y59" s="92">
        <v>170877642.38</v>
      </c>
      <c r="Z59" s="92">
        <v>128158231.20000006</v>
      </c>
      <c r="AA59" s="115">
        <f t="shared" si="2"/>
        <v>0.89152263225908568</v>
      </c>
      <c r="AB59" s="93">
        <v>162</v>
      </c>
      <c r="AC59" s="95">
        <v>237</v>
      </c>
      <c r="AD59" s="92">
        <v>147726921.02000001</v>
      </c>
      <c r="AE59" s="92">
        <v>110795190.75999999</v>
      </c>
      <c r="AF59" s="115">
        <f t="shared" si="3"/>
        <v>0.77073800673349668</v>
      </c>
      <c r="AG59" s="95">
        <v>0</v>
      </c>
      <c r="AH59" s="94">
        <v>0</v>
      </c>
      <c r="AI59" s="93">
        <v>152</v>
      </c>
      <c r="AJ59" s="121">
        <v>142565285.65000001</v>
      </c>
      <c r="AK59" s="121">
        <v>106923963.36</v>
      </c>
      <c r="AL59" s="92">
        <v>0</v>
      </c>
      <c r="AM59" s="92">
        <v>0</v>
      </c>
      <c r="AN59" s="115">
        <f t="shared" si="4"/>
        <v>0.74380812469784308</v>
      </c>
      <c r="AO59" s="93">
        <v>152</v>
      </c>
      <c r="AP59" s="92">
        <v>142565285.65000001</v>
      </c>
      <c r="AQ59" s="92">
        <v>106923963.36</v>
      </c>
      <c r="AR59" s="115">
        <f t="shared" si="5"/>
        <v>0.74380812469784308</v>
      </c>
    </row>
    <row r="60" spans="1:44" ht="18.75" thickBot="1" x14ac:dyDescent="0.25">
      <c r="A60" s="154" t="s">
        <v>57</v>
      </c>
      <c r="B60" s="155">
        <f>SUM(B6+B28+B40+B45+B49+B54+B58)</f>
        <v>3241186162.618103</v>
      </c>
      <c r="C60" s="148">
        <f>C58+C54+C49+C45+C40+C28+C6</f>
        <v>15101</v>
      </c>
      <c r="D60" s="149">
        <f t="shared" ref="D60:AQ60" si="11">D58+D54+D49+D45+D40+D28+D6</f>
        <v>4840495986.2600002</v>
      </c>
      <c r="E60" s="149">
        <f t="shared" si="11"/>
        <v>3638991074.4289999</v>
      </c>
      <c r="F60" s="150">
        <f>D60/B60</f>
        <v>1.493433497306442</v>
      </c>
      <c r="G60" s="151">
        <f t="shared" si="11"/>
        <v>13078</v>
      </c>
      <c r="H60" s="152">
        <f t="shared" si="11"/>
        <v>3255819628.0500002</v>
      </c>
      <c r="I60" s="152">
        <f t="shared" si="11"/>
        <v>2450088925.9590001</v>
      </c>
      <c r="J60" s="153">
        <f>H60/B60</f>
        <v>1.0045148487922941</v>
      </c>
      <c r="K60" s="151">
        <f t="shared" si="11"/>
        <v>2590</v>
      </c>
      <c r="L60" s="152">
        <f t="shared" si="11"/>
        <v>1295759829.8299999</v>
      </c>
      <c r="M60" s="152">
        <f t="shared" si="11"/>
        <v>983607904.46449995</v>
      </c>
      <c r="N60" s="151">
        <f t="shared" si="11"/>
        <v>11268</v>
      </c>
      <c r="O60" s="152">
        <f t="shared" si="11"/>
        <v>2962499507.9499998</v>
      </c>
      <c r="P60" s="152">
        <f t="shared" si="11"/>
        <v>2214010419.7600002</v>
      </c>
      <c r="Q60" s="153">
        <f>O60/B60</f>
        <v>0.91401707872188642</v>
      </c>
      <c r="R60" s="151">
        <f t="shared" si="11"/>
        <v>391</v>
      </c>
      <c r="S60" s="152">
        <f t="shared" si="11"/>
        <v>288497698.91999996</v>
      </c>
      <c r="T60" s="152">
        <f t="shared" si="11"/>
        <v>219003205</v>
      </c>
      <c r="U60" s="151">
        <f t="shared" si="11"/>
        <v>663</v>
      </c>
      <c r="V60" s="152">
        <f t="shared" si="11"/>
        <v>22157487.099999998</v>
      </c>
      <c r="W60" s="152">
        <f t="shared" si="11"/>
        <v>17297487.669999998</v>
      </c>
      <c r="X60" s="151">
        <f t="shared" si="11"/>
        <v>10877</v>
      </c>
      <c r="Y60" s="152">
        <f t="shared" si="11"/>
        <v>2651844321.9299998</v>
      </c>
      <c r="Z60" s="149">
        <f t="shared" si="11"/>
        <v>1977709727.0800004</v>
      </c>
      <c r="AA60" s="150">
        <f>Y60/B60</f>
        <v>0.81817093770014859</v>
      </c>
      <c r="AB60" s="148">
        <f t="shared" si="11"/>
        <v>8224</v>
      </c>
      <c r="AC60" s="148">
        <f t="shared" si="11"/>
        <v>8936</v>
      </c>
      <c r="AD60" s="149">
        <f t="shared" si="11"/>
        <v>1640295342.7200003</v>
      </c>
      <c r="AE60" s="149">
        <f t="shared" si="11"/>
        <v>1216547837.9300001</v>
      </c>
      <c r="AF60" s="150">
        <f>AD60/B60</f>
        <v>0.50607871946331962</v>
      </c>
      <c r="AG60" s="148">
        <f t="shared" si="11"/>
        <v>94</v>
      </c>
      <c r="AH60" s="148">
        <f t="shared" si="11"/>
        <v>17999044.739999998</v>
      </c>
      <c r="AI60" s="148">
        <f t="shared" si="11"/>
        <v>10287</v>
      </c>
      <c r="AJ60" s="149">
        <f t="shared" si="11"/>
        <v>2128323458.5799997</v>
      </c>
      <c r="AK60" s="149">
        <f t="shared" si="11"/>
        <v>1583031130.2000003</v>
      </c>
      <c r="AL60" s="149">
        <f t="shared" si="11"/>
        <v>849956251.38</v>
      </c>
      <c r="AM60" s="149">
        <f t="shared" si="11"/>
        <v>654839693.14999998</v>
      </c>
      <c r="AN60" s="150">
        <f>AJ60/B60</f>
        <v>0.65664955722901874</v>
      </c>
      <c r="AO60" s="148">
        <f t="shared" si="11"/>
        <v>9617</v>
      </c>
      <c r="AP60" s="149">
        <f t="shared" si="11"/>
        <v>1815718904.8299999</v>
      </c>
      <c r="AQ60" s="149">
        <f t="shared" si="11"/>
        <v>1342005295.49</v>
      </c>
      <c r="AR60" s="150">
        <f>AP60/B60</f>
        <v>0.56020197968614471</v>
      </c>
    </row>
    <row r="61" spans="1:44" ht="21" customHeight="1" x14ac:dyDescent="0.2">
      <c r="A61" s="11" t="s">
        <v>59</v>
      </c>
      <c r="B61" s="32"/>
      <c r="C61" s="33"/>
      <c r="D61" s="13"/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B61" s="30"/>
      <c r="AC61" s="30"/>
      <c r="AD61" s="128"/>
      <c r="AE61" s="30"/>
      <c r="AF61" s="30"/>
      <c r="AG61" s="30"/>
      <c r="AH61" s="12"/>
      <c r="AJ61" s="122"/>
      <c r="AK61" s="122"/>
      <c r="AL61" s="122"/>
      <c r="AM61" s="122"/>
      <c r="AN61" s="29"/>
      <c r="AO61" s="29"/>
      <c r="AP61" s="35"/>
      <c r="AQ61" s="35"/>
      <c r="AR61" s="29"/>
    </row>
    <row r="62" spans="1:44" ht="15.75" customHeight="1" x14ac:dyDescent="0.2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B62" s="30"/>
      <c r="AC62" s="30"/>
      <c r="AD62" s="129"/>
      <c r="AE62" s="130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80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25">
      <c r="A64" s="11" t="s">
        <v>79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/>
      <c r="Z64" s="37"/>
      <c r="AB64" s="30"/>
      <c r="AC64" s="30"/>
      <c r="AD64" s="129"/>
      <c r="AE64" s="130"/>
      <c r="AF64" s="30"/>
      <c r="AG64" s="30"/>
      <c r="AH64" s="30"/>
      <c r="AJ64" s="29"/>
      <c r="AK64" s="29"/>
      <c r="AL64" s="29"/>
      <c r="AM64" s="29"/>
      <c r="AN64" s="29"/>
      <c r="AO64" s="29"/>
      <c r="AP64" s="127"/>
      <c r="AQ64" s="35"/>
      <c r="AR64" s="29"/>
    </row>
    <row r="65" spans="1:44" ht="12.75" customHeight="1" x14ac:dyDescent="0.2">
      <c r="A65" s="11" t="s">
        <v>77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X67" s="35"/>
      <c r="Y67" s="37"/>
      <c r="Z67" s="37"/>
    </row>
    <row r="68" spans="1:44" x14ac:dyDescent="0.2">
      <c r="B68" s="32"/>
      <c r="X68" s="35"/>
      <c r="Y68" s="37"/>
      <c r="Z68" s="37"/>
      <c r="AJ68" s="29"/>
      <c r="AK68" s="29"/>
      <c r="AL68" s="29"/>
      <c r="AM68" s="29"/>
      <c r="AN68" s="29"/>
      <c r="AO68" s="29"/>
      <c r="AP68" s="35"/>
      <c r="AQ68" s="35"/>
      <c r="AR68" s="29"/>
    </row>
    <row r="69" spans="1:44" x14ac:dyDescent="0.2">
      <c r="B69" s="32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X70" s="35"/>
      <c r="Y70" s="37"/>
      <c r="Z70" s="37"/>
      <c r="AJ70" s="29"/>
      <c r="AK70" s="29"/>
      <c r="AL70" s="29"/>
      <c r="AM70" s="29"/>
      <c r="AN70" s="29"/>
      <c r="AO70" s="29"/>
      <c r="AP70" s="35"/>
      <c r="AQ70" s="35"/>
      <c r="AR70" s="29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X73" s="35"/>
      <c r="Y73" s="37"/>
      <c r="Z73" s="37"/>
      <c r="AJ73" s="29"/>
      <c r="AK73" s="29"/>
      <c r="AL73" s="29"/>
      <c r="AM73" s="29"/>
      <c r="AN73" s="29"/>
      <c r="AO73" s="29"/>
      <c r="AP73" s="35"/>
      <c r="AQ73" s="35"/>
      <c r="AR73" s="29"/>
    </row>
    <row r="74" spans="1:44" x14ac:dyDescent="0.2">
      <c r="B74" s="32"/>
      <c r="X74" s="35"/>
      <c r="Y74" s="37"/>
      <c r="Z74" s="37"/>
      <c r="AJ74" s="29"/>
      <c r="AK74" s="29"/>
      <c r="AL74" s="29"/>
      <c r="AM74" s="29"/>
      <c r="AN74" s="29"/>
      <c r="AO74" s="29"/>
      <c r="AP74" s="35"/>
      <c r="AQ74" s="35"/>
      <c r="AR74" s="29"/>
    </row>
    <row r="75" spans="1:44" x14ac:dyDescent="0.2">
      <c r="B75" s="32"/>
      <c r="X75" s="35"/>
      <c r="Y75" s="37"/>
      <c r="Z75" s="37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/>
      <c r="X76" s="35"/>
      <c r="Y76" s="37"/>
      <c r="Z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/>
      <c r="Z77" s="37"/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/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- 30 czerwca 2022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2022-07-26T09:27:37Z</dcterms:modified>
</cp:coreProperties>
</file>