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LISTY FDS 2020\LISTA 9 - 23.12\"/>
    </mc:Choice>
  </mc:AlternateContent>
  <bookViews>
    <workbookView xWindow="0" yWindow="0" windowWidth="28800" windowHeight="11700" firstSheet="3" activeTab="3"/>
  </bookViews>
  <sheets>
    <sheet name="14 - mazowieckie" sheetId="7" state="hidden" r:id="rId1"/>
    <sheet name="pow podst" sheetId="3" state="hidden" r:id="rId2"/>
    <sheet name="gm podst" sheetId="5" state="hidden" r:id="rId3"/>
    <sheet name="pow rez" sheetId="4" r:id="rId4"/>
    <sheet name="gm rez" sheetId="6" state="hidden" r:id="rId5"/>
  </sheets>
  <definedNames>
    <definedName name="_xlnm._FilterDatabase" localSheetId="1" hidden="1">'pow podst'!$A$1:$Y$78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podst'!$A$1:$X$156</definedName>
    <definedName name="_xlnm.Print_Area" localSheetId="4">'gm rez'!$A$1:$X$22</definedName>
    <definedName name="_xlnm.Print_Area" localSheetId="1">'pow podst'!$A$1:$W$83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9" i="7" l="1"/>
  <c r="B18" i="7"/>
  <c r="B17" i="7"/>
  <c r="B12" i="7"/>
  <c r="B15" i="7"/>
  <c r="B14" i="7"/>
  <c r="B13" i="7"/>
  <c r="B16" i="7"/>
  <c r="Q75" i="3" l="1"/>
  <c r="O76" i="3"/>
  <c r="P76" i="3"/>
  <c r="Q76" i="3"/>
  <c r="O77" i="3"/>
  <c r="P77" i="3"/>
  <c r="Q77" i="3"/>
  <c r="Q78" i="3"/>
  <c r="N78" i="3"/>
  <c r="N77" i="3"/>
  <c r="J78" i="3"/>
  <c r="J77" i="3"/>
  <c r="R147" i="5"/>
  <c r="S147" i="5"/>
  <c r="T147" i="5"/>
  <c r="U147" i="5"/>
  <c r="V147" i="5"/>
  <c r="W147" i="5"/>
  <c r="X147" i="5"/>
  <c r="R148" i="5"/>
  <c r="S148" i="5"/>
  <c r="T148" i="5"/>
  <c r="U148" i="5"/>
  <c r="V148" i="5"/>
  <c r="W148" i="5"/>
  <c r="X148" i="5"/>
  <c r="R149" i="5"/>
  <c r="S149" i="5"/>
  <c r="T149" i="5"/>
  <c r="U149" i="5"/>
  <c r="V149" i="5"/>
  <c r="W149" i="5"/>
  <c r="X149" i="5"/>
  <c r="R150" i="5"/>
  <c r="S150" i="5"/>
  <c r="T150" i="5"/>
  <c r="U150" i="5"/>
  <c r="V150" i="5"/>
  <c r="W150" i="5"/>
  <c r="X150" i="5"/>
  <c r="Q150" i="5"/>
  <c r="Q149" i="5"/>
  <c r="P149" i="5"/>
  <c r="O150" i="5"/>
  <c r="O149" i="5"/>
  <c r="O148" i="5"/>
  <c r="O147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F17" i="7"/>
  <c r="E17" i="7"/>
  <c r="C17" i="7"/>
  <c r="Q148" i="5" l="1"/>
  <c r="P148" i="5"/>
  <c r="L148" i="5"/>
  <c r="K148" i="5"/>
  <c r="I148" i="5"/>
  <c r="Q147" i="5"/>
  <c r="K147" i="5"/>
  <c r="I147" i="5"/>
  <c r="N75" i="3"/>
  <c r="J75" i="3"/>
  <c r="H75" i="3"/>
  <c r="N76" i="3"/>
  <c r="K76" i="3"/>
  <c r="H76" i="3"/>
  <c r="J76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P150" i="5" l="1"/>
  <c r="G19" i="7"/>
  <c r="G16" i="7"/>
  <c r="P147" i="5"/>
  <c r="E34" i="7"/>
  <c r="F34" i="7"/>
  <c r="N34" i="7"/>
  <c r="J34" i="7"/>
  <c r="I34" i="7"/>
  <c r="K34" i="7"/>
  <c r="G34" i="7"/>
  <c r="L34" i="7"/>
  <c r="H34" i="7"/>
  <c r="E18" i="7"/>
  <c r="K78" i="3"/>
  <c r="E15" i="7"/>
  <c r="E12" i="7"/>
  <c r="K75" i="3"/>
  <c r="K77" i="3"/>
  <c r="E16" i="7"/>
  <c r="L147" i="5"/>
  <c r="E19" i="7"/>
  <c r="E14" i="7"/>
  <c r="M148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50" i="5"/>
  <c r="I150" i="5"/>
  <c r="M149" i="5"/>
  <c r="L149" i="5"/>
  <c r="K149" i="5"/>
  <c r="I149" i="5"/>
  <c r="L150" i="5"/>
  <c r="H78" i="3"/>
  <c r="H77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7" i="3"/>
  <c r="G35" i="7"/>
  <c r="H35" i="7"/>
  <c r="K35" i="7"/>
  <c r="N35" i="7"/>
  <c r="M35" i="7"/>
  <c r="J35" i="7"/>
  <c r="L35" i="7"/>
  <c r="I35" i="7"/>
  <c r="D12" i="7"/>
  <c r="D13" i="7"/>
  <c r="L76" i="3"/>
  <c r="L75" i="3"/>
  <c r="D16" i="7"/>
  <c r="M147" i="5"/>
  <c r="D15" i="7"/>
  <c r="L78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50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5" i="3" l="1"/>
  <c r="P78" i="3"/>
  <c r="O78" i="3"/>
  <c r="H15" i="7"/>
  <c r="H23" i="7" s="1"/>
  <c r="H36" i="7" s="1"/>
  <c r="H12" i="7"/>
  <c r="H20" i="7" s="1"/>
  <c r="H33" i="7" s="1"/>
  <c r="G12" i="7"/>
  <c r="G20" i="7" s="1"/>
  <c r="G33" i="7" s="1"/>
  <c r="O75" i="3"/>
  <c r="G15" i="7"/>
  <c r="G23" i="7" s="1"/>
  <c r="G36" i="7" s="1"/>
</calcChain>
</file>

<file path=xl/sharedStrings.xml><?xml version="1.0" encoding="utf-8"?>
<sst xmlns="http://schemas.openxmlformats.org/spreadsheetml/2006/main" count="1827" uniqueCount="805">
  <si>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</si>
  <si>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</si>
  <si>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</si>
  <si>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</si>
  <si>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</si>
  <si>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</si>
  <si>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</si>
  <si>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</si>
  <si>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</si>
  <si>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</si>
  <si>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</si>
  <si>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</si>
  <si>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</si>
  <si>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</si>
  <si>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</si>
  <si>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</si>
  <si>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</si>
  <si>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</si>
  <si>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</si>
  <si>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</si>
  <si>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</si>
  <si>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</si>
  <si>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</si>
  <si>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</si>
  <si>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</si>
  <si>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</si>
  <si>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</si>
  <si>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</si>
  <si>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</si>
  <si>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</si>
  <si>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</si>
  <si>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</si>
  <si>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</si>
  <si>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</si>
  <si>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</si>
  <si>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</si>
  <si>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</si>
  <si>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</si>
  <si>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</si>
  <si>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</si>
  <si>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</si>
  <si>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</si>
  <si>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</si>
  <si>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</si>
  <si>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</si>
  <si>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</si>
  <si>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</si>
  <si>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</si>
  <si>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</si>
  <si>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</si>
  <si>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</si>
  <si>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</si>
  <si>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</si>
  <si>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</si>
  <si>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</si>
  <si>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</si>
  <si>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</si>
  <si>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</si>
  <si>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</si>
  <si>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</si>
  <si>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</si>
  <si>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</si>
  <si>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</si>
  <si>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</si>
  <si>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</si>
  <si>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</si>
  <si>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</si>
  <si>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</si>
  <si>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</si>
  <si>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</si>
  <si>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</si>
  <si>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</si>
  <si>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</si>
  <si>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</si>
  <si>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</si>
  <si>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</si>
  <si>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</si>
  <si>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</si>
  <si>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</si>
  <si>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</si>
  <si>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</si>
  <si>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</si>
  <si>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</si>
  <si>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</si>
  <si>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</si>
  <si>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</si>
  <si>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</si>
  <si>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</si>
  <si>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</si>
  <si>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</si>
  <si>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</si>
  <si>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</si>
  <si>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</si>
  <si>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</si>
  <si>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</si>
  <si>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</si>
  <si>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</si>
  <si>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</si>
  <si>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</si>
  <si>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</si>
  <si>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</si>
  <si>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</si>
  <si>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</si>
  <si>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</si>
  <si>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</si>
  <si>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</si>
  <si>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</si>
  <si>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</si>
  <si>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</si>
  <si>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</si>
  <si>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</si>
  <si>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</si>
  <si>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</si>
  <si>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</si>
  <si>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</si>
  <si>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</si>
  <si>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</si>
  <si>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</si>
  <si>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</si>
  <si>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</si>
  <si>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</si>
  <si>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</si>
  <si>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</si>
  <si>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</si>
  <si>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</si>
  <si>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</si>
  <si>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</si>
  <si>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</si>
  <si>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</si>
  <si>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</si>
  <si>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</si>
  <si>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</si>
  <si>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</si>
  <si>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</si>
  <si>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</si>
  <si>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</si>
  <si>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</si>
  <si>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</si>
  <si>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</si>
  <si>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</si>
  <si>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</si>
  <si>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</si>
  <si>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</si>
  <si>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</si>
  <si>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</si>
  <si>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</si>
  <si>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</si>
  <si>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</si>
  <si>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</si>
  <si>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</si>
  <si>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</si>
  <si>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</si>
  <si>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</si>
  <si>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</si>
  <si>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</si>
  <si>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</si>
  <si>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</si>
  <si>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</si>
  <si>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</si>
  <si>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</si>
  <si>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</si>
  <si>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</si>
  <si>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</si>
  <si>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</si>
  <si>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</si>
  <si>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</si>
  <si>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</si>
  <si>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</si>
  <si>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</si>
  <si>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</si>
  <si>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</si>
  <si>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</si>
  <si>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</si>
  <si>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</si>
  <si>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</si>
  <si>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</si>
  <si>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</si>
  <si>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</si>
  <si>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</si>
  <si>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</si>
  <si>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</si>
  <si>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</si>
  <si>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</si>
  <si>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</si>
  <si>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</si>
  <si>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</si>
  <si>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</si>
  <si>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</si>
  <si>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</si>
  <si>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</si>
  <si>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</si>
  <si>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</si>
  <si>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</si>
  <si>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</si>
  <si>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</si>
  <si>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</si>
  <si>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</si>
  <si>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</si>
  <si>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</si>
  <si>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</si>
  <si>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</si>
  <si>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</si>
  <si>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</si>
  <si>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</si>
  <si>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</si>
  <si>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</si>
  <si>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</si>
  <si>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</si>
  <si>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</si>
  <si>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</si>
  <si>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</si>
  <si>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</si>
  <si>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</si>
  <si>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</si>
  <si>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</si>
  <si>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</si>
  <si>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</si>
  <si>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</si>
  <si>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</si>
  <si>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</si>
  <si>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</si>
  <si>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</si>
  <si>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</si>
  <si>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</si>
  <si>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</si>
  <si>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</si>
  <si>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</si>
  <si>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</si>
  <si>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</si>
  <si>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</si>
  <si>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</si>
  <si>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</si>
  <si>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</si>
  <si>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</si>
  <si>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</si>
  <si>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</si>
  <si>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</si>
  <si>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</si>
  <si>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</si>
  <si>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</si>
  <si>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</si>
  <si>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</si>
  <si>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</si>
  <si>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</si>
  <si>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</si>
  <si>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</si>
  <si>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</si>
  <si>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</si>
  <si>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</si>
  <si>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</si>
  <si>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</si>
  <si>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</si>
  <si>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</si>
  <si>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</si>
  <si>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</si>
  <si>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</si>
  <si>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</si>
  <si>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</si>
  <si>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</si>
  <si>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</si>
  <si>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</si>
  <si>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</si>
  <si>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</si>
  <si>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</si>
  <si>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</si>
  <si>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</si>
  <si>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</si>
  <si>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</si>
  <si>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</si>
  <si>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</si>
  <si>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</si>
  <si>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</si>
  <si>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</si>
  <si>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</si>
  <si>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</si>
  <si>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</si>
  <si>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</si>
  <si>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</si>
  <si>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</si>
  <si>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</si>
  <si>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</si>
  <si>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</si>
  <si>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</si>
  <si>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</si>
  <si>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</si>
  <si>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</si>
  <si>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</si>
  <si>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</si>
  <si>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</si>
  <si>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</si>
  <si>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</si>
  <si>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</si>
  <si>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</si>
  <si>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</si>
  <si>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</si>
  <si>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</si>
  <si>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</si>
  <si>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</si>
  <si>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</si>
  <si>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</si>
  <si>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</si>
  <si>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</si>
  <si>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</si>
  <si>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</si>
  <si>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</si>
  <si>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</si>
  <si>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</si>
  <si>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</si>
  <si>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</si>
  <si>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</si>
  <si>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</si>
  <si>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</si>
  <si>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</si>
  <si>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</si>
  <si>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</si>
  <si>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</si>
  <si>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</si>
  <si>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</si>
  <si>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</si>
  <si>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</si>
  <si>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</si>
  <si>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</si>
  <si>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</si>
  <si>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</si>
  <si>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</si>
  <si>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</si>
  <si>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</si>
  <si>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</si>
  <si>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</si>
  <si>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</si>
  <si>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</si>
  <si>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</si>
  <si>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</si>
  <si>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</si>
  <si>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</si>
  <si>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</si>
  <si>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</si>
  <si>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</si>
  <si>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</si>
  <si>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</si>
  <si>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</si>
  <si>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</si>
  <si>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</si>
  <si>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</si>
  <si>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</si>
  <si>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</si>
  <si>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</si>
  <si>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</si>
  <si>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</si>
  <si>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</si>
  <si>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</si>
  <si>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</si>
  <si>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</si>
  <si>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</si>
  <si>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</si>
  <si>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</si>
  <si>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</si>
  <si>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</si>
  <si>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</si>
  <si>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</si>
  <si>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</si>
  <si>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</si>
  <si>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</si>
  <si>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</si>
  <si>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</si>
  <si>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</si>
  <si>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</si>
  <si>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</si>
  <si>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</si>
  <si>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</si>
  <si>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</si>
  <si>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</si>
  <si>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</si>
  <si>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</si>
  <si>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</si>
  <si>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</si>
  <si>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</si>
  <si>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</si>
  <si>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</si>
  <si>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</si>
  <si>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</si>
  <si>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</si>
  <si>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</si>
  <si>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</si>
  <si>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</si>
  <si>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</si>
  <si>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</si>
  <si>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</si>
  <si>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</si>
  <si>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</si>
  <si>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</si>
  <si>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</si>
  <si>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</si>
  <si>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</si>
  <si>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</si>
  <si>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</si>
  <si>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</si>
  <si>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</si>
  <si>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</si>
  <si>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</si>
  <si>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</si>
  <si>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</si>
  <si>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</si>
  <si>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</si>
  <si>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</si>
  <si>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</si>
  <si>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</si>
  <si>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</si>
  <si>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</si>
  <si>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</si>
  <si>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</si>
  <si>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</si>
  <si>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</si>
  <si>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</si>
  <si>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</si>
  <si>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</si>
  <si>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</si>
  <si>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</si>
  <si>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</si>
  <si>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</si>
  <si>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</si>
  <si>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</si>
  <si>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</si>
  <si>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</si>
  <si>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</si>
  <si>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</si>
  <si>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</si>
  <si>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</si>
  <si>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</si>
  <si>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</si>
  <si>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</si>
  <si>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</si>
  <si>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</si>
  <si>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</si>
  <si>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</si>
  <si>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</si>
  <si>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</si>
  <si>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</si>
  <si>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</si>
  <si>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</si>
  <si>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</si>
  <si>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</si>
  <si>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</si>
  <si>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</si>
  <si>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</si>
  <si>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</si>
  <si>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</si>
  <si>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</si>
  <si>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</si>
  <si>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</si>
  <si>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</si>
  <si>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</si>
  <si>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</si>
  <si>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</si>
  <si>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</si>
  <si>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</si>
  <si>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</si>
  <si>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</si>
  <si>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</si>
  <si>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</si>
  <si>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</si>
  <si>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</si>
  <si>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</si>
  <si>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</si>
  <si>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</si>
  <si>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</si>
  <si>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</si>
  <si>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</si>
  <si>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</si>
  <si>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</si>
  <si>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</si>
  <si>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</si>
  <si>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</si>
  <si>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</si>
  <si>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</si>
  <si>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</si>
  <si>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</si>
  <si>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</si>
  <si>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</si>
  <si>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</si>
  <si>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</si>
  <si>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</si>
  <si>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</si>
  <si>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</si>
  <si>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</si>
  <si>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</si>
  <si>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</si>
  <si>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</si>
  <si>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</si>
  <si>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</si>
  <si>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</si>
  <si>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</si>
  <si>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</si>
  <si>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</si>
  <si>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</si>
  <si>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</si>
  <si>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</si>
  <si>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</si>
  <si>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</si>
  <si>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</si>
  <si>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</si>
  <si>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</si>
  <si>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</si>
  <si>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</si>
  <si>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</si>
  <si>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</si>
  <si>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</si>
  <si>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</si>
  <si>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</si>
  <si>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</si>
  <si>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</si>
  <si>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</si>
  <si>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</si>
  <si>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</si>
  <si>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</si>
  <si>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</si>
  <si>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</si>
  <si>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</si>
  <si>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</si>
  <si>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</si>
  <si>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</si>
  <si>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</si>
  <si>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</si>
  <si>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</si>
  <si>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</si>
  <si>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</si>
  <si>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</si>
  <si>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</si>
  <si>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</si>
  <si>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</si>
  <si>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</si>
  <si>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</si>
  <si>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</si>
  <si>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</si>
  <si>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</si>
  <si>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</si>
  <si>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</si>
  <si>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</si>
  <si>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</si>
  <si>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</si>
  <si>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</si>
  <si>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</si>
  <si>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</si>
  <si>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</si>
  <si>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</si>
  <si>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</si>
  <si>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</si>
  <si>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</si>
  <si>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</si>
  <si>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</si>
  <si>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</si>
  <si>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</si>
  <si>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</si>
  <si>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</si>
  <si>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</si>
  <si>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</si>
  <si>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</si>
  <si>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</si>
  <si>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</si>
  <si>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</si>
  <si>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</si>
  <si>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</si>
  <si>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</si>
  <si>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</si>
  <si>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</si>
  <si>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</si>
  <si>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</si>
  <si>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</si>
  <si>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</si>
  <si>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</si>
  <si>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</si>
  <si>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</si>
  <si>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</si>
  <si>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</si>
  <si>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</si>
  <si>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</si>
  <si>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</si>
  <si>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</si>
  <si>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</si>
  <si>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</si>
  <si>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</si>
  <si>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</si>
  <si>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</si>
  <si>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</si>
  <si>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</si>
  <si>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</si>
  <si>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</si>
  <si>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</si>
  <si>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</si>
  <si>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</si>
  <si>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</si>
  <si>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</si>
  <si>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</si>
  <si>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</si>
  <si>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</si>
  <si>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</si>
  <si>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</si>
  <si>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</si>
  <si>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</si>
  <si>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</si>
  <si>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</si>
  <si>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</si>
  <si>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</si>
  <si>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</si>
  <si>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</si>
  <si>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</si>
  <si>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</si>
  <si>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</si>
  <si>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</si>
  <si>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</si>
  <si>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</si>
  <si>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</si>
  <si>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</si>
  <si>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</si>
  <si>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</si>
  <si>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</si>
  <si>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</si>
  <si>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</si>
  <si>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</si>
  <si>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</si>
  <si>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</si>
  <si>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</si>
  <si>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</si>
  <si>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</si>
  <si>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</si>
  <si>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</si>
  <si>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</si>
  <si>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</si>
  <si>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</si>
  <si>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</si>
  <si>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</si>
  <si>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</si>
  <si>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</si>
  <si>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</si>
  <si>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</si>
  <si>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</si>
  <si>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</si>
  <si>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</si>
  <si>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</si>
  <si>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</si>
  <si>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</si>
  <si>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</si>
  <si>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</si>
  <si>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</si>
  <si>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</si>
  <si>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</si>
  <si>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</si>
  <si>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</si>
  <si>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</si>
  <si>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</si>
  <si>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</si>
  <si>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</si>
  <si>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</si>
  <si>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</si>
  <si>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</si>
  <si>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</si>
  <si>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</si>
  <si>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</si>
  <si>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</si>
  <si>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</si>
  <si>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</si>
  <si>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</si>
  <si>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</si>
  <si>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</si>
  <si>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</si>
  <si>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</si>
  <si>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</si>
  <si>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</si>
  <si>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</si>
  <si>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</si>
  <si>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</si>
  <si>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</si>
  <si>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</si>
  <si>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</si>
  <si>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</si>
  <si>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</si>
  <si>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</si>
  <si>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</si>
  <si>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</si>
  <si>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</si>
  <si>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</si>
  <si>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</si>
  <si>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</si>
  <si>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</si>
  <si>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</si>
  <si>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</si>
  <si>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</si>
  <si>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</si>
  <si>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</si>
  <si>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</si>
  <si>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</si>
  <si>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</si>
  <si>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</si>
  <si>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</si>
  <si>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</si>
  <si>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</si>
  <si>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</si>
  <si>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</si>
  <si>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</si>
  <si>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</si>
  <si>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</si>
  <si>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</si>
  <si>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</si>
  <si>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</si>
  <si>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</si>
  <si>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</si>
  <si>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</si>
  <si>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</si>
  <si>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</si>
  <si>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</si>
  <si>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</si>
  <si>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</si>
  <si>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</si>
  <si>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</si>
  <si>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</si>
  <si>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</si>
  <si>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</si>
  <si>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</si>
  <si>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</si>
  <si>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</si>
  <si>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</si>
  <si>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</si>
  <si>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</si>
  <si>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</si>
  <si>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</si>
  <si>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</si>
  <si>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</si>
  <si>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</si>
  <si>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</si>
  <si>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</si>
  <si>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</si>
  <si>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</si>
  <si>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</si>
  <si>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</si>
  <si>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</si>
  <si>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</si>
  <si>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</si>
  <si>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</si>
  <si>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</si>
  <si>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</si>
  <si>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</si>
  <si>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</si>
  <si>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</si>
  <si>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</si>
  <si>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</si>
  <si>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</si>
  <si>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</si>
  <si>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</si>
  <si>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</si>
  <si>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</si>
  <si>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</si>
  <si>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</si>
  <si>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</si>
  <si>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</si>
  <si>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</si>
  <si>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</si>
  <si>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</si>
  <si>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</si>
  <si>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</si>
  <si>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</si>
  <si>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</si>
  <si>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</si>
  <si>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Powody zmiany</t>
  </si>
  <si>
    <t>128.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</si>
  <si>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</si>
  <si>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</si>
  <si>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</si>
  <si>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</si>
  <si>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</si>
  <si>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</si>
  <si>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</si>
  <si>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</si>
  <si>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</si>
  <si>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</si>
  <si>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</si>
  <si>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122
umowa o dofinansowanie wygasła z mocy prawa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</si>
  <si>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</si>
  <si>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</si>
  <si>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Zwiększenie dofinansowania do kwoty wynikającej z zatwierdzonej przez Prezesa Rady Ministrów listy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</si>
  <si>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</si>
  <si>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</si>
  <si>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</si>
  <si>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</si>
  <si>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</si>
  <si>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</si>
  <si>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</si>
  <si>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</si>
  <si>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</si>
  <si>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</si>
  <si>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</si>
  <si>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</si>
  <si>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</si>
  <si>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</si>
  <si>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23 grudnia 2020 r.</t>
  </si>
  <si>
    <t>Lista zmieniona nr 9</t>
  </si>
  <si>
    <t>Zadanie zakwalifikowane do dofinansowania</t>
  </si>
  <si>
    <t>Brak możliwości dofinansowania zadania z uwagi na wprowadzenie zmian mających znaczący wpływ na liczbę przyznanych punktów</t>
  </si>
  <si>
    <t xml:space="preserve">Beneficjent nie potwierdził możliwości realizacji zadania zgodnie z założeniami Funduszu </t>
  </si>
  <si>
    <t xml:space="preserve">Rezygnacja z realizacji z uwagi na brak możliwości rozstrzygnięcia postępowań przetargowych do końca 2020 r. </t>
  </si>
  <si>
    <t>Zmniejszenie dofinansowania z uwagi na zmniejsznie zakresu rzeczowego zadania (przyczyny niezależne od Wnioskodawcy)</t>
  </si>
  <si>
    <t>zmniejszenie zakresu rzeczowego wraz ze zmniejszeniem kwoty dofinansowania, zmniejszenie długości odcinka</t>
  </si>
  <si>
    <t>Zwiększenie dofinansowania do maksymalnej kwoty wynikającej z listy zadań zatwierdzonej przez Prezesa Rady Ministrów (lista 2019), z uwzględnieniem oszczędności poprzetargowych - zwiększenie po wyczerpaniu listy rezerwowej, zgodnie z wytycznymi Miinistra Infrastruktury</t>
  </si>
  <si>
    <r>
      <t xml:space="preserve">131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</si>
  <si>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Brak możliwości zwiększenia dofinansowania - zadanie rozliczone</t>
  </si>
  <si>
    <t>zmniejszenie zakresu rzeczowego wraz ze zmniejszeniem kwoty dofinansowania, skrócenie długości odcinka, ponadto zmnijejszenie dofinansowania z uwagi na oszczędności poprzetargowe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</si>
</sst>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167" fontId="29" fillId="0" borderId="1" xfId="0" applyNumberFormat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0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9" fontId="29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zoomScaleNormal="100" zoomScaleSheetLayoutView="100" workbookViewId="0">
      <selection activeCell="G21" sqref="G12:G21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794</v>
      </c>
      <c r="B2" s="16"/>
      <c r="C2" s="8"/>
      <c r="D2" s="8"/>
      <c r="E2" s="8"/>
      <c r="F2" s="297" t="s">
        <v>765</v>
      </c>
      <c r="G2" s="298"/>
      <c r="H2" s="298"/>
      <c r="I2" s="298"/>
      <c r="J2" s="298"/>
      <c r="K2" s="298"/>
      <c r="L2" s="298"/>
      <c r="M2" s="298"/>
      <c r="N2" s="299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0"/>
      <c r="G3" s="301"/>
      <c r="H3" s="301"/>
      <c r="I3" s="301"/>
      <c r="J3" s="301"/>
      <c r="K3" s="301"/>
      <c r="L3" s="301"/>
      <c r="M3" s="301"/>
      <c r="N3" s="302"/>
      <c r="X3" s="9"/>
    </row>
    <row r="4" spans="1:24" x14ac:dyDescent="0.25">
      <c r="A4" s="12" t="s">
        <v>600</v>
      </c>
      <c r="B4" s="197"/>
      <c r="C4" s="13"/>
      <c r="D4" s="13"/>
      <c r="E4" s="13"/>
      <c r="F4" s="300"/>
      <c r="G4" s="301"/>
      <c r="H4" s="301"/>
      <c r="I4" s="301"/>
      <c r="J4" s="301"/>
      <c r="K4" s="301"/>
      <c r="L4" s="301"/>
      <c r="M4" s="301"/>
      <c r="N4" s="302"/>
      <c r="X4" s="14"/>
    </row>
    <row r="5" spans="1:24" x14ac:dyDescent="0.25">
      <c r="A5" s="13"/>
      <c r="B5" s="197"/>
      <c r="C5" s="13"/>
      <c r="D5" s="13"/>
      <c r="E5" s="13"/>
      <c r="F5" s="300"/>
      <c r="G5" s="301"/>
      <c r="H5" s="301"/>
      <c r="I5" s="301"/>
      <c r="J5" s="301"/>
      <c r="K5" s="301"/>
      <c r="L5" s="301"/>
      <c r="M5" s="301"/>
      <c r="N5" s="302"/>
      <c r="X5" s="9"/>
    </row>
    <row r="6" spans="1:24" x14ac:dyDescent="0.25">
      <c r="A6" s="12" t="s">
        <v>601</v>
      </c>
      <c r="B6" s="197"/>
      <c r="C6" s="13"/>
      <c r="D6" s="13"/>
      <c r="E6" s="13"/>
      <c r="F6" s="300"/>
      <c r="G6" s="301"/>
      <c r="H6" s="301"/>
      <c r="I6" s="301"/>
      <c r="J6" s="301"/>
      <c r="K6" s="301"/>
      <c r="L6" s="301"/>
      <c r="M6" s="301"/>
      <c r="N6" s="302"/>
      <c r="X6" s="14"/>
    </row>
    <row r="7" spans="1:24" ht="15.75" thickBot="1" x14ac:dyDescent="0.3">
      <c r="A7" s="13"/>
      <c r="B7" s="197"/>
      <c r="C7" s="13"/>
      <c r="D7" s="13"/>
      <c r="E7" s="13"/>
      <c r="F7" s="303" t="s">
        <v>793</v>
      </c>
      <c r="G7" s="304"/>
      <c r="H7" s="304"/>
      <c r="I7" s="304"/>
      <c r="J7" s="304"/>
      <c r="K7" s="304"/>
      <c r="L7" s="304"/>
      <c r="M7" s="304"/>
      <c r="N7" s="305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724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6" t="s">
        <v>0</v>
      </c>
      <c r="B10" s="308" t="s">
        <v>28</v>
      </c>
      <c r="C10" s="310" t="s">
        <v>18</v>
      </c>
      <c r="D10" s="312" t="s">
        <v>19</v>
      </c>
      <c r="E10" s="314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7"/>
      <c r="B11" s="309"/>
      <c r="C11" s="311"/>
      <c r="D11" s="313"/>
      <c r="E11" s="315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COUNTIF('pow podst'!K3:K74,"&gt;0")</f>
        <v>71</v>
      </c>
      <c r="C12" s="80">
        <f>SUM('pow podst'!J3:J74)</f>
        <v>350627625.85000014</v>
      </c>
      <c r="D12" s="81">
        <f>SUM('pow podst'!L3:L74)</f>
        <v>90409019.590000004</v>
      </c>
      <c r="E12" s="82">
        <f>SUM('pow podst'!K3:K74)</f>
        <v>260218606.25999993</v>
      </c>
      <c r="F12" s="83">
        <f>SUM('pow podst'!N3:N74)</f>
        <v>21188288</v>
      </c>
      <c r="G12" s="83">
        <f>SUM('pow podst'!O3:O74)</f>
        <v>157916467.25000006</v>
      </c>
      <c r="H12" s="83">
        <f>SUM('pow podst'!P3:P74)</f>
        <v>78685769.839999989</v>
      </c>
      <c r="I12" s="83">
        <f>SUM('pow podst'!Q3:Q74)</f>
        <v>2428081.17</v>
      </c>
      <c r="J12" s="83">
        <f>SUM('pow podst'!R3:R74)</f>
        <v>0</v>
      </c>
      <c r="K12" s="83">
        <f>SUM('pow podst'!S3:S74)</f>
        <v>0</v>
      </c>
      <c r="L12" s="83">
        <f>SUM('pow podst'!T3:T74)</f>
        <v>0</v>
      </c>
      <c r="M12" s="83">
        <f>SUM('pow podst'!U3:U74)</f>
        <v>0</v>
      </c>
      <c r="N12" s="83">
        <f>SUM('pow podst'!V3:V74)</f>
        <v>0</v>
      </c>
      <c r="O12" s="83">
        <f>SUM('pow podst'!W3:W74)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COUNTIFS('pow podst'!C3:C74,"K",'pow podst'!K3:K74,"&gt;0")</f>
        <v>14</v>
      </c>
      <c r="C13" s="128">
        <f>SUMIF('pow podst'!C3:C74,"K",'pow podst'!J3:J74)</f>
        <v>146173159.30000001</v>
      </c>
      <c r="D13" s="129">
        <f>SUMIF('pow podst'!C3:C74,"K",'pow podst'!L3:L74)</f>
        <v>29234638.300000004</v>
      </c>
      <c r="E13" s="45">
        <f>SUMIF('pow podst'!C3:C74,"K",'pow podst'!K3:K74)</f>
        <v>116938521</v>
      </c>
      <c r="F13" s="134">
        <f>SUMIF('pow podst'!$C$3:$C$74,"K",'pow podst'!N3:N74)</f>
        <v>21188288</v>
      </c>
      <c r="G13" s="134">
        <f>SUMIF('pow podst'!$C$3:$C$74,"K",'pow podst'!O3:O74)</f>
        <v>53855880</v>
      </c>
      <c r="H13" s="134">
        <f>SUMIF('pow podst'!$C$3:$C$74,"K",'pow podst'!P3:P74)</f>
        <v>41894353</v>
      </c>
      <c r="I13" s="134">
        <f>SUMIF('pow podst'!$C$3:$C$74,"K",'pow podst'!Q3:Q74)</f>
        <v>0</v>
      </c>
      <c r="J13" s="134">
        <f>SUMIF('pow podst'!$C$3:$C$74,"K",'pow podst'!R3:R74)</f>
        <v>0</v>
      </c>
      <c r="K13" s="134">
        <f>SUMIF('pow podst'!$C$3:$C$74,"K",'pow podst'!S3:S74)</f>
        <v>0</v>
      </c>
      <c r="L13" s="134">
        <f>SUMIF('pow podst'!$C$3:$C$74,"K",'pow podst'!T3:T74)</f>
        <v>0</v>
      </c>
      <c r="M13" s="134">
        <f>SUMIF('pow podst'!$C$3:$C$74,"K",'pow podst'!U3:U74)</f>
        <v>0</v>
      </c>
      <c r="N13" s="134">
        <f>SUMIF('pow podst'!$C$3:$C$74,"K",'pow podst'!V3:V74)</f>
        <v>0</v>
      </c>
      <c r="O13" s="134">
        <f>SUMIF('pow podst'!$C$3:$C$74,"K",'pow podst'!W3:W74)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COUNTIFS('pow podst'!C3:C74,"N",'pow podst'!K3:K74,"&gt;0")</f>
        <v>45</v>
      </c>
      <c r="C14" s="130">
        <f>SUMIF('pow podst'!C17:C74,"N",'pow podst'!J17:J74)</f>
        <v>120037393.44999994</v>
      </c>
      <c r="D14" s="131">
        <f>SUMIF('pow podst'!C17:C74,"N",'pow podst'!L17:L74)</f>
        <v>36046636.670000002</v>
      </c>
      <c r="E14" s="44">
        <f>SUMIF('pow podst'!C17:C74,"N",'pow podst'!K17:K74)</f>
        <v>83990756.779999971</v>
      </c>
      <c r="F14" s="135">
        <f>SUMIF('pow podst'!$C$3:$C$74,"N",'pow podst'!N3:N74)</f>
        <v>0</v>
      </c>
      <c r="G14" s="135">
        <f>SUMIF('pow podst'!$C$3:$C$74,"N",'pow podst'!O3:O74)</f>
        <v>83990756.779999971</v>
      </c>
      <c r="H14" s="135">
        <f>SUMIF('pow podst'!$C$3:$C$74,"N",'pow podst'!P3:P74)</f>
        <v>0</v>
      </c>
      <c r="I14" s="135">
        <f>SUMIF('pow podst'!$C$3:$C$74,"N",'pow podst'!Q3:Q74)</f>
        <v>0</v>
      </c>
      <c r="J14" s="135">
        <f>SUMIF('pow podst'!$C$3:$C$74,"N",'pow podst'!R3:R74)</f>
        <v>0</v>
      </c>
      <c r="K14" s="135">
        <f>SUMIF('pow podst'!$C$3:$C$74,"N",'pow podst'!S3:S74)</f>
        <v>0</v>
      </c>
      <c r="L14" s="135">
        <f>SUMIF('pow podst'!$C$3:$C$74,"N",'pow podst'!T3:T74)</f>
        <v>0</v>
      </c>
      <c r="M14" s="135">
        <f>SUMIF('pow podst'!$C$3:$C$74,"N",'pow podst'!U3:U74)</f>
        <v>0</v>
      </c>
      <c r="N14" s="135">
        <f>SUMIF('pow podst'!$C$3:$C$74,"N",'pow podst'!V3:V74)</f>
        <v>0</v>
      </c>
      <c r="O14" s="135">
        <f>SUMIF('pow podst'!$C$3:$C$74,"N",'pow podst'!W3:W74)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COUNTIFS('pow podst'!C3:C74,"W",'pow podst'!K3:K74,"&gt;0")</f>
        <v>12</v>
      </c>
      <c r="C15" s="132">
        <f>SUMIF('pow podst'!C3:C74,"W",'pow podst'!J3:J74)</f>
        <v>84417073.099999994</v>
      </c>
      <c r="D15" s="133">
        <f>SUMIF('pow podst'!C3:C74,"W",'pow podst'!L3:L74)</f>
        <v>25127744.620000008</v>
      </c>
      <c r="E15" s="88">
        <f>SUMIF('pow podst'!C3:C74,"W",'pow podst'!K3:K74)</f>
        <v>59289328.479999989</v>
      </c>
      <c r="F15" s="137">
        <f>SUMIF('pow podst'!$C$3:$C$74,"W",'pow podst'!N3:N74)</f>
        <v>0</v>
      </c>
      <c r="G15" s="132">
        <f>SUMIF('pow podst'!$C$3:$C$74,"W",'pow podst'!O3:O74)</f>
        <v>20069830.469999999</v>
      </c>
      <c r="H15" s="132">
        <f>SUMIF('pow podst'!$C$3:$C$74,"W",'pow podst'!P3:P74)</f>
        <v>36791416.839999996</v>
      </c>
      <c r="I15" s="132">
        <f>SUMIF('pow podst'!$C$3:$C$74,"W",'pow podst'!Q3:Q74)</f>
        <v>2428081.17</v>
      </c>
      <c r="J15" s="132">
        <f>SUMIF('pow podst'!$C$3:$C$74,"W",'pow podst'!R3:R74)</f>
        <v>0</v>
      </c>
      <c r="K15" s="132">
        <f>SUMIF('pow podst'!$C$3:$C$74,"W",'pow podst'!S3:S74)</f>
        <v>0</v>
      </c>
      <c r="L15" s="132">
        <f>SUMIF('pow podst'!$C$3:$C$74,"W",'pow podst'!T3:T74)</f>
        <v>0</v>
      </c>
      <c r="M15" s="132">
        <f>SUMIF('pow podst'!$C$3:$C$74,"W",'pow podst'!U3:U74)</f>
        <v>0</v>
      </c>
      <c r="N15" s="132">
        <f>SUMIF('pow podst'!$C$3:$C$74,"W",'pow podst'!V3:V74)</f>
        <v>0</v>
      </c>
      <c r="O15" s="138">
        <f>SUMIF('pow podst'!$C$3:$C$74,"W",'pow podst'!W3:W74)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COUNTIF('gm podst'!L3:L146,"&gt;0")</f>
        <v>129</v>
      </c>
      <c r="C16" s="80">
        <f>SUM('gm podst'!K3:K146)</f>
        <v>270099903.55999994</v>
      </c>
      <c r="D16" s="81">
        <f>SUM('gm podst'!M3:M146)</f>
        <v>93916511.619999945</v>
      </c>
      <c r="E16" s="82">
        <f>SUM('gm podst'!L3:L146)</f>
        <v>176183391.94000003</v>
      </c>
      <c r="F16" s="139">
        <f>SUM('gm podst'!O3:O146)</f>
        <v>13278848</v>
      </c>
      <c r="G16" s="139">
        <f>SUM('gm podst'!P3:P146)</f>
        <v>138932583.48000005</v>
      </c>
      <c r="H16" s="139">
        <f>SUM('gm podst'!Q3:Q146)</f>
        <v>19970309.479999997</v>
      </c>
      <c r="I16" s="139">
        <f>SUM('gm podst'!R3:R146)</f>
        <v>4001650.98</v>
      </c>
      <c r="J16" s="139">
        <f>SUM('gm podst'!S3:S146)</f>
        <v>0</v>
      </c>
      <c r="K16" s="139">
        <f>SUM('gm podst'!T3:T146)</f>
        <v>0</v>
      </c>
      <c r="L16" s="139">
        <f>SUM('gm podst'!U3:U146)</f>
        <v>0</v>
      </c>
      <c r="M16" s="139">
        <f>SUM('gm podst'!V3:V146)</f>
        <v>0</v>
      </c>
      <c r="N16" s="139">
        <f>SUM('gm podst'!W3:W146)</f>
        <v>0</v>
      </c>
      <c r="O16" s="139">
        <f>SUM('gm podst'!X3:X146)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COUNTIFS('gm podst'!C3:C146,"K",'gm podst'!L3:L146,"&gt;0")</f>
        <v>18</v>
      </c>
      <c r="C17" s="128">
        <f>SUMIF('gm podst'!C3:C146,"K",'gm podst'!K3:K146)</f>
        <v>65916080.290000007</v>
      </c>
      <c r="D17" s="129">
        <f>SUMIF('gm podst'!C3:C146,"K",'gm podst'!M3:M146)</f>
        <v>24065478.140000001</v>
      </c>
      <c r="E17" s="45">
        <f>SUMIF('gm podst'!C3:C146,"K",'gm podst'!L3:L146)</f>
        <v>41850602.150000006</v>
      </c>
      <c r="F17" s="134">
        <f>SUMIF('gm podst'!$C3:C146,"K",'gm podst'!O3:O146)</f>
        <v>13278848</v>
      </c>
      <c r="G17" s="134">
        <f ca="1">SUMIF('gm podst'!$C3:D146,"K",'gm podst'!P3:P146)</f>
        <v>26974600.309999999</v>
      </c>
      <c r="H17" s="134">
        <f ca="1">SUMIF('gm podst'!$C3:E146,"K",'gm podst'!Q3:Q146)</f>
        <v>1597153.84</v>
      </c>
      <c r="I17" s="134">
        <f ca="1">SUMIF('gm podst'!$C3:F146,"K",'gm podst'!R3:R146)</f>
        <v>0</v>
      </c>
      <c r="J17" s="134">
        <f ca="1">SUMIF('gm podst'!$C3:G146,"K",'gm podst'!S3:S146)</f>
        <v>0</v>
      </c>
      <c r="K17" s="134">
        <f ca="1">SUMIF('gm podst'!$C3:H146,"K",'gm podst'!T3:T146)</f>
        <v>0</v>
      </c>
      <c r="L17" s="134">
        <f ca="1">SUMIF('gm podst'!$C3:I146,"K",'gm podst'!U3:U146)</f>
        <v>0</v>
      </c>
      <c r="M17" s="134">
        <f ca="1">SUMIF('gm podst'!$C3:J146,"K",'gm podst'!V3:V146)</f>
        <v>0</v>
      </c>
      <c r="N17" s="134">
        <f ca="1">SUMIF('gm podst'!$C3:K146,"K",'gm podst'!W3:W146)</f>
        <v>0</v>
      </c>
      <c r="O17" s="134">
        <f ca="1">SUMIF('gm podst'!$C3:L146,"K",'gm podst'!X3:X146)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COUNTIFS('gm podst'!C3:C146,"N",'gm podst'!L3:L146,"&gt;0")</f>
        <v>103</v>
      </c>
      <c r="C18" s="130">
        <f>SUMIF('gm podst'!C3:C146,"N",'gm podst'!K3:K146)</f>
        <v>157406998.28999993</v>
      </c>
      <c r="D18" s="131">
        <f>SUMIF('gm podst'!C3:C146,"N",'gm podst'!M3:M146)</f>
        <v>53445958.789999992</v>
      </c>
      <c r="E18" s="44">
        <f>SUMIF('gm podst'!C3:C146,"N",'gm podst'!L3:L146)</f>
        <v>103961039.50000004</v>
      </c>
      <c r="F18" s="135">
        <f>SUMIF('gm podst'!$C3:C146,"N",'gm podst'!O3:O146)</f>
        <v>0</v>
      </c>
      <c r="G18" s="135">
        <f ca="1">SUMIF('gm podst'!$C3:D146,"N",'gm podst'!P3:P146)</f>
        <v>103961039.50000004</v>
      </c>
      <c r="H18" s="135">
        <f ca="1">SUMIF('gm podst'!$C3:E146,"N",'gm podst'!Q3:Q146)</f>
        <v>0</v>
      </c>
      <c r="I18" s="135">
        <f ca="1">SUMIF('gm podst'!$C3:F146,"N",'gm podst'!R3:R146)</f>
        <v>0</v>
      </c>
      <c r="J18" s="135">
        <f ca="1">SUMIF('gm podst'!$C3:G146,"N",'gm podst'!S3:S146)</f>
        <v>0</v>
      </c>
      <c r="K18" s="135">
        <f ca="1">SUMIF('gm podst'!$C3:H146,"N",'gm podst'!T3:T146)</f>
        <v>0</v>
      </c>
      <c r="L18" s="135">
        <f ca="1">SUMIF('gm podst'!$C3:I146,"N",'gm podst'!U3:U146)</f>
        <v>0</v>
      </c>
      <c r="M18" s="135">
        <f ca="1">SUMIF('gm podst'!$C3:J146,"N",'gm podst'!V3:V146)</f>
        <v>0</v>
      </c>
      <c r="N18" s="135">
        <f ca="1">SUMIF('gm podst'!$C3:K146,"N",'gm podst'!W3:W146)</f>
        <v>0</v>
      </c>
      <c r="O18" s="135">
        <f ca="1">SUMIF('gm podst'!$C3:L146,"N",'gm podst'!X3:X146)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COUNTIFS('gm podst'!C3:C146,"W",'gm podst'!L3:L146,"&gt;0")</f>
        <v>8</v>
      </c>
      <c r="C19" s="132">
        <f>SUMIF('gm podst'!C3:C146,"W",'gm podst'!K3:K146)</f>
        <v>46776824.980000012</v>
      </c>
      <c r="D19" s="133">
        <f>SUMIF('gm podst'!C21:C146,"W",'gm podst'!M21:M146)</f>
        <v>16405074.690000003</v>
      </c>
      <c r="E19" s="88">
        <f>SUMIF('gm podst'!C21:C146,"W",'gm podst'!L21:L146)</f>
        <v>30371750.289999995</v>
      </c>
      <c r="F19" s="137">
        <f>SUMIF('gm podst'!$C3:C146,"W",'gm podst'!O3:O146)</f>
        <v>0</v>
      </c>
      <c r="G19" s="137">
        <f ca="1">SUMIF('gm podst'!$C3:D146,"W",'gm podst'!P3:P146)</f>
        <v>7996943.6700000009</v>
      </c>
      <c r="H19" s="137">
        <f ca="1">SUMIF('gm podst'!$C3:E146,"W",'gm podst'!Q3:Q146)</f>
        <v>18373155.640000001</v>
      </c>
      <c r="I19" s="137">
        <f ca="1">SUMIF('gm podst'!$C3:F146,"W",'gm podst'!R3:R146)</f>
        <v>4001650.98</v>
      </c>
      <c r="J19" s="137">
        <f ca="1">SUMIF('gm podst'!$C3:G146,"W",'gm podst'!S3:S146)</f>
        <v>0</v>
      </c>
      <c r="K19" s="137">
        <f ca="1">SUMIF('gm podst'!$C3:H146,"W",'gm podst'!T3:T146)</f>
        <v>0</v>
      </c>
      <c r="L19" s="137">
        <f ca="1">SUMIF('gm podst'!$C3:I146,"W",'gm podst'!U3:U146)</f>
        <v>0</v>
      </c>
      <c r="M19" s="137">
        <f ca="1">SUMIF('gm podst'!$C3:J146,"W",'gm podst'!V3:V146)</f>
        <v>0</v>
      </c>
      <c r="N19" s="137">
        <f ca="1">SUMIF('gm podst'!$C3:K146,"W",'gm podst'!W3:W146)</f>
        <v>0</v>
      </c>
      <c r="O19" s="137">
        <f ca="1">SUMIF('gm podst'!$C3:L146,"W",'gm podst'!X3:X146)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200</v>
      </c>
      <c r="C20" s="90">
        <f>C12+C16</f>
        <v>620727529.41000009</v>
      </c>
      <c r="D20" s="91">
        <f t="shared" ref="C20:O22" si="0">D12+D16</f>
        <v>184325531.20999995</v>
      </c>
      <c r="E20" s="92">
        <f t="shared" si="0"/>
        <v>436401998.19999993</v>
      </c>
      <c r="F20" s="93">
        <f t="shared" si="0"/>
        <v>34467136</v>
      </c>
      <c r="G20" s="90">
        <f t="shared" si="0"/>
        <v>296849050.73000014</v>
      </c>
      <c r="H20" s="90">
        <f t="shared" si="0"/>
        <v>98656079.319999993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53300116.440000005</v>
      </c>
      <c r="E21" s="45">
        <f t="shared" si="0"/>
        <v>158789123.15000001</v>
      </c>
      <c r="F21" s="70">
        <f t="shared" si="0"/>
        <v>34467136</v>
      </c>
      <c r="G21" s="56">
        <f t="shared" ca="1" si="0"/>
        <v>80830480.310000002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148</v>
      </c>
      <c r="C22" s="59">
        <f t="shared" si="0"/>
        <v>277444391.73999989</v>
      </c>
      <c r="D22" s="66">
        <f t="shared" si="0"/>
        <v>89492595.459999993</v>
      </c>
      <c r="E22" s="44">
        <f t="shared" si="0"/>
        <v>187951796.28000003</v>
      </c>
      <c r="F22" s="71">
        <f t="shared" si="0"/>
        <v>0</v>
      </c>
      <c r="G22" s="59">
        <f t="shared" ca="1" si="0"/>
        <v>187951796.28000003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20</v>
      </c>
      <c r="C23" s="100">
        <f t="shared" ref="C23:O23" si="1">C15+C19</f>
        <v>131193898.08000001</v>
      </c>
      <c r="D23" s="101">
        <f t="shared" si="1"/>
        <v>41532819.31000001</v>
      </c>
      <c r="E23" s="88">
        <f t="shared" si="1"/>
        <v>89661078.769999981</v>
      </c>
      <c r="F23" s="102">
        <f t="shared" si="1"/>
        <v>0</v>
      </c>
      <c r="G23" s="100">
        <f t="shared" ca="1" si="1"/>
        <v>28066774.140000001</v>
      </c>
      <c r="H23" s="100">
        <f t="shared" ca="1" si="1"/>
        <v>55164572.479999997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0</v>
      </c>
      <c r="C24" s="80">
        <f>SUM('pow rez'!J3:J4)</f>
        <v>0</v>
      </c>
      <c r="D24" s="81">
        <f>SUM('pow rez'!L3:L4)</f>
        <v>0</v>
      </c>
      <c r="E24" s="82">
        <f>SUM('pow rez'!K3:K4)</f>
        <v>0</v>
      </c>
      <c r="F24" s="83">
        <f>SUM('pow rez'!N3:N4)</f>
        <v>0</v>
      </c>
      <c r="G24" s="80">
        <f>SUM('pow rez'!O3:O4)</f>
        <v>0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0</v>
      </c>
      <c r="C25" s="130">
        <f>SUMIF('pow rez'!C3:C4,"N",'pow rez'!J3:J4)</f>
        <v>0</v>
      </c>
      <c r="D25" s="131">
        <f>SUMIF('pow rez'!C3:C4,"N",'pow rez'!L3:L4)</f>
        <v>0</v>
      </c>
      <c r="E25" s="44">
        <f>SUMIF('pow rez'!C3:C4,"N",'pow rez'!K3:K4)</f>
        <v>0</v>
      </c>
      <c r="F25" s="135">
        <f>SUMIF('pow rez'!C3:C4,"N",'pow rez'!N3:N4)</f>
        <v>0</v>
      </c>
      <c r="G25" s="130">
        <f>SUMIF('pow rez'!C3:C4,"N",'pow rez'!O3:O4)</f>
        <v>0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0</v>
      </c>
      <c r="C27" s="80">
        <f>SUM('gm rez'!K3:K15)</f>
        <v>0</v>
      </c>
      <c r="D27" s="81">
        <f>SUM('gm rez'!M3:M15)</f>
        <v>0</v>
      </c>
      <c r="E27" s="82">
        <f>SUM('gm rez'!L3:L15)</f>
        <v>0</v>
      </c>
      <c r="F27" s="83">
        <f>SUM('gm rez'!O3:O15)</f>
        <v>0</v>
      </c>
      <c r="G27" s="80">
        <f>SUM('gm rez'!P3:P15)</f>
        <v>0</v>
      </c>
      <c r="H27" s="80">
        <f>SUM('gm rez'!Q3:Q15)</f>
        <v>0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0</v>
      </c>
      <c r="C28" s="130">
        <f>SUMIF('gm rez'!C3:C15,"N",'gm rez'!K3:K15)</f>
        <v>0</v>
      </c>
      <c r="D28" s="131">
        <f>SUMIF('gm rez'!C3:C15,"N",'gm rez'!M3:M15)</f>
        <v>0</v>
      </c>
      <c r="E28" s="44">
        <f>SUMIF('gm rez'!C3:C15,"N",'gm rez'!L3:L15)</f>
        <v>0</v>
      </c>
      <c r="F28" s="135">
        <f>SUMIF('gm rez'!C3:C15,"N",'gm rez'!O3:O15)</f>
        <v>0</v>
      </c>
      <c r="G28" s="130">
        <f>SUMIF('gm rez'!C3:C15,"N",'gm rez'!P3:P15)</f>
        <v>0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0</v>
      </c>
      <c r="C29" s="132">
        <f>SUMIF('gm rez'!C3:C15,"W",'gm rez'!K3:K15)</f>
        <v>0</v>
      </c>
      <c r="D29" s="133">
        <f>SUMIF('gm rez'!C3:C15,"W",'gm rez'!M3:M15)</f>
        <v>0</v>
      </c>
      <c r="E29" s="88">
        <f>SUMIF('gm rez'!C3:C15,"W",'gm rez'!L3:L15)</f>
        <v>0</v>
      </c>
      <c r="F29" s="137">
        <f>SUMIF('gm rez'!C3:C15,"W",'gm rez'!O3:O15)</f>
        <v>0</v>
      </c>
      <c r="G29" s="132">
        <f>SUMIF('gm rez'!C3:C15,"W",'gm rez'!P3:P15)</f>
        <v>0</v>
      </c>
      <c r="H29" s="132">
        <f>SUMIF('gm rez'!C3:C15,"W",'gm rez'!Q3:Q15)</f>
        <v>0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602</v>
      </c>
      <c r="B30" s="206">
        <f>B24+B27</f>
        <v>0</v>
      </c>
      <c r="C30" s="105">
        <f t="shared" ref="C30:O30" si="2">C24+C27</f>
        <v>0</v>
      </c>
      <c r="D30" s="106">
        <f t="shared" si="2"/>
        <v>0</v>
      </c>
      <c r="E30" s="78">
        <f t="shared" si="2"/>
        <v>0</v>
      </c>
      <c r="F30" s="107">
        <f t="shared" si="2"/>
        <v>0</v>
      </c>
      <c r="G30" s="105">
        <f t="shared" si="2"/>
        <v>0</v>
      </c>
      <c r="H30" s="105">
        <f t="shared" si="2"/>
        <v>0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0</v>
      </c>
      <c r="C31" s="57">
        <f t="shared" si="3"/>
        <v>0</v>
      </c>
      <c r="D31" s="67">
        <f t="shared" si="3"/>
        <v>0</v>
      </c>
      <c r="E31" s="44">
        <f t="shared" si="3"/>
        <v>0</v>
      </c>
      <c r="F31" s="72">
        <f t="shared" si="3"/>
        <v>0</v>
      </c>
      <c r="G31" s="57">
        <f t="shared" si="3"/>
        <v>0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0</v>
      </c>
      <c r="C32" s="110">
        <f t="shared" si="4"/>
        <v>0</v>
      </c>
      <c r="D32" s="111">
        <f t="shared" si="4"/>
        <v>0</v>
      </c>
      <c r="E32" s="112">
        <f t="shared" si="4"/>
        <v>0</v>
      </c>
      <c r="F32" s="113">
        <f t="shared" si="4"/>
        <v>0</v>
      </c>
      <c r="G32" s="110">
        <f t="shared" si="4"/>
        <v>0</v>
      </c>
      <c r="H32" s="110">
        <f t="shared" si="4"/>
        <v>0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603</v>
      </c>
      <c r="B33" s="209">
        <f>B20+B30</f>
        <v>200</v>
      </c>
      <c r="C33" s="116">
        <f t="shared" ref="C33:O33" si="5">C20+C30</f>
        <v>620727529.41000009</v>
      </c>
      <c r="D33" s="117">
        <f t="shared" si="5"/>
        <v>184325531.20999995</v>
      </c>
      <c r="E33" s="118">
        <f t="shared" si="5"/>
        <v>436401998.19999993</v>
      </c>
      <c r="F33" s="119">
        <f t="shared" si="5"/>
        <v>34467136</v>
      </c>
      <c r="G33" s="116">
        <f t="shared" si="5"/>
        <v>296849050.73000014</v>
      </c>
      <c r="H33" s="116">
        <f t="shared" si="5"/>
        <v>98656079.319999993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53300116.440000005</v>
      </c>
      <c r="E34" s="193">
        <f t="shared" si="6"/>
        <v>158789123.15000001</v>
      </c>
      <c r="F34" s="194">
        <f t="shared" si="6"/>
        <v>34467136</v>
      </c>
      <c r="G34" s="191">
        <f t="shared" ca="1" si="6"/>
        <v>80830480.310000002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148</v>
      </c>
      <c r="C35" s="58">
        <f t="shared" ref="C35:O36" si="7">C22+C31</f>
        <v>277444391.73999989</v>
      </c>
      <c r="D35" s="68">
        <f t="shared" si="7"/>
        <v>89492595.459999993</v>
      </c>
      <c r="E35" s="74">
        <f t="shared" si="7"/>
        <v>187951796.28000003</v>
      </c>
      <c r="F35" s="73">
        <f t="shared" si="7"/>
        <v>0</v>
      </c>
      <c r="G35" s="58">
        <f t="shared" ca="1" si="7"/>
        <v>187951796.28000003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20</v>
      </c>
      <c r="C36" s="124">
        <f t="shared" si="7"/>
        <v>131193898.08000001</v>
      </c>
      <c r="D36" s="125">
        <f t="shared" si="7"/>
        <v>41532819.31000001</v>
      </c>
      <c r="E36" s="88">
        <f t="shared" si="7"/>
        <v>89661078.769999981</v>
      </c>
      <c r="F36" s="126">
        <f t="shared" si="7"/>
        <v>0</v>
      </c>
      <c r="G36" s="124">
        <f t="shared" ca="1" si="7"/>
        <v>28066774.140000001</v>
      </c>
      <c r="H36" s="124">
        <f t="shared" ca="1" si="7"/>
        <v>55164572.479999997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8"/>
      <c r="Q42" s="28"/>
      <c r="R42" s="2"/>
      <c r="S42" s="2"/>
      <c r="T42" s="2"/>
      <c r="U42" s="2"/>
    </row>
    <row r="43" spans="1:21" x14ac:dyDescent="0.25">
      <c r="A43" s="2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8"/>
      <c r="Q43" s="28"/>
      <c r="R43" s="2"/>
      <c r="S43" s="2"/>
      <c r="T43" s="2"/>
      <c r="U43" s="2"/>
    </row>
    <row r="44" spans="1:21" x14ac:dyDescent="0.25"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</row>
    <row r="45" spans="1:21" x14ac:dyDescent="0.25"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</row>
    <row r="46" spans="1:21" x14ac:dyDescent="0.25"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</row>
    <row r="47" spans="1:21" x14ac:dyDescent="0.25"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view="pageBreakPreview" zoomScaleNormal="78" zoomScaleSheetLayoutView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72" sqref="A72:A74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4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0" t="s">
        <v>3</v>
      </c>
      <c r="B1" s="320" t="s">
        <v>4</v>
      </c>
      <c r="C1" s="324" t="s">
        <v>37</v>
      </c>
      <c r="D1" s="318" t="s">
        <v>5</v>
      </c>
      <c r="E1" s="318" t="s">
        <v>27</v>
      </c>
      <c r="F1" s="318" t="s">
        <v>6</v>
      </c>
      <c r="G1" s="320" t="s">
        <v>24</v>
      </c>
      <c r="H1" s="320" t="s">
        <v>7</v>
      </c>
      <c r="I1" s="320" t="s">
        <v>21</v>
      </c>
      <c r="J1" s="321" t="s">
        <v>8</v>
      </c>
      <c r="K1" s="320" t="s">
        <v>15</v>
      </c>
      <c r="L1" s="318" t="s">
        <v>12</v>
      </c>
      <c r="M1" s="320" t="s">
        <v>10</v>
      </c>
      <c r="N1" s="320" t="s">
        <v>11</v>
      </c>
      <c r="O1" s="320"/>
      <c r="P1" s="320"/>
      <c r="Q1" s="320"/>
      <c r="R1" s="320"/>
      <c r="S1" s="320"/>
      <c r="T1" s="320"/>
      <c r="U1" s="320"/>
      <c r="V1" s="320"/>
      <c r="W1" s="320"/>
      <c r="X1" s="316" t="s">
        <v>732</v>
      </c>
    </row>
    <row r="2" spans="1:26" ht="33" customHeight="1" x14ac:dyDescent="0.2">
      <c r="A2" s="320"/>
      <c r="B2" s="320"/>
      <c r="C2" s="325"/>
      <c r="D2" s="319"/>
      <c r="E2" s="319"/>
      <c r="F2" s="319"/>
      <c r="G2" s="320"/>
      <c r="H2" s="320"/>
      <c r="I2" s="320"/>
      <c r="J2" s="321"/>
      <c r="K2" s="320"/>
      <c r="L2" s="319"/>
      <c r="M2" s="320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17"/>
      <c r="Y2" s="217"/>
    </row>
    <row r="3" spans="1:26" ht="60" x14ac:dyDescent="0.2">
      <c r="A3" s="148" t="s">
        <v>604</v>
      </c>
      <c r="B3" s="148">
        <v>284</v>
      </c>
      <c r="C3" s="149" t="s">
        <v>541</v>
      </c>
      <c r="D3" s="244" t="s">
        <v>41</v>
      </c>
      <c r="E3" s="151" t="s">
        <v>64</v>
      </c>
      <c r="F3" s="152" t="s">
        <v>542</v>
      </c>
      <c r="G3" s="148" t="s">
        <v>111</v>
      </c>
      <c r="H3" s="153">
        <v>2.8875900000000003</v>
      </c>
      <c r="I3" s="154" t="s">
        <v>555</v>
      </c>
      <c r="J3" s="253">
        <v>12101121.98</v>
      </c>
      <c r="K3" s="253">
        <v>9680897</v>
      </c>
      <c r="L3" s="163">
        <v>2420224.9800000004</v>
      </c>
      <c r="M3" s="155">
        <v>0.8</v>
      </c>
      <c r="N3" s="253">
        <v>292840</v>
      </c>
      <c r="O3" s="253">
        <v>4645440</v>
      </c>
      <c r="P3" s="254">
        <v>4742617</v>
      </c>
      <c r="Q3" s="163">
        <v>0</v>
      </c>
      <c r="R3" s="254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71"/>
      <c r="Y3" s="217"/>
      <c r="Z3" s="272"/>
    </row>
    <row r="4" spans="1:26" ht="54.75" customHeight="1" x14ac:dyDescent="0.2">
      <c r="A4" s="148" t="s">
        <v>605</v>
      </c>
      <c r="B4" s="148">
        <v>292</v>
      </c>
      <c r="C4" s="149" t="s">
        <v>541</v>
      </c>
      <c r="D4" s="250" t="s">
        <v>41</v>
      </c>
      <c r="E4" s="157" t="s">
        <v>64</v>
      </c>
      <c r="F4" s="158" t="s">
        <v>543</v>
      </c>
      <c r="G4" s="148" t="s">
        <v>111</v>
      </c>
      <c r="H4" s="153">
        <v>7.6183999999999994</v>
      </c>
      <c r="I4" s="154" t="s">
        <v>556</v>
      </c>
      <c r="J4" s="255">
        <v>20981493.920000002</v>
      </c>
      <c r="K4" s="253">
        <v>16785195</v>
      </c>
      <c r="L4" s="163">
        <v>4196298.9200000018</v>
      </c>
      <c r="M4" s="155">
        <v>0.8</v>
      </c>
      <c r="N4" s="253">
        <v>3794570</v>
      </c>
      <c r="O4" s="253">
        <v>8824460</v>
      </c>
      <c r="P4" s="254">
        <v>4166165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71"/>
      <c r="Y4" s="217"/>
      <c r="Z4" s="272"/>
    </row>
    <row r="5" spans="1:26" ht="57.75" customHeight="1" x14ac:dyDescent="0.2">
      <c r="A5" s="148" t="s">
        <v>606</v>
      </c>
      <c r="B5" s="148">
        <v>277</v>
      </c>
      <c r="C5" s="149" t="s">
        <v>541</v>
      </c>
      <c r="D5" s="244" t="s">
        <v>55</v>
      </c>
      <c r="E5" s="151" t="s">
        <v>78</v>
      </c>
      <c r="F5" s="152" t="s">
        <v>544</v>
      </c>
      <c r="G5" s="148" t="s">
        <v>112</v>
      </c>
      <c r="H5" s="153">
        <v>2.9</v>
      </c>
      <c r="I5" s="154" t="s">
        <v>557</v>
      </c>
      <c r="J5" s="252">
        <v>2923747.48</v>
      </c>
      <c r="K5" s="253">
        <v>2338997</v>
      </c>
      <c r="L5" s="163">
        <v>584750.48</v>
      </c>
      <c r="M5" s="155">
        <v>0.8</v>
      </c>
      <c r="N5" s="253">
        <v>2252984</v>
      </c>
      <c r="O5" s="253">
        <v>86013</v>
      </c>
      <c r="P5" s="254">
        <v>0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71"/>
      <c r="Y5" s="217"/>
      <c r="Z5" s="272"/>
    </row>
    <row r="6" spans="1:26" ht="42" customHeight="1" x14ac:dyDescent="0.2">
      <c r="A6" s="242" t="s">
        <v>607</v>
      </c>
      <c r="B6" s="148">
        <v>151</v>
      </c>
      <c r="C6" s="149" t="s">
        <v>541</v>
      </c>
      <c r="D6" s="244" t="s">
        <v>43</v>
      </c>
      <c r="E6" s="151" t="s">
        <v>66</v>
      </c>
      <c r="F6" s="152" t="s">
        <v>545</v>
      </c>
      <c r="G6" s="148" t="s">
        <v>112</v>
      </c>
      <c r="H6" s="153">
        <v>2.4119999999999999</v>
      </c>
      <c r="I6" s="154" t="s">
        <v>558</v>
      </c>
      <c r="J6" s="252">
        <v>4305980.84</v>
      </c>
      <c r="K6" s="253">
        <v>3444784</v>
      </c>
      <c r="L6" s="163">
        <v>861196.83999999985</v>
      </c>
      <c r="M6" s="155">
        <v>0.8</v>
      </c>
      <c r="N6" s="253">
        <v>1120241</v>
      </c>
      <c r="O6" s="253">
        <v>2324543</v>
      </c>
      <c r="P6" s="254">
        <v>0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71"/>
      <c r="Y6" s="217"/>
      <c r="Z6" s="272"/>
    </row>
    <row r="7" spans="1:26" ht="92.25" customHeight="1" x14ac:dyDescent="0.2">
      <c r="A7" s="242" t="s">
        <v>608</v>
      </c>
      <c r="B7" s="148">
        <v>75</v>
      </c>
      <c r="C7" s="149" t="s">
        <v>541</v>
      </c>
      <c r="D7" s="244" t="s">
        <v>42</v>
      </c>
      <c r="E7" s="151" t="s">
        <v>65</v>
      </c>
      <c r="F7" s="152" t="s">
        <v>546</v>
      </c>
      <c r="G7" s="148" t="s">
        <v>111</v>
      </c>
      <c r="H7" s="153">
        <v>7.6569700000000003</v>
      </c>
      <c r="I7" s="154" t="s">
        <v>559</v>
      </c>
      <c r="J7" s="253">
        <v>18525130.82</v>
      </c>
      <c r="K7" s="253">
        <v>14820104</v>
      </c>
      <c r="L7" s="163">
        <v>3705026.8200000003</v>
      </c>
      <c r="M7" s="155">
        <v>0.8</v>
      </c>
      <c r="N7" s="253">
        <v>120000</v>
      </c>
      <c r="O7" s="253">
        <v>7295130</v>
      </c>
      <c r="P7" s="254">
        <v>7404974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71"/>
      <c r="Y7" s="217"/>
      <c r="Z7" s="272"/>
    </row>
    <row r="8" spans="1:26" ht="33" customHeight="1" x14ac:dyDescent="0.2">
      <c r="A8" s="242" t="s">
        <v>609</v>
      </c>
      <c r="B8" s="148">
        <v>216</v>
      </c>
      <c r="C8" s="149" t="s">
        <v>541</v>
      </c>
      <c r="D8" s="250" t="s">
        <v>60</v>
      </c>
      <c r="E8" s="157" t="s">
        <v>83</v>
      </c>
      <c r="F8" s="158" t="s">
        <v>547</v>
      </c>
      <c r="G8" s="148" t="s">
        <v>111</v>
      </c>
      <c r="H8" s="153">
        <v>2.794</v>
      </c>
      <c r="I8" s="154" t="s">
        <v>560</v>
      </c>
      <c r="J8" s="255">
        <v>30929117.02</v>
      </c>
      <c r="K8" s="253">
        <v>24743293</v>
      </c>
      <c r="L8" s="163">
        <v>6185824.0199999996</v>
      </c>
      <c r="M8" s="155">
        <v>0.8</v>
      </c>
      <c r="N8" s="253">
        <v>0</v>
      </c>
      <c r="O8" s="253">
        <v>6777238</v>
      </c>
      <c r="P8" s="254">
        <v>17966055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71"/>
      <c r="Y8" s="217"/>
      <c r="Z8" s="272"/>
    </row>
    <row r="9" spans="1:26" ht="36" x14ac:dyDescent="0.2">
      <c r="A9" s="242" t="s">
        <v>610</v>
      </c>
      <c r="B9" s="148">
        <v>144</v>
      </c>
      <c r="C9" s="149" t="s">
        <v>541</v>
      </c>
      <c r="D9" s="250" t="s">
        <v>40</v>
      </c>
      <c r="E9" s="157" t="s">
        <v>63</v>
      </c>
      <c r="F9" s="158" t="s">
        <v>548</v>
      </c>
      <c r="G9" s="148" t="s">
        <v>112</v>
      </c>
      <c r="H9" s="153">
        <v>6.4840200000000001</v>
      </c>
      <c r="I9" s="154" t="s">
        <v>561</v>
      </c>
      <c r="J9" s="256">
        <v>7040790.96</v>
      </c>
      <c r="K9" s="253">
        <v>5632632</v>
      </c>
      <c r="L9" s="163">
        <v>1408158.96</v>
      </c>
      <c r="M9" s="155">
        <v>0.8</v>
      </c>
      <c r="N9" s="253">
        <v>1577000</v>
      </c>
      <c r="O9" s="253">
        <v>4055632</v>
      </c>
      <c r="P9" s="254">
        <v>0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71"/>
      <c r="Y9" s="217"/>
      <c r="Z9" s="272"/>
    </row>
    <row r="10" spans="1:26" ht="45" customHeight="1" x14ac:dyDescent="0.2">
      <c r="A10" s="242" t="s">
        <v>611</v>
      </c>
      <c r="B10" s="148">
        <v>202</v>
      </c>
      <c r="C10" s="149" t="s">
        <v>541</v>
      </c>
      <c r="D10" s="244" t="s">
        <v>55</v>
      </c>
      <c r="E10" s="151" t="s">
        <v>78</v>
      </c>
      <c r="F10" s="152" t="s">
        <v>549</v>
      </c>
      <c r="G10" s="148" t="s">
        <v>113</v>
      </c>
      <c r="H10" s="153">
        <v>1.76</v>
      </c>
      <c r="I10" s="154" t="s">
        <v>557</v>
      </c>
      <c r="J10" s="252">
        <v>1672919.04</v>
      </c>
      <c r="K10" s="253">
        <v>1338335</v>
      </c>
      <c r="L10" s="163">
        <v>334584.04000000004</v>
      </c>
      <c r="M10" s="155">
        <v>0.8</v>
      </c>
      <c r="N10" s="253">
        <v>1138335</v>
      </c>
      <c r="O10" s="253">
        <v>200000</v>
      </c>
      <c r="P10" s="254">
        <v>0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71"/>
      <c r="Y10" s="217"/>
      <c r="Z10" s="272"/>
    </row>
    <row r="11" spans="1:26" ht="66" customHeight="1" x14ac:dyDescent="0.2">
      <c r="A11" s="242" t="s">
        <v>612</v>
      </c>
      <c r="B11" s="148">
        <v>249</v>
      </c>
      <c r="C11" s="149" t="s">
        <v>541</v>
      </c>
      <c r="D11" s="250" t="s">
        <v>513</v>
      </c>
      <c r="E11" s="157" t="s">
        <v>568</v>
      </c>
      <c r="F11" s="158" t="s">
        <v>550</v>
      </c>
      <c r="G11" s="148" t="s">
        <v>112</v>
      </c>
      <c r="H11" s="153">
        <v>22.245999999999999</v>
      </c>
      <c r="I11" s="154" t="s">
        <v>562</v>
      </c>
      <c r="J11" s="256">
        <v>28844000</v>
      </c>
      <c r="K11" s="253">
        <v>23075200</v>
      </c>
      <c r="L11" s="163">
        <v>5768800</v>
      </c>
      <c r="M11" s="155">
        <v>0.8</v>
      </c>
      <c r="N11" s="253">
        <v>2766544</v>
      </c>
      <c r="O11" s="253">
        <v>12694114</v>
      </c>
      <c r="P11" s="254">
        <v>7614542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71"/>
      <c r="Y11" s="217"/>
      <c r="Z11" s="272"/>
    </row>
    <row r="12" spans="1:26" ht="53.25" customHeight="1" x14ac:dyDescent="0.2">
      <c r="A12" s="242" t="s">
        <v>614</v>
      </c>
      <c r="B12" s="148">
        <v>363</v>
      </c>
      <c r="C12" s="149" t="s">
        <v>541</v>
      </c>
      <c r="D12" s="244" t="s">
        <v>514</v>
      </c>
      <c r="E12" s="151" t="s">
        <v>569</v>
      </c>
      <c r="F12" s="152" t="s">
        <v>551</v>
      </c>
      <c r="G12" s="148" t="s">
        <v>111</v>
      </c>
      <c r="H12" s="153">
        <v>1.284</v>
      </c>
      <c r="I12" s="154" t="s">
        <v>563</v>
      </c>
      <c r="J12" s="252">
        <v>5488710</v>
      </c>
      <c r="K12" s="253">
        <v>4390968</v>
      </c>
      <c r="L12" s="163">
        <v>1097742</v>
      </c>
      <c r="M12" s="155">
        <v>0.8</v>
      </c>
      <c r="N12" s="253">
        <v>0</v>
      </c>
      <c r="O12" s="253">
        <v>4390968</v>
      </c>
      <c r="P12" s="254">
        <v>0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71"/>
      <c r="Y12" s="217"/>
      <c r="Z12" s="272"/>
    </row>
    <row r="13" spans="1:26" ht="48" x14ac:dyDescent="0.2">
      <c r="A13" s="242" t="s">
        <v>615</v>
      </c>
      <c r="B13" s="148">
        <v>196</v>
      </c>
      <c r="C13" s="149" t="s">
        <v>541</v>
      </c>
      <c r="D13" s="257" t="s">
        <v>510</v>
      </c>
      <c r="E13" s="187" t="s">
        <v>567</v>
      </c>
      <c r="F13" s="186" t="s">
        <v>552</v>
      </c>
      <c r="G13" s="148" t="s">
        <v>111</v>
      </c>
      <c r="H13" s="153">
        <v>1.048</v>
      </c>
      <c r="I13" s="154" t="s">
        <v>564</v>
      </c>
      <c r="J13" s="258">
        <v>5609690.2699999996</v>
      </c>
      <c r="K13" s="253">
        <v>4487752</v>
      </c>
      <c r="L13" s="163">
        <v>1121938.2699999996</v>
      </c>
      <c r="M13" s="155">
        <v>0.8</v>
      </c>
      <c r="N13" s="253">
        <v>3248000</v>
      </c>
      <c r="O13" s="253">
        <v>1239752</v>
      </c>
      <c r="P13" s="254">
        <v>0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71"/>
      <c r="Y13" s="217"/>
      <c r="Z13" s="272"/>
    </row>
    <row r="14" spans="1:26" ht="48" x14ac:dyDescent="0.2">
      <c r="A14" s="242" t="s">
        <v>616</v>
      </c>
      <c r="B14" s="148">
        <v>393</v>
      </c>
      <c r="C14" s="149" t="s">
        <v>541</v>
      </c>
      <c r="D14" s="244" t="s">
        <v>540</v>
      </c>
      <c r="E14" s="151" t="s">
        <v>566</v>
      </c>
      <c r="F14" s="152" t="s">
        <v>553</v>
      </c>
      <c r="G14" s="148" t="s">
        <v>112</v>
      </c>
      <c r="H14" s="153">
        <v>2.915</v>
      </c>
      <c r="I14" s="154" t="s">
        <v>565</v>
      </c>
      <c r="J14" s="252">
        <v>2238217.44</v>
      </c>
      <c r="K14" s="253">
        <v>1790573</v>
      </c>
      <c r="L14" s="163">
        <v>447644.43999999994</v>
      </c>
      <c r="M14" s="155">
        <v>0.8</v>
      </c>
      <c r="N14" s="253">
        <v>1667130</v>
      </c>
      <c r="O14" s="253">
        <v>123443</v>
      </c>
      <c r="P14" s="254">
        <v>0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71"/>
      <c r="Y14" s="217"/>
      <c r="Z14" s="272"/>
    </row>
    <row r="15" spans="1:26" ht="33" customHeight="1" x14ac:dyDescent="0.2">
      <c r="A15" s="242" t="s">
        <v>617</v>
      </c>
      <c r="B15" s="148">
        <v>392</v>
      </c>
      <c r="C15" s="149" t="s">
        <v>541</v>
      </c>
      <c r="D15" s="244" t="s">
        <v>540</v>
      </c>
      <c r="E15" s="151" t="s">
        <v>566</v>
      </c>
      <c r="F15" s="152" t="s">
        <v>554</v>
      </c>
      <c r="G15" s="148" t="s">
        <v>112</v>
      </c>
      <c r="H15" s="153">
        <v>2.9020000000000001</v>
      </c>
      <c r="I15" s="154" t="s">
        <v>565</v>
      </c>
      <c r="J15" s="253">
        <v>2160346.42</v>
      </c>
      <c r="K15" s="253">
        <v>1728277</v>
      </c>
      <c r="L15" s="163">
        <v>432069.41999999993</v>
      </c>
      <c r="M15" s="155">
        <v>0.8</v>
      </c>
      <c r="N15" s="253">
        <v>873618</v>
      </c>
      <c r="O15" s="253">
        <v>854659</v>
      </c>
      <c r="P15" s="254">
        <v>0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71"/>
      <c r="Y15" s="217"/>
      <c r="Z15" s="272"/>
    </row>
    <row r="16" spans="1:26" ht="77.25" customHeight="1" x14ac:dyDescent="0.2">
      <c r="A16" s="242" t="s">
        <v>618</v>
      </c>
      <c r="B16" s="148">
        <v>183</v>
      </c>
      <c r="C16" s="149" t="s">
        <v>541</v>
      </c>
      <c r="D16" s="244" t="s">
        <v>48</v>
      </c>
      <c r="E16" s="151" t="s">
        <v>78</v>
      </c>
      <c r="F16" s="246" t="s">
        <v>710</v>
      </c>
      <c r="G16" s="242" t="s">
        <v>111</v>
      </c>
      <c r="H16" s="247">
        <v>1.5309999999999999</v>
      </c>
      <c r="I16" s="248" t="s">
        <v>711</v>
      </c>
      <c r="J16" s="253">
        <v>3351893.11</v>
      </c>
      <c r="K16" s="253">
        <v>2681514</v>
      </c>
      <c r="L16" s="163">
        <v>670379.10999999987</v>
      </c>
      <c r="M16" s="155">
        <v>0.8</v>
      </c>
      <c r="N16" s="253">
        <v>2337026</v>
      </c>
      <c r="O16" s="253">
        <v>344488</v>
      </c>
      <c r="P16" s="254">
        <v>0</v>
      </c>
      <c r="Q16" s="254">
        <v>0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71"/>
      <c r="Y16" s="217"/>
      <c r="Z16" s="272"/>
    </row>
    <row r="17" spans="1:26" ht="36" customHeight="1" x14ac:dyDescent="0.2">
      <c r="A17" s="242" t="s">
        <v>627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71"/>
      <c r="Y17" s="217"/>
      <c r="Z17" s="272"/>
    </row>
    <row r="18" spans="1:26" ht="62.25" customHeight="1" x14ac:dyDescent="0.2">
      <c r="A18" s="242" t="s">
        <v>628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71"/>
      <c r="Y18" s="217"/>
      <c r="Z18" s="272"/>
    </row>
    <row r="19" spans="1:26" ht="45.75" customHeight="1" x14ac:dyDescent="0.2">
      <c r="A19" s="242" t="s">
        <v>629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733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71"/>
      <c r="Y19" s="217"/>
      <c r="Z19" s="272"/>
    </row>
    <row r="20" spans="1:26" ht="30.75" customHeight="1" x14ac:dyDescent="0.2">
      <c r="A20" s="242" t="s">
        <v>630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71"/>
      <c r="Y20" s="217"/>
      <c r="Z20" s="272"/>
    </row>
    <row r="21" spans="1:26" ht="24" x14ac:dyDescent="0.2">
      <c r="A21" s="143" t="s">
        <v>631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1">
        <v>0</v>
      </c>
      <c r="Q21" s="241">
        <v>0</v>
      </c>
      <c r="R21" s="241">
        <v>0</v>
      </c>
      <c r="S21" s="241">
        <v>0</v>
      </c>
      <c r="T21" s="241">
        <v>0</v>
      </c>
      <c r="U21" s="241">
        <v>0</v>
      </c>
      <c r="V21" s="241">
        <v>0</v>
      </c>
      <c r="W21" s="241">
        <v>0</v>
      </c>
      <c r="X21" s="271"/>
      <c r="Y21" s="217"/>
      <c r="Z21" s="272"/>
    </row>
    <row r="22" spans="1:26" ht="48" x14ac:dyDescent="0.2">
      <c r="A22" s="143" t="s">
        <v>632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1">
        <v>0</v>
      </c>
      <c r="Q22" s="241">
        <v>0</v>
      </c>
      <c r="R22" s="241">
        <v>0</v>
      </c>
      <c r="S22" s="241">
        <v>0</v>
      </c>
      <c r="T22" s="241">
        <v>0</v>
      </c>
      <c r="U22" s="241">
        <v>0</v>
      </c>
      <c r="V22" s="241">
        <v>0</v>
      </c>
      <c r="W22" s="241">
        <v>0</v>
      </c>
      <c r="X22" s="271"/>
      <c r="Y22" s="217"/>
      <c r="Z22" s="272"/>
    </row>
    <row r="23" spans="1:26" ht="35.25" customHeight="1" x14ac:dyDescent="0.2">
      <c r="A23" s="143" t="s">
        <v>633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1">
        <v>0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71"/>
      <c r="Y23" s="217"/>
      <c r="Z23" s="272"/>
    </row>
    <row r="24" spans="1:26" ht="76.5" customHeight="1" x14ac:dyDescent="0.2">
      <c r="A24" s="143" t="s">
        <v>634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1">
        <v>0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71"/>
      <c r="Y24" s="217"/>
      <c r="Z24" s="272"/>
    </row>
    <row r="25" spans="1:26" ht="44.25" customHeight="1" x14ac:dyDescent="0.2">
      <c r="A25" s="242" t="s">
        <v>635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4">
        <v>0</v>
      </c>
      <c r="S25" s="254">
        <v>0</v>
      </c>
      <c r="T25" s="254">
        <v>0</v>
      </c>
      <c r="U25" s="254">
        <v>0</v>
      </c>
      <c r="V25" s="254">
        <v>0</v>
      </c>
      <c r="W25" s="254">
        <v>0</v>
      </c>
      <c r="X25" s="271"/>
      <c r="Y25" s="217"/>
      <c r="Z25" s="272"/>
    </row>
    <row r="26" spans="1:26" ht="59.25" customHeight="1" x14ac:dyDescent="0.2">
      <c r="A26" s="143" t="s">
        <v>636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1">
        <v>0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71"/>
      <c r="Y26" s="217"/>
      <c r="Z26" s="272"/>
    </row>
    <row r="27" spans="1:26" ht="48" x14ac:dyDescent="0.2">
      <c r="A27" s="143" t="s">
        <v>637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1">
        <v>694266.68000000017</v>
      </c>
      <c r="M27" s="147">
        <v>0.8</v>
      </c>
      <c r="N27" s="50">
        <v>0</v>
      </c>
      <c r="O27" s="50">
        <v>2777066.69</v>
      </c>
      <c r="P27" s="241">
        <v>0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71"/>
      <c r="Y27" s="217"/>
      <c r="Z27" s="272"/>
    </row>
    <row r="28" spans="1:26" ht="36" x14ac:dyDescent="0.2">
      <c r="A28" s="143" t="s">
        <v>638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738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1">
        <v>0</v>
      </c>
      <c r="Q28" s="241">
        <v>0</v>
      </c>
      <c r="R28" s="241">
        <v>0</v>
      </c>
      <c r="S28" s="241">
        <v>0</v>
      </c>
      <c r="T28" s="241">
        <v>0</v>
      </c>
      <c r="U28" s="241">
        <v>0</v>
      </c>
      <c r="V28" s="241">
        <v>0</v>
      </c>
      <c r="W28" s="241">
        <v>0</v>
      </c>
      <c r="X28" s="271"/>
      <c r="Y28" s="217"/>
      <c r="Z28" s="272"/>
    </row>
    <row r="29" spans="1:26" ht="48" x14ac:dyDescent="0.2">
      <c r="A29" s="143" t="s">
        <v>639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1">
        <v>0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71"/>
      <c r="Y29" s="217"/>
      <c r="Z29" s="272"/>
    </row>
    <row r="30" spans="1:26" ht="45" customHeight="1" x14ac:dyDescent="0.2">
      <c r="A30" s="143" t="s">
        <v>640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1">
        <v>0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71"/>
      <c r="Y30" s="217"/>
      <c r="Z30" s="272"/>
    </row>
    <row r="31" spans="1:26" ht="29.25" customHeight="1" x14ac:dyDescent="0.2">
      <c r="A31" s="143" t="s">
        <v>641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1">
        <v>0</v>
      </c>
      <c r="Q31" s="241">
        <v>0</v>
      </c>
      <c r="R31" s="241">
        <v>0</v>
      </c>
      <c r="S31" s="241">
        <v>0</v>
      </c>
      <c r="T31" s="241">
        <v>0</v>
      </c>
      <c r="U31" s="241">
        <v>0</v>
      </c>
      <c r="V31" s="241">
        <v>0</v>
      </c>
      <c r="W31" s="241">
        <v>0</v>
      </c>
      <c r="X31" s="271"/>
      <c r="Y31" s="217"/>
      <c r="Z31" s="272"/>
    </row>
    <row r="32" spans="1:26" ht="32.25" customHeight="1" x14ac:dyDescent="0.2">
      <c r="A32" s="143" t="s">
        <v>642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1">
        <v>0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71"/>
      <c r="Y32" s="217"/>
      <c r="Z32" s="272"/>
    </row>
    <row r="33" spans="1:26" ht="96" x14ac:dyDescent="0.2">
      <c r="A33" s="143" t="s">
        <v>643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1">
        <v>0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71"/>
      <c r="Y33" s="217"/>
      <c r="Z33" s="272"/>
    </row>
    <row r="34" spans="1:26" ht="33.75" customHeight="1" x14ac:dyDescent="0.2">
      <c r="A34" s="143" t="s">
        <v>644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1">
        <v>0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71"/>
      <c r="Y34" s="217"/>
      <c r="Z34" s="272"/>
    </row>
    <row r="35" spans="1:26" ht="51.75" customHeight="1" x14ac:dyDescent="0.2">
      <c r="A35" s="143" t="s">
        <v>645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1">
        <v>0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71"/>
      <c r="Y35" s="217"/>
      <c r="Z35" s="272"/>
    </row>
    <row r="36" spans="1:26" ht="48" x14ac:dyDescent="0.2">
      <c r="A36" s="242" t="s">
        <v>646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4">
        <v>0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71"/>
      <c r="Y36" s="217"/>
      <c r="Z36" s="272"/>
    </row>
    <row r="37" spans="1:26" ht="64.5" customHeight="1" x14ac:dyDescent="0.2">
      <c r="A37" s="143" t="s">
        <v>647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1">
        <v>0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71"/>
      <c r="Y37" s="217"/>
      <c r="Z37" s="272"/>
    </row>
    <row r="38" spans="1:26" ht="80.25" customHeight="1" x14ac:dyDescent="0.2">
      <c r="A38" s="143" t="s">
        <v>648</v>
      </c>
      <c r="B38" s="143" t="s">
        <v>723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722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1">
        <v>0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71"/>
      <c r="Y38" s="217"/>
      <c r="Z38" s="272"/>
    </row>
    <row r="39" spans="1:26" ht="77.25" customHeight="1" x14ac:dyDescent="0.2">
      <c r="A39" s="143" t="s">
        <v>649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1">
        <v>0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71"/>
      <c r="Y39" s="217"/>
      <c r="Z39" s="272"/>
    </row>
    <row r="40" spans="1:26" ht="36" x14ac:dyDescent="0.2">
      <c r="A40" s="143" t="s">
        <v>650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1">
        <v>0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71"/>
      <c r="Y40" s="217"/>
      <c r="Z40" s="272"/>
    </row>
    <row r="41" spans="1:26" ht="78" customHeight="1" x14ac:dyDescent="0.2">
      <c r="A41" s="143" t="s">
        <v>651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1">
        <v>0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71"/>
      <c r="Y41" s="217"/>
      <c r="Z41" s="272"/>
    </row>
    <row r="42" spans="1:26" ht="28.5" customHeight="1" x14ac:dyDescent="0.2">
      <c r="A42" s="143" t="s">
        <v>652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1">
        <v>0</v>
      </c>
      <c r="Q42" s="241">
        <v>0</v>
      </c>
      <c r="R42" s="241">
        <v>0</v>
      </c>
      <c r="S42" s="241">
        <v>0</v>
      </c>
      <c r="T42" s="241">
        <v>0</v>
      </c>
      <c r="U42" s="241">
        <v>0</v>
      </c>
      <c r="V42" s="241">
        <v>0</v>
      </c>
      <c r="W42" s="241">
        <v>0</v>
      </c>
      <c r="X42" s="271"/>
      <c r="Y42" s="217"/>
      <c r="Z42" s="272"/>
    </row>
    <row r="43" spans="1:26" ht="36" x14ac:dyDescent="0.2">
      <c r="A43" s="143" t="s">
        <v>653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1">
        <v>0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71"/>
      <c r="Y43" s="217"/>
      <c r="Z43" s="272"/>
    </row>
    <row r="44" spans="1:26" ht="28.5" customHeight="1" x14ac:dyDescent="0.2">
      <c r="A44" s="143" t="s">
        <v>654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1">
        <v>0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71"/>
      <c r="Y44" s="217"/>
      <c r="Z44" s="272"/>
    </row>
    <row r="45" spans="1:26" s="239" customFormat="1" ht="36" x14ac:dyDescent="0.2">
      <c r="A45" s="242" t="s">
        <v>655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713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4">
        <v>0</v>
      </c>
      <c r="R45" s="254">
        <v>0</v>
      </c>
      <c r="S45" s="254">
        <v>0</v>
      </c>
      <c r="T45" s="254">
        <v>0</v>
      </c>
      <c r="U45" s="254">
        <v>0</v>
      </c>
      <c r="V45" s="254">
        <v>0</v>
      </c>
      <c r="W45" s="254">
        <v>0</v>
      </c>
      <c r="X45" s="271"/>
      <c r="Y45" s="217"/>
      <c r="Z45" s="272"/>
    </row>
    <row r="46" spans="1:26" ht="72" x14ac:dyDescent="0.2">
      <c r="A46" s="143" t="s">
        <v>656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527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1">
        <v>0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71"/>
      <c r="Y46" s="217"/>
      <c r="Z46" s="272"/>
    </row>
    <row r="47" spans="1:26" ht="84" x14ac:dyDescent="0.2">
      <c r="A47" s="143" t="s">
        <v>657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706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1">
        <v>0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71"/>
      <c r="Y47" s="217"/>
      <c r="Z47" s="272"/>
    </row>
    <row r="48" spans="1:26" ht="120" x14ac:dyDescent="0.2">
      <c r="A48" s="143" t="s">
        <v>658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1871160.12</v>
      </c>
      <c r="K48" s="50">
        <v>1309812.08</v>
      </c>
      <c r="L48" s="241">
        <v>561348.04</v>
      </c>
      <c r="M48" s="147">
        <v>0.7</v>
      </c>
      <c r="N48" s="50">
        <v>0</v>
      </c>
      <c r="O48" s="50">
        <v>1309812.08</v>
      </c>
      <c r="P48" s="241">
        <v>0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96" t="s">
        <v>764</v>
      </c>
      <c r="Y48" s="217"/>
      <c r="Z48" s="272"/>
    </row>
    <row r="49" spans="1:26" ht="60" x14ac:dyDescent="0.2">
      <c r="A49" s="143" t="s">
        <v>659</v>
      </c>
      <c r="B49" s="143">
        <v>168</v>
      </c>
      <c r="C49" s="144" t="s">
        <v>62</v>
      </c>
      <c r="D49" s="47" t="s">
        <v>507</v>
      </c>
      <c r="E49" s="140">
        <v>1410</v>
      </c>
      <c r="F49" s="46" t="s">
        <v>515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1">
        <v>511276.19999999995</v>
      </c>
      <c r="M49" s="147">
        <v>0.7</v>
      </c>
      <c r="N49" s="50">
        <v>0</v>
      </c>
      <c r="O49" s="50">
        <v>1192977.77</v>
      </c>
      <c r="P49" s="241">
        <v>0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71"/>
      <c r="Y49" s="217"/>
      <c r="Z49" s="272"/>
    </row>
    <row r="50" spans="1:26" ht="24" x14ac:dyDescent="0.2">
      <c r="A50" s="143" t="s">
        <v>660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516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1">
        <v>468534.06000000006</v>
      </c>
      <c r="M50" s="147">
        <v>0.7</v>
      </c>
      <c r="N50" s="50">
        <v>0</v>
      </c>
      <c r="O50" s="50">
        <v>1093246.1399999999</v>
      </c>
      <c r="P50" s="241">
        <v>0</v>
      </c>
      <c r="Q50" s="241">
        <v>0</v>
      </c>
      <c r="R50" s="241">
        <v>0</v>
      </c>
      <c r="S50" s="241">
        <v>0</v>
      </c>
      <c r="T50" s="241">
        <v>0</v>
      </c>
      <c r="U50" s="241">
        <v>0</v>
      </c>
      <c r="V50" s="241">
        <v>0</v>
      </c>
      <c r="W50" s="241">
        <v>0</v>
      </c>
      <c r="X50" s="271"/>
      <c r="Y50" s="217"/>
      <c r="Z50" s="272"/>
    </row>
    <row r="51" spans="1:26" ht="24" x14ac:dyDescent="0.2">
      <c r="A51" s="143" t="s">
        <v>661</v>
      </c>
      <c r="B51" s="143">
        <v>36</v>
      </c>
      <c r="C51" s="144" t="s">
        <v>62</v>
      </c>
      <c r="D51" s="47" t="s">
        <v>508</v>
      </c>
      <c r="E51" s="140">
        <v>1421</v>
      </c>
      <c r="F51" s="46" t="s">
        <v>517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1">
        <v>830976.93000000017</v>
      </c>
      <c r="M51" s="147">
        <v>0.7</v>
      </c>
      <c r="N51" s="50">
        <v>0</v>
      </c>
      <c r="O51" s="50">
        <v>1938946.17</v>
      </c>
      <c r="P51" s="241">
        <v>0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71"/>
      <c r="Y51" s="217"/>
      <c r="Z51" s="272"/>
    </row>
    <row r="52" spans="1:26" ht="36" x14ac:dyDescent="0.2">
      <c r="A52" s="242" t="s">
        <v>662</v>
      </c>
      <c r="B52" s="242">
        <v>344</v>
      </c>
      <c r="C52" s="243" t="s">
        <v>61</v>
      </c>
      <c r="D52" s="244" t="s">
        <v>55</v>
      </c>
      <c r="E52" s="245">
        <v>1429</v>
      </c>
      <c r="F52" s="246" t="s">
        <v>518</v>
      </c>
      <c r="G52" s="242" t="s">
        <v>112</v>
      </c>
      <c r="H52" s="247">
        <v>7.0333999999999994</v>
      </c>
      <c r="I52" s="248" t="s">
        <v>128</v>
      </c>
      <c r="J52" s="166">
        <v>3746997.74</v>
      </c>
      <c r="K52" s="166">
        <v>2622898.41</v>
      </c>
      <c r="L52" s="167">
        <v>1124099.33</v>
      </c>
      <c r="M52" s="249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1"/>
      <c r="Y52" s="217"/>
      <c r="Z52" s="272"/>
    </row>
    <row r="53" spans="1:26" ht="84" x14ac:dyDescent="0.2">
      <c r="A53" s="242" t="s">
        <v>663</v>
      </c>
      <c r="B53" s="242">
        <v>195</v>
      </c>
      <c r="C53" s="243" t="s">
        <v>61</v>
      </c>
      <c r="D53" s="244" t="s">
        <v>43</v>
      </c>
      <c r="E53" s="245">
        <v>1433</v>
      </c>
      <c r="F53" s="246" t="s">
        <v>519</v>
      </c>
      <c r="G53" s="242" t="s">
        <v>112</v>
      </c>
      <c r="H53" s="247">
        <v>5.5798900000000007</v>
      </c>
      <c r="I53" s="248" t="s">
        <v>117</v>
      </c>
      <c r="J53" s="166">
        <v>6967204.25</v>
      </c>
      <c r="K53" s="166">
        <v>4877042.97</v>
      </c>
      <c r="L53" s="167">
        <v>2090161.2800000003</v>
      </c>
      <c r="M53" s="249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1"/>
      <c r="Y53" s="217"/>
      <c r="Z53" s="272"/>
    </row>
    <row r="54" spans="1:26" ht="24" x14ac:dyDescent="0.2">
      <c r="A54" s="143" t="s">
        <v>664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520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1">
        <v>173344.10000000003</v>
      </c>
      <c r="M54" s="147">
        <v>0.7</v>
      </c>
      <c r="N54" s="50">
        <v>0</v>
      </c>
      <c r="O54" s="50">
        <v>404469.56</v>
      </c>
      <c r="P54" s="241">
        <v>0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71"/>
      <c r="Y54" s="217"/>
      <c r="Z54" s="272"/>
    </row>
    <row r="55" spans="1:26" ht="36" x14ac:dyDescent="0.2">
      <c r="A55" s="242" t="s">
        <v>665</v>
      </c>
      <c r="B55" s="242">
        <v>45</v>
      </c>
      <c r="C55" s="243" t="s">
        <v>61</v>
      </c>
      <c r="D55" s="244" t="s">
        <v>59</v>
      </c>
      <c r="E55" s="245">
        <v>1412</v>
      </c>
      <c r="F55" s="246" t="s">
        <v>521</v>
      </c>
      <c r="G55" s="242" t="s">
        <v>112</v>
      </c>
      <c r="H55" s="247">
        <v>0.84899999999999998</v>
      </c>
      <c r="I55" s="248" t="s">
        <v>360</v>
      </c>
      <c r="J55" s="166">
        <v>2786190.7</v>
      </c>
      <c r="K55" s="166">
        <v>1950333.49</v>
      </c>
      <c r="L55" s="167">
        <v>835857.2100000002</v>
      </c>
      <c r="M55" s="249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1"/>
      <c r="Y55" s="217"/>
      <c r="Z55" s="272"/>
    </row>
    <row r="56" spans="1:26" ht="24" x14ac:dyDescent="0.2">
      <c r="A56" s="143" t="s">
        <v>666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522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1">
        <v>402253.92000000016</v>
      </c>
      <c r="M56" s="147">
        <v>0.7</v>
      </c>
      <c r="N56" s="50">
        <v>0</v>
      </c>
      <c r="O56" s="50">
        <v>938592.45</v>
      </c>
      <c r="P56" s="241">
        <v>0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71"/>
      <c r="Y56" s="217"/>
      <c r="Z56" s="272"/>
    </row>
    <row r="57" spans="1:26" ht="36" x14ac:dyDescent="0.2">
      <c r="A57" s="143" t="s">
        <v>667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523</v>
      </c>
      <c r="G57" s="143" t="s">
        <v>111</v>
      </c>
      <c r="H57" s="145">
        <v>8.5999999999999993E-2</v>
      </c>
      <c r="I57" s="146" t="s">
        <v>376</v>
      </c>
      <c r="J57" s="50">
        <v>4599765.55</v>
      </c>
      <c r="K57" s="50">
        <v>3219835.88</v>
      </c>
      <c r="L57" s="241">
        <v>1379929.67</v>
      </c>
      <c r="M57" s="147">
        <v>0.7</v>
      </c>
      <c r="N57" s="50">
        <v>0</v>
      </c>
      <c r="O57" s="50">
        <v>3219835.88</v>
      </c>
      <c r="P57" s="241">
        <v>0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71"/>
      <c r="Y57" s="217"/>
      <c r="Z57" s="272"/>
    </row>
    <row r="58" spans="1:26" ht="42" customHeight="1" x14ac:dyDescent="0.2">
      <c r="A58" s="143" t="s">
        <v>668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524</v>
      </c>
      <c r="G58" s="143" t="s">
        <v>112</v>
      </c>
      <c r="H58" s="145">
        <v>4.7749899999999998</v>
      </c>
      <c r="I58" s="146" t="s">
        <v>124</v>
      </c>
      <c r="J58" s="50">
        <v>9281866.3300000001</v>
      </c>
      <c r="K58" s="50">
        <v>6497306.4299999997</v>
      </c>
      <c r="L58" s="241">
        <v>2784559.9000000004</v>
      </c>
      <c r="M58" s="147">
        <v>0.7</v>
      </c>
      <c r="N58" s="50">
        <v>0</v>
      </c>
      <c r="O58" s="50">
        <v>6497306.4299999997</v>
      </c>
      <c r="P58" s="241">
        <v>0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96" t="s">
        <v>764</v>
      </c>
      <c r="Y58" s="217"/>
      <c r="Z58" s="272"/>
    </row>
    <row r="59" spans="1:26" ht="48" x14ac:dyDescent="0.2">
      <c r="A59" s="143" t="s">
        <v>669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525</v>
      </c>
      <c r="G59" s="143" t="s">
        <v>112</v>
      </c>
      <c r="H59" s="145">
        <v>0.57100000000000006</v>
      </c>
      <c r="I59" s="146" t="s">
        <v>374</v>
      </c>
      <c r="J59" s="50">
        <v>1439419.7</v>
      </c>
      <c r="K59" s="50">
        <v>1007593.79</v>
      </c>
      <c r="L59" s="241">
        <v>431825.90999999992</v>
      </c>
      <c r="M59" s="147">
        <v>0.7</v>
      </c>
      <c r="N59" s="50">
        <v>0</v>
      </c>
      <c r="O59" s="50">
        <v>1007593.79</v>
      </c>
      <c r="P59" s="241">
        <v>0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71"/>
      <c r="Y59" s="217"/>
      <c r="Z59" s="272"/>
    </row>
    <row r="60" spans="1:26" ht="72" x14ac:dyDescent="0.2">
      <c r="A60" s="143" t="s">
        <v>670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526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1">
        <v>801699.03</v>
      </c>
      <c r="M60" s="147">
        <v>0.7</v>
      </c>
      <c r="N60" s="50">
        <v>0</v>
      </c>
      <c r="O60" s="50">
        <v>1870631.07</v>
      </c>
      <c r="P60" s="241">
        <v>0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71"/>
      <c r="Y60" s="217"/>
      <c r="Z60" s="272"/>
    </row>
    <row r="61" spans="1:26" ht="36" x14ac:dyDescent="0.2">
      <c r="A61" s="143" t="s">
        <v>671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528</v>
      </c>
      <c r="G61" s="143" t="s">
        <v>112</v>
      </c>
      <c r="H61" s="145">
        <v>4.6069100000000001</v>
      </c>
      <c r="I61" s="146" t="s">
        <v>124</v>
      </c>
      <c r="J61" s="50">
        <v>3918135.08</v>
      </c>
      <c r="K61" s="50">
        <v>2742694.55</v>
      </c>
      <c r="L61" s="241">
        <v>1175440.5300000003</v>
      </c>
      <c r="M61" s="147">
        <v>0.7</v>
      </c>
      <c r="N61" s="50">
        <v>0</v>
      </c>
      <c r="O61" s="50">
        <v>2742694.55</v>
      </c>
      <c r="P61" s="241">
        <v>0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96"/>
      <c r="Y61" s="217"/>
      <c r="Z61" s="272"/>
    </row>
    <row r="62" spans="1:26" ht="60" x14ac:dyDescent="0.2">
      <c r="A62" s="242" t="s">
        <v>672</v>
      </c>
      <c r="B62" s="242">
        <v>342</v>
      </c>
      <c r="C62" s="243" t="s">
        <v>61</v>
      </c>
      <c r="D62" s="244" t="s">
        <v>55</v>
      </c>
      <c r="E62" s="245">
        <v>1429</v>
      </c>
      <c r="F62" s="246" t="s">
        <v>529</v>
      </c>
      <c r="G62" s="242" t="s">
        <v>112</v>
      </c>
      <c r="H62" s="247">
        <v>3.6125000000000003</v>
      </c>
      <c r="I62" s="248" t="s">
        <v>128</v>
      </c>
      <c r="J62" s="166">
        <v>3282855.68</v>
      </c>
      <c r="K62" s="166">
        <v>2297998.9700000002</v>
      </c>
      <c r="L62" s="167">
        <v>984856.71</v>
      </c>
      <c r="M62" s="249">
        <v>0.7</v>
      </c>
      <c r="N62" s="166">
        <v>0</v>
      </c>
      <c r="O62" s="166">
        <v>681357.09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96"/>
      <c r="Y62" s="217"/>
      <c r="Z62" s="272"/>
    </row>
    <row r="63" spans="1:26" ht="132" x14ac:dyDescent="0.2">
      <c r="A63" s="143" t="s">
        <v>673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530</v>
      </c>
      <c r="G63" s="143" t="s">
        <v>112</v>
      </c>
      <c r="H63" s="145">
        <v>1.4694500000000001</v>
      </c>
      <c r="I63" s="146" t="s">
        <v>127</v>
      </c>
      <c r="J63" s="50">
        <v>4770047.22</v>
      </c>
      <c r="K63" s="50">
        <v>3339033.05</v>
      </c>
      <c r="L63" s="241">
        <v>1431014.17</v>
      </c>
      <c r="M63" s="147">
        <v>0.7</v>
      </c>
      <c r="N63" s="50">
        <v>0</v>
      </c>
      <c r="O63" s="50">
        <v>3339033.05</v>
      </c>
      <c r="P63" s="241">
        <v>0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96" t="s">
        <v>764</v>
      </c>
      <c r="Y63" s="217"/>
      <c r="Z63" s="272"/>
    </row>
    <row r="64" spans="1:26" ht="24" x14ac:dyDescent="0.2">
      <c r="A64" s="143" t="s">
        <v>674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531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1">
        <v>155202.46999999997</v>
      </c>
      <c r="M64" s="147">
        <v>0.7</v>
      </c>
      <c r="N64" s="50">
        <v>0</v>
      </c>
      <c r="O64" s="50">
        <v>362139.07</v>
      </c>
      <c r="P64" s="241">
        <v>0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71"/>
      <c r="Y64" s="217"/>
      <c r="Z64" s="272"/>
    </row>
    <row r="65" spans="1:26" ht="96" x14ac:dyDescent="0.2">
      <c r="A65" s="143" t="s">
        <v>675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767</v>
      </c>
      <c r="G65" s="143" t="s">
        <v>113</v>
      </c>
      <c r="H65" s="145">
        <v>4.1280000000000001</v>
      </c>
      <c r="I65" s="146" t="s">
        <v>127</v>
      </c>
      <c r="J65" s="50">
        <v>1935479.96</v>
      </c>
      <c r="K65" s="50">
        <v>1354835.97</v>
      </c>
      <c r="L65" s="241">
        <v>580643.99</v>
      </c>
      <c r="M65" s="147">
        <v>0.7</v>
      </c>
      <c r="N65" s="50">
        <v>0</v>
      </c>
      <c r="O65" s="50">
        <v>1354835.97</v>
      </c>
      <c r="P65" s="241">
        <v>0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96"/>
      <c r="Y65" s="281"/>
      <c r="Z65" s="272"/>
    </row>
    <row r="66" spans="1:26" ht="36" x14ac:dyDescent="0.2">
      <c r="A66" s="143" t="s">
        <v>676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532</v>
      </c>
      <c r="G66" s="143" t="s">
        <v>111</v>
      </c>
      <c r="H66" s="145">
        <v>1.429</v>
      </c>
      <c r="I66" s="146" t="s">
        <v>131</v>
      </c>
      <c r="J66" s="50">
        <v>4110636.6</v>
      </c>
      <c r="K66" s="50">
        <v>2877445.62</v>
      </c>
      <c r="L66" s="241">
        <v>1233190.98</v>
      </c>
      <c r="M66" s="147">
        <v>0.7</v>
      </c>
      <c r="N66" s="50">
        <v>0</v>
      </c>
      <c r="O66" s="50">
        <v>2877445.62</v>
      </c>
      <c r="P66" s="241">
        <v>0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96" t="s">
        <v>776</v>
      </c>
      <c r="Y66" s="217"/>
      <c r="Z66" s="272"/>
    </row>
    <row r="67" spans="1:26" ht="48" x14ac:dyDescent="0.2">
      <c r="A67" s="242" t="s">
        <v>677</v>
      </c>
      <c r="B67" s="242">
        <v>400</v>
      </c>
      <c r="C67" s="243" t="s">
        <v>61</v>
      </c>
      <c r="D67" s="244" t="s">
        <v>509</v>
      </c>
      <c r="E67" s="245">
        <v>1402</v>
      </c>
      <c r="F67" s="246" t="s">
        <v>772</v>
      </c>
      <c r="G67" s="242" t="s">
        <v>111</v>
      </c>
      <c r="H67" s="247">
        <v>4.17</v>
      </c>
      <c r="I67" s="248" t="s">
        <v>365</v>
      </c>
      <c r="J67" s="166">
        <v>4119832.82</v>
      </c>
      <c r="K67" s="166">
        <v>2724347.23</v>
      </c>
      <c r="L67" s="167">
        <v>1395485.5899999999</v>
      </c>
      <c r="M67" s="249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1"/>
      <c r="Y67" s="217"/>
    </row>
    <row r="68" spans="1:26" ht="24" x14ac:dyDescent="0.2">
      <c r="A68" s="143" t="s">
        <v>678</v>
      </c>
      <c r="B68" s="143">
        <v>121</v>
      </c>
      <c r="C68" s="144" t="s">
        <v>62</v>
      </c>
      <c r="D68" s="47" t="s">
        <v>510</v>
      </c>
      <c r="E68" s="140">
        <v>1418</v>
      </c>
      <c r="F68" s="46" t="s">
        <v>533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1">
        <v>332100</v>
      </c>
      <c r="M68" s="147">
        <v>0.7</v>
      </c>
      <c r="N68" s="50">
        <v>0</v>
      </c>
      <c r="O68" s="50">
        <v>774900</v>
      </c>
      <c r="P68" s="241">
        <v>0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71"/>
      <c r="Y68" s="217"/>
    </row>
    <row r="69" spans="1:26" ht="36" x14ac:dyDescent="0.2">
      <c r="A69" s="143" t="s">
        <v>679</v>
      </c>
      <c r="B69" s="143">
        <v>117</v>
      </c>
      <c r="C69" s="144" t="s">
        <v>62</v>
      </c>
      <c r="D69" s="47" t="s">
        <v>510</v>
      </c>
      <c r="E69" s="140">
        <v>1418</v>
      </c>
      <c r="F69" s="46" t="s">
        <v>534</v>
      </c>
      <c r="G69" s="143" t="s">
        <v>111</v>
      </c>
      <c r="H69" s="145">
        <v>0.45</v>
      </c>
      <c r="I69" s="146" t="s">
        <v>361</v>
      </c>
      <c r="J69" s="50">
        <v>856786.02</v>
      </c>
      <c r="K69" s="50">
        <v>599750.21</v>
      </c>
      <c r="L69" s="241">
        <v>257035.81000000006</v>
      </c>
      <c r="M69" s="147">
        <v>0.7</v>
      </c>
      <c r="N69" s="50">
        <v>0</v>
      </c>
      <c r="O69" s="50">
        <v>599750.21</v>
      </c>
      <c r="P69" s="241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96"/>
      <c r="Y69" s="217"/>
    </row>
    <row r="70" spans="1:26" ht="48" x14ac:dyDescent="0.2">
      <c r="A70" s="143" t="s">
        <v>680</v>
      </c>
      <c r="B70" s="143">
        <v>366</v>
      </c>
      <c r="C70" s="144" t="s">
        <v>62</v>
      </c>
      <c r="D70" s="47" t="s">
        <v>511</v>
      </c>
      <c r="E70" s="140">
        <v>1424</v>
      </c>
      <c r="F70" s="46" t="s">
        <v>535</v>
      </c>
      <c r="G70" s="143" t="s">
        <v>112</v>
      </c>
      <c r="H70" s="145">
        <v>3.5700000000000003</v>
      </c>
      <c r="I70" s="146" t="s">
        <v>125</v>
      </c>
      <c r="J70" s="50">
        <v>3228120.81</v>
      </c>
      <c r="K70" s="50">
        <v>2098278.52</v>
      </c>
      <c r="L70" s="241">
        <v>1129842.29</v>
      </c>
      <c r="M70" s="147">
        <v>0.65</v>
      </c>
      <c r="N70" s="50">
        <v>0</v>
      </c>
      <c r="O70" s="50">
        <v>2098278.52</v>
      </c>
      <c r="P70" s="241">
        <v>0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96" t="s">
        <v>776</v>
      </c>
      <c r="Y70" s="217"/>
    </row>
    <row r="71" spans="1:26" ht="36" x14ac:dyDescent="0.2">
      <c r="A71" s="143" t="s">
        <v>681</v>
      </c>
      <c r="B71" s="143">
        <v>7</v>
      </c>
      <c r="C71" s="144" t="s">
        <v>62</v>
      </c>
      <c r="D71" s="164" t="s">
        <v>512</v>
      </c>
      <c r="E71" s="140">
        <v>1407</v>
      </c>
      <c r="F71" s="165" t="s">
        <v>536</v>
      </c>
      <c r="G71" s="143" t="s">
        <v>112</v>
      </c>
      <c r="H71" s="145">
        <v>0.997</v>
      </c>
      <c r="I71" s="146" t="s">
        <v>124</v>
      </c>
      <c r="J71" s="49">
        <v>555877.61</v>
      </c>
      <c r="K71" s="50">
        <v>389114.32</v>
      </c>
      <c r="L71" s="241">
        <v>166763.28999999998</v>
      </c>
      <c r="M71" s="147">
        <v>0.7</v>
      </c>
      <c r="N71" s="184">
        <v>0</v>
      </c>
      <c r="O71" s="184">
        <v>389114.32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96"/>
      <c r="Y71" s="217"/>
    </row>
    <row r="72" spans="1:26" ht="24" x14ac:dyDescent="0.2">
      <c r="A72" s="286" t="s">
        <v>682</v>
      </c>
      <c r="B72" s="286">
        <v>173</v>
      </c>
      <c r="C72" s="287" t="s">
        <v>62</v>
      </c>
      <c r="D72" s="291" t="s">
        <v>416</v>
      </c>
      <c r="E72" s="285">
        <v>1462</v>
      </c>
      <c r="F72" s="292" t="s">
        <v>537</v>
      </c>
      <c r="G72" s="286" t="s">
        <v>112</v>
      </c>
      <c r="H72" s="288">
        <v>0.45700000000000002</v>
      </c>
      <c r="I72" s="289" t="s">
        <v>121</v>
      </c>
      <c r="J72" s="282">
        <v>6258400</v>
      </c>
      <c r="K72" s="283">
        <v>3755040</v>
      </c>
      <c r="L72" s="284">
        <v>2503360</v>
      </c>
      <c r="M72" s="290">
        <v>0.6</v>
      </c>
      <c r="N72" s="293">
        <v>0</v>
      </c>
      <c r="O72" s="293">
        <v>3755040</v>
      </c>
      <c r="P72" s="293">
        <v>0</v>
      </c>
      <c r="Q72" s="294">
        <v>0</v>
      </c>
      <c r="R72" s="294">
        <v>0</v>
      </c>
      <c r="S72" s="294">
        <v>0</v>
      </c>
      <c r="T72" s="294">
        <v>0</v>
      </c>
      <c r="U72" s="294">
        <v>0</v>
      </c>
      <c r="V72" s="294">
        <v>0</v>
      </c>
      <c r="W72" s="294">
        <v>0</v>
      </c>
      <c r="X72" s="296"/>
      <c r="Y72" s="217"/>
    </row>
    <row r="73" spans="1:26" ht="36" x14ac:dyDescent="0.2">
      <c r="A73" s="286" t="s">
        <v>683</v>
      </c>
      <c r="B73" s="286">
        <v>114</v>
      </c>
      <c r="C73" s="287" t="s">
        <v>62</v>
      </c>
      <c r="D73" s="291" t="s">
        <v>45</v>
      </c>
      <c r="E73" s="285" t="s">
        <v>68</v>
      </c>
      <c r="F73" s="292" t="s">
        <v>538</v>
      </c>
      <c r="G73" s="286" t="s">
        <v>113</v>
      </c>
      <c r="H73" s="288">
        <v>1.869</v>
      </c>
      <c r="I73" s="289" t="s">
        <v>120</v>
      </c>
      <c r="J73" s="282">
        <v>1563502.69</v>
      </c>
      <c r="K73" s="283">
        <v>1094451.8799999999</v>
      </c>
      <c r="L73" s="284">
        <v>469050.81000000006</v>
      </c>
      <c r="M73" s="290">
        <v>0.7</v>
      </c>
      <c r="N73" s="293">
        <v>0</v>
      </c>
      <c r="O73" s="293">
        <v>1094451.8799999999</v>
      </c>
      <c r="P73" s="293">
        <v>0</v>
      </c>
      <c r="Q73" s="294">
        <v>0</v>
      </c>
      <c r="R73" s="294">
        <v>0</v>
      </c>
      <c r="S73" s="294">
        <v>0</v>
      </c>
      <c r="T73" s="294">
        <v>0</v>
      </c>
      <c r="U73" s="294">
        <v>0</v>
      </c>
      <c r="V73" s="294">
        <v>0</v>
      </c>
      <c r="W73" s="294">
        <v>0</v>
      </c>
      <c r="X73" s="296"/>
      <c r="Y73" s="217"/>
    </row>
    <row r="74" spans="1:26" ht="36" x14ac:dyDescent="0.2">
      <c r="A74" s="286" t="s">
        <v>684</v>
      </c>
      <c r="B74" s="143">
        <v>126</v>
      </c>
      <c r="C74" s="144" t="s">
        <v>62</v>
      </c>
      <c r="D74" s="164" t="s">
        <v>48</v>
      </c>
      <c r="E74" s="140" t="s">
        <v>71</v>
      </c>
      <c r="F74" s="165" t="s">
        <v>539</v>
      </c>
      <c r="G74" s="143" t="s">
        <v>113</v>
      </c>
      <c r="H74" s="145">
        <v>0.81699999999999995</v>
      </c>
      <c r="I74" s="146" t="s">
        <v>367</v>
      </c>
      <c r="J74" s="49">
        <v>880375.71</v>
      </c>
      <c r="K74" s="50">
        <v>616262.99</v>
      </c>
      <c r="L74" s="241">
        <v>264112.71999999997</v>
      </c>
      <c r="M74" s="147">
        <v>0.7</v>
      </c>
      <c r="N74" s="184">
        <v>0</v>
      </c>
      <c r="O74" s="184">
        <v>616262.99</v>
      </c>
      <c r="P74" s="184">
        <v>0</v>
      </c>
      <c r="Q74" s="185">
        <v>0</v>
      </c>
      <c r="R74" s="185">
        <v>0</v>
      </c>
      <c r="S74" s="185">
        <v>0</v>
      </c>
      <c r="T74" s="185">
        <v>0</v>
      </c>
      <c r="U74" s="185">
        <v>0</v>
      </c>
      <c r="V74" s="185">
        <v>0</v>
      </c>
      <c r="W74" s="185">
        <v>0</v>
      </c>
      <c r="X74" s="296" t="s">
        <v>778</v>
      </c>
      <c r="Y74" s="217"/>
    </row>
    <row r="75" spans="1:26" ht="20.100000000000001" customHeight="1" x14ac:dyDescent="0.2">
      <c r="A75" s="323" t="s">
        <v>38</v>
      </c>
      <c r="B75" s="323"/>
      <c r="C75" s="323"/>
      <c r="D75" s="323"/>
      <c r="E75" s="323"/>
      <c r="F75" s="323"/>
      <c r="G75" s="323"/>
      <c r="H75" s="173">
        <f>SUM(H3:H74)</f>
        <v>227.29152000000002</v>
      </c>
      <c r="I75" s="174" t="s">
        <v>13</v>
      </c>
      <c r="J75" s="175">
        <f>SUM(J3:J74)</f>
        <v>350627625.85000014</v>
      </c>
      <c r="K75" s="175">
        <f>SUM(K3:K74)</f>
        <v>260218606.25999993</v>
      </c>
      <c r="L75" s="175">
        <f>SUM(L3:L74)</f>
        <v>90409019.590000004</v>
      </c>
      <c r="M75" s="177" t="s">
        <v>13</v>
      </c>
      <c r="N75" s="176">
        <f>SUM(N3:N74)</f>
        <v>21188288</v>
      </c>
      <c r="O75" s="176">
        <f>SUM(O3:O74)</f>
        <v>157916467.25000006</v>
      </c>
      <c r="P75" s="176">
        <f>SUM(P3:P74)</f>
        <v>78685769.839999989</v>
      </c>
      <c r="Q75" s="176">
        <f>SUM(Q3:Q74)</f>
        <v>2428081.17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3"/>
      <c r="Y75" s="219"/>
    </row>
    <row r="76" spans="1:26" ht="20.100000000000001" customHeight="1" x14ac:dyDescent="0.2">
      <c r="A76" s="322" t="s">
        <v>31</v>
      </c>
      <c r="B76" s="322"/>
      <c r="C76" s="322"/>
      <c r="D76" s="322"/>
      <c r="E76" s="322"/>
      <c r="F76" s="322"/>
      <c r="G76" s="322"/>
      <c r="H76" s="179">
        <f>SUMIF($C$3:$C$16,"K",H3:H16)</f>
        <v>66.438980000000001</v>
      </c>
      <c r="I76" s="188" t="s">
        <v>13</v>
      </c>
      <c r="J76" s="167">
        <f>SUMIF($C$3:$C$16,"K",J3:J16)</f>
        <v>146173159.30000001</v>
      </c>
      <c r="K76" s="167">
        <f>SUMIF($C$3:$C$16,"K",K3:K16)</f>
        <v>116938521</v>
      </c>
      <c r="L76" s="167">
        <f>SUMIF($C$3:$C$16,"K",L3:L16)</f>
        <v>29234638.300000004</v>
      </c>
      <c r="M76" s="182" t="s">
        <v>13</v>
      </c>
      <c r="N76" s="181">
        <f>SUMIF($C$3:$C$16,"K",N3:N16)</f>
        <v>21188288</v>
      </c>
      <c r="O76" s="181">
        <f>SUMIF($C$3:$C$16,"K",O3:O16)</f>
        <v>53855880</v>
      </c>
      <c r="P76" s="181">
        <f>SUMIF($C$3:$C$16,"K",P3:P16)</f>
        <v>41894353</v>
      </c>
      <c r="Q76" s="181">
        <f>SUMIF($C$3:$C$16,"K",Q3:Q16)</f>
        <v>0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3"/>
      <c r="Y76" s="219"/>
    </row>
    <row r="77" spans="1:26" ht="20.100000000000001" customHeight="1" x14ac:dyDescent="0.2">
      <c r="A77" s="323" t="s">
        <v>32</v>
      </c>
      <c r="B77" s="323"/>
      <c r="C77" s="323"/>
      <c r="D77" s="323"/>
      <c r="E77" s="323"/>
      <c r="F77" s="323"/>
      <c r="G77" s="323"/>
      <c r="H77" s="173">
        <f>SUMIF($C$17:$C$74,"N",H17:H74)</f>
        <v>113.71487999999999</v>
      </c>
      <c r="I77" s="174" t="s">
        <v>13</v>
      </c>
      <c r="J77" s="175">
        <f>SUMIF($C$3:$C$74,"N",J3:J74)</f>
        <v>120037393.44999994</v>
      </c>
      <c r="K77" s="175">
        <f>SUMIF($C$3:$C$74,"N",K3:K74)</f>
        <v>83990756.779999971</v>
      </c>
      <c r="L77" s="175">
        <f>SUMIF($C$3:$C$74,"N",L3:L74)</f>
        <v>36046636.670000002</v>
      </c>
      <c r="M77" s="177" t="s">
        <v>13</v>
      </c>
      <c r="N77" s="176">
        <f>SUMIF($C$3:$C$74,"N",N3:N74)</f>
        <v>0</v>
      </c>
      <c r="O77" s="176">
        <f>SUMIF($C$3:$C$74,"N",O3:O74)</f>
        <v>83990756.779999971</v>
      </c>
      <c r="P77" s="176">
        <f>SUMIF($C$3:$C$74,"N",P3:P74)</f>
        <v>0</v>
      </c>
      <c r="Q77" s="176">
        <f>SUMIF($C$3:$C$74,"N",Q3:Q74)</f>
        <v>0</v>
      </c>
      <c r="R77" s="220">
        <v>0</v>
      </c>
      <c r="S77" s="220">
        <v>0</v>
      </c>
      <c r="T77" s="220">
        <v>0</v>
      </c>
      <c r="U77" s="220">
        <v>0</v>
      </c>
      <c r="V77" s="220">
        <v>0</v>
      </c>
      <c r="W77" s="220">
        <v>0</v>
      </c>
      <c r="X77" s="273"/>
      <c r="Y77" s="219"/>
    </row>
    <row r="78" spans="1:26" ht="20.100000000000001" customHeight="1" x14ac:dyDescent="0.2">
      <c r="A78" s="322" t="s">
        <v>33</v>
      </c>
      <c r="B78" s="322"/>
      <c r="C78" s="322"/>
      <c r="D78" s="322"/>
      <c r="E78" s="322"/>
      <c r="F78" s="322"/>
      <c r="G78" s="322"/>
      <c r="H78" s="179">
        <f>SUMIF($C$17:$C$74,"W",H17:H74)</f>
        <v>47.13765999999999</v>
      </c>
      <c r="I78" s="188" t="s">
        <v>13</v>
      </c>
      <c r="J78" s="167">
        <f>SUMIF($C$3:$C$74,"W",J3:J74)</f>
        <v>84417073.099999994</v>
      </c>
      <c r="K78" s="181">
        <f>SUMIF($C$3:$C$74,"W",K3:K74)</f>
        <v>59289328.479999989</v>
      </c>
      <c r="L78" s="181">
        <f>SUMIF($C$3:$C$74,"W",L3:L74)</f>
        <v>25127744.620000008</v>
      </c>
      <c r="M78" s="182" t="s">
        <v>13</v>
      </c>
      <c r="N78" s="181">
        <f>SUMIF($C$3:$C$74,"W",N3:N74)</f>
        <v>0</v>
      </c>
      <c r="O78" s="181">
        <f>SUMIF($C$3:$C$74,"W",O3:O74)</f>
        <v>20069830.469999999</v>
      </c>
      <c r="P78" s="181">
        <f>SUMIF($C$3:$C$74,"W",P3:P74)</f>
        <v>36791416.839999996</v>
      </c>
      <c r="Q78" s="181">
        <f>SUMIF($C$3:$C$74,"W",Q3:Q74)</f>
        <v>2428081.17</v>
      </c>
      <c r="R78" s="220">
        <v>0</v>
      </c>
      <c r="S78" s="220">
        <v>0</v>
      </c>
      <c r="T78" s="220">
        <v>0</v>
      </c>
      <c r="U78" s="220">
        <v>0</v>
      </c>
      <c r="V78" s="220">
        <v>0</v>
      </c>
      <c r="W78" s="220">
        <v>0</v>
      </c>
      <c r="X78" s="273"/>
      <c r="Y78" s="219"/>
    </row>
    <row r="79" spans="1:26" x14ac:dyDescent="0.2">
      <c r="A79" s="222"/>
      <c r="B79" s="222"/>
      <c r="C79" s="222"/>
      <c r="D79" s="222"/>
      <c r="E79" s="222"/>
      <c r="F79" s="222"/>
      <c r="G79" s="222"/>
    </row>
    <row r="80" spans="1:26" x14ac:dyDescent="0.2">
      <c r="A80" s="224" t="s">
        <v>22</v>
      </c>
      <c r="B80" s="224"/>
      <c r="C80" s="224"/>
      <c r="D80" s="224"/>
      <c r="E80" s="224"/>
      <c r="F80" s="224"/>
      <c r="G80" s="224"/>
      <c r="H80" s="225"/>
      <c r="I80" s="225"/>
      <c r="J80" s="226"/>
      <c r="K80" s="225"/>
      <c r="L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Y80" s="219"/>
    </row>
    <row r="81" spans="1:23" x14ac:dyDescent="0.2">
      <c r="A81" s="227" t="s">
        <v>23</v>
      </c>
      <c r="B81" s="227"/>
      <c r="C81" s="227"/>
      <c r="D81" s="227"/>
      <c r="E81" s="227"/>
      <c r="F81" s="227"/>
      <c r="G81" s="227"/>
      <c r="H81" s="225"/>
      <c r="I81" s="225"/>
      <c r="J81" s="228"/>
      <c r="K81" s="225"/>
      <c r="L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</row>
    <row r="82" spans="1:23" x14ac:dyDescent="0.2">
      <c r="A82" s="224" t="s">
        <v>36</v>
      </c>
      <c r="B82" s="222"/>
      <c r="C82" s="222"/>
      <c r="D82" s="222"/>
      <c r="E82" s="222"/>
      <c r="F82" s="222"/>
      <c r="G82" s="222"/>
      <c r="J82" s="229"/>
    </row>
    <row r="83" spans="1:23" x14ac:dyDescent="0.2">
      <c r="A83" s="230" t="s">
        <v>26</v>
      </c>
      <c r="B83" s="230"/>
      <c r="C83" s="230"/>
      <c r="D83" s="230"/>
      <c r="E83" s="230"/>
      <c r="F83" s="230"/>
      <c r="G83" s="230"/>
      <c r="J83" s="229"/>
    </row>
  </sheetData>
  <mergeCells count="19">
    <mergeCell ref="D1:D2"/>
    <mergeCell ref="A78:G78"/>
    <mergeCell ref="A77:G77"/>
    <mergeCell ref="E1:E2"/>
    <mergeCell ref="A75:G75"/>
    <mergeCell ref="A1:A2"/>
    <mergeCell ref="B1:B2"/>
    <mergeCell ref="C1:C2"/>
    <mergeCell ref="F1:F2"/>
    <mergeCell ref="G1:G2"/>
    <mergeCell ref="A76:G76"/>
    <mergeCell ref="X1:X2"/>
    <mergeCell ref="L1:L2"/>
    <mergeCell ref="M1:M2"/>
    <mergeCell ref="N1:W1"/>
    <mergeCell ref="H1:H2"/>
    <mergeCell ref="I1:I2"/>
    <mergeCell ref="J1:J2"/>
    <mergeCell ref="K1:K2"/>
  </mergeCells>
  <conditionalFormatting sqref="X75:Y76">
    <cfRule type="cellIs" dxfId="68" priority="40" operator="equal">
      <formula>FALSE</formula>
    </cfRule>
  </conditionalFormatting>
  <conditionalFormatting sqref="X75:X76 X78">
    <cfRule type="containsText" dxfId="67" priority="38" operator="containsText" text="fałsz">
      <formula>NOT(ISERROR(SEARCH("fałsz",X75)))</formula>
    </cfRule>
  </conditionalFormatting>
  <conditionalFormatting sqref="Y80">
    <cfRule type="cellIs" dxfId="66" priority="37" operator="equal">
      <formula>FALSE</formula>
    </cfRule>
  </conditionalFormatting>
  <conditionalFormatting sqref="Y80">
    <cfRule type="cellIs" dxfId="65" priority="36" operator="equal">
      <formula>FALSE</formula>
    </cfRule>
  </conditionalFormatting>
  <conditionalFormatting sqref="X78">
    <cfRule type="cellIs" dxfId="64" priority="35" operator="equal">
      <formula>FALSE</formula>
    </cfRule>
  </conditionalFormatting>
  <conditionalFormatting sqref="Y78">
    <cfRule type="cellIs" dxfId="63" priority="32" operator="equal">
      <formula>FALSE</formula>
    </cfRule>
  </conditionalFormatting>
  <conditionalFormatting sqref="Y78">
    <cfRule type="cellIs" dxfId="62" priority="31" operator="equal">
      <formula>FALSE</formula>
    </cfRule>
  </conditionalFormatting>
  <conditionalFormatting sqref="X77">
    <cfRule type="cellIs" dxfId="61" priority="30" operator="equal">
      <formula>FALSE</formula>
    </cfRule>
  </conditionalFormatting>
  <conditionalFormatting sqref="X77">
    <cfRule type="containsText" dxfId="60" priority="28" operator="containsText" text="fałsz">
      <formula>NOT(ISERROR(SEARCH("fałsz",X77)))</formula>
    </cfRule>
  </conditionalFormatting>
  <conditionalFormatting sqref="Y77">
    <cfRule type="cellIs" dxfId="59" priority="27" operator="equal">
      <formula>FALSE</formula>
    </cfRule>
  </conditionalFormatting>
  <conditionalFormatting sqref="Y77">
    <cfRule type="cellIs" dxfId="5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4">
      <formula1>"B,P,R"</formula1>
    </dataValidation>
    <dataValidation type="list" allowBlank="1" showInputMessage="1" showErrorMessage="1" sqref="C71:C7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7"/>
  <sheetViews>
    <sheetView showGridLines="0" view="pageBreakPreview" topLeftCell="A4" zoomScaleNormal="100" zoomScaleSheetLayoutView="100" workbookViewId="0">
      <pane xSplit="7" topLeftCell="H1" activePane="topRight" state="frozen"/>
      <selection activeCell="A101" sqref="A101"/>
      <selection pane="topRight" activeCell="O15" sqref="O15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4" customWidth="1"/>
    <col min="26" max="26" width="15.7109375" style="275" customWidth="1"/>
    <col min="27" max="27" width="9.140625" style="225" customWidth="1"/>
    <col min="28" max="16384" width="9.140625" style="216"/>
  </cols>
  <sheetData>
    <row r="1" spans="1:27" ht="27.75" customHeight="1" x14ac:dyDescent="0.2">
      <c r="A1" s="320" t="s">
        <v>3</v>
      </c>
      <c r="B1" s="320" t="s">
        <v>4</v>
      </c>
      <c r="C1" s="324" t="s">
        <v>37</v>
      </c>
      <c r="D1" s="318" t="s">
        <v>5</v>
      </c>
      <c r="E1" s="320" t="s">
        <v>27</v>
      </c>
      <c r="F1" s="318" t="s">
        <v>14</v>
      </c>
      <c r="G1" s="320" t="s">
        <v>6</v>
      </c>
      <c r="H1" s="320" t="s">
        <v>24</v>
      </c>
      <c r="I1" s="320" t="s">
        <v>7</v>
      </c>
      <c r="J1" s="320" t="s">
        <v>25</v>
      </c>
      <c r="K1" s="321" t="s">
        <v>8</v>
      </c>
      <c r="L1" s="320" t="s">
        <v>16</v>
      </c>
      <c r="M1" s="318" t="s">
        <v>12</v>
      </c>
      <c r="N1" s="320" t="s">
        <v>10</v>
      </c>
      <c r="O1" s="320" t="s">
        <v>11</v>
      </c>
      <c r="P1" s="320"/>
      <c r="Q1" s="320"/>
      <c r="R1" s="320"/>
      <c r="S1" s="320"/>
      <c r="T1" s="320"/>
      <c r="U1" s="320"/>
      <c r="V1" s="320"/>
      <c r="W1" s="320"/>
      <c r="X1" s="326"/>
      <c r="Y1" s="316" t="s">
        <v>762</v>
      </c>
    </row>
    <row r="2" spans="1:27" ht="27.75" customHeight="1" x14ac:dyDescent="0.2">
      <c r="A2" s="320"/>
      <c r="B2" s="320"/>
      <c r="C2" s="325"/>
      <c r="D2" s="319"/>
      <c r="E2" s="320"/>
      <c r="F2" s="319"/>
      <c r="G2" s="320"/>
      <c r="H2" s="320"/>
      <c r="I2" s="320"/>
      <c r="J2" s="320"/>
      <c r="K2" s="321"/>
      <c r="L2" s="320"/>
      <c r="M2" s="319"/>
      <c r="N2" s="320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59">
        <v>2028</v>
      </c>
      <c r="Y2" s="317"/>
      <c r="Z2" s="276"/>
    </row>
    <row r="3" spans="1:27" ht="27" customHeight="1" x14ac:dyDescent="0.2">
      <c r="A3" s="160" t="s">
        <v>604</v>
      </c>
      <c r="B3" s="242">
        <v>258</v>
      </c>
      <c r="C3" s="243" t="s">
        <v>541</v>
      </c>
      <c r="D3" s="244" t="s">
        <v>144</v>
      </c>
      <c r="E3" s="245" t="s">
        <v>208</v>
      </c>
      <c r="F3" s="242" t="s">
        <v>269</v>
      </c>
      <c r="G3" s="246" t="s">
        <v>570</v>
      </c>
      <c r="H3" s="242" t="s">
        <v>112</v>
      </c>
      <c r="I3" s="247">
        <v>2.3701500000000002</v>
      </c>
      <c r="J3" s="248" t="s">
        <v>586</v>
      </c>
      <c r="K3" s="252">
        <v>5736961.1799999997</v>
      </c>
      <c r="L3" s="253">
        <v>4015872</v>
      </c>
      <c r="M3" s="163">
        <v>1721089.1799999997</v>
      </c>
      <c r="N3" s="155">
        <v>0.7</v>
      </c>
      <c r="O3" s="253">
        <v>0</v>
      </c>
      <c r="P3" s="253">
        <v>4015872</v>
      </c>
      <c r="Q3" s="253">
        <v>0</v>
      </c>
      <c r="R3" s="162">
        <v>0</v>
      </c>
      <c r="S3" s="253">
        <v>0</v>
      </c>
      <c r="T3" s="253">
        <v>0</v>
      </c>
      <c r="U3" s="253">
        <v>0</v>
      </c>
      <c r="V3" s="253">
        <v>0</v>
      </c>
      <c r="W3" s="253">
        <v>0</v>
      </c>
      <c r="X3" s="252">
        <v>0</v>
      </c>
      <c r="Y3" s="280"/>
      <c r="Z3" s="276"/>
      <c r="AA3" s="272"/>
    </row>
    <row r="4" spans="1:27" ht="40.5" customHeight="1" x14ac:dyDescent="0.2">
      <c r="A4" s="160" t="s">
        <v>605</v>
      </c>
      <c r="B4" s="242">
        <v>116</v>
      </c>
      <c r="C4" s="243" t="s">
        <v>541</v>
      </c>
      <c r="D4" s="244" t="s">
        <v>149</v>
      </c>
      <c r="E4" s="245" t="s">
        <v>213</v>
      </c>
      <c r="F4" s="242" t="s">
        <v>272</v>
      </c>
      <c r="G4" s="246" t="s">
        <v>571</v>
      </c>
      <c r="H4" s="242" t="s">
        <v>111</v>
      </c>
      <c r="I4" s="247">
        <v>3.145</v>
      </c>
      <c r="J4" s="248" t="s">
        <v>587</v>
      </c>
      <c r="K4" s="252">
        <v>1351151.87</v>
      </c>
      <c r="L4" s="253">
        <v>1013363</v>
      </c>
      <c r="M4" s="163">
        <v>337788.87000000011</v>
      </c>
      <c r="N4" s="155">
        <v>0.75</v>
      </c>
      <c r="O4" s="253">
        <v>68501</v>
      </c>
      <c r="P4" s="253">
        <v>944862</v>
      </c>
      <c r="Q4" s="253">
        <v>0</v>
      </c>
      <c r="R4" s="253">
        <v>0</v>
      </c>
      <c r="S4" s="253">
        <v>0</v>
      </c>
      <c r="T4" s="253">
        <v>0</v>
      </c>
      <c r="U4" s="253">
        <v>0</v>
      </c>
      <c r="V4" s="253">
        <v>0</v>
      </c>
      <c r="W4" s="253">
        <v>0</v>
      </c>
      <c r="X4" s="252">
        <v>0</v>
      </c>
      <c r="Y4" s="280"/>
      <c r="Z4" s="276"/>
      <c r="AA4" s="272"/>
    </row>
    <row r="5" spans="1:27" ht="36" x14ac:dyDescent="0.2">
      <c r="A5" s="251" t="s">
        <v>606</v>
      </c>
      <c r="B5" s="242">
        <v>213</v>
      </c>
      <c r="C5" s="243" t="s">
        <v>541</v>
      </c>
      <c r="D5" s="244" t="s">
        <v>146</v>
      </c>
      <c r="E5" s="245" t="s">
        <v>210</v>
      </c>
      <c r="F5" s="242" t="s">
        <v>271</v>
      </c>
      <c r="G5" s="246" t="s">
        <v>572</v>
      </c>
      <c r="H5" s="242" t="s">
        <v>111</v>
      </c>
      <c r="I5" s="247">
        <v>0.89354999999999996</v>
      </c>
      <c r="J5" s="248" t="s">
        <v>588</v>
      </c>
      <c r="K5" s="252">
        <v>8701302.3800000008</v>
      </c>
      <c r="L5" s="253">
        <v>6090911</v>
      </c>
      <c r="M5" s="163">
        <v>2610391.3800000008</v>
      </c>
      <c r="N5" s="155">
        <v>0.7</v>
      </c>
      <c r="O5" s="253">
        <v>2498300</v>
      </c>
      <c r="P5" s="253">
        <v>3592611</v>
      </c>
      <c r="Q5" s="253">
        <v>0</v>
      </c>
      <c r="R5" s="253">
        <v>0</v>
      </c>
      <c r="S5" s="253">
        <v>0</v>
      </c>
      <c r="T5" s="253">
        <v>0</v>
      </c>
      <c r="U5" s="253">
        <v>0</v>
      </c>
      <c r="V5" s="253">
        <v>0</v>
      </c>
      <c r="W5" s="253">
        <v>0</v>
      </c>
      <c r="X5" s="252">
        <v>0</v>
      </c>
      <c r="Y5" s="280"/>
      <c r="Z5" s="276"/>
      <c r="AA5" s="272"/>
    </row>
    <row r="6" spans="1:27" ht="60.75" customHeight="1" x14ac:dyDescent="0.2">
      <c r="A6" s="251" t="s">
        <v>607</v>
      </c>
      <c r="B6" s="242">
        <v>357</v>
      </c>
      <c r="C6" s="243" t="s">
        <v>541</v>
      </c>
      <c r="D6" s="244" t="s">
        <v>380</v>
      </c>
      <c r="E6" s="245" t="s">
        <v>619</v>
      </c>
      <c r="F6" s="242" t="s">
        <v>451</v>
      </c>
      <c r="G6" s="246" t="s">
        <v>573</v>
      </c>
      <c r="H6" s="242" t="s">
        <v>112</v>
      </c>
      <c r="I6" s="247">
        <v>0.83399999999999996</v>
      </c>
      <c r="J6" s="248" t="s">
        <v>561</v>
      </c>
      <c r="K6" s="252">
        <v>1409033.4</v>
      </c>
      <c r="L6" s="253">
        <v>986323</v>
      </c>
      <c r="M6" s="163">
        <v>422710.39999999991</v>
      </c>
      <c r="N6" s="155">
        <v>0.7</v>
      </c>
      <c r="O6" s="253">
        <v>489139</v>
      </c>
      <c r="P6" s="253">
        <v>497184</v>
      </c>
      <c r="Q6" s="253">
        <v>0</v>
      </c>
      <c r="R6" s="253">
        <v>0</v>
      </c>
      <c r="S6" s="253">
        <v>0</v>
      </c>
      <c r="T6" s="253">
        <v>0</v>
      </c>
      <c r="U6" s="253">
        <v>0</v>
      </c>
      <c r="V6" s="253">
        <v>0</v>
      </c>
      <c r="W6" s="253">
        <v>0</v>
      </c>
      <c r="X6" s="252">
        <v>0</v>
      </c>
      <c r="Y6" s="271"/>
      <c r="Z6" s="276"/>
      <c r="AA6" s="272"/>
    </row>
    <row r="7" spans="1:27" ht="24" x14ac:dyDescent="0.2">
      <c r="A7" s="251" t="s">
        <v>608</v>
      </c>
      <c r="B7" s="242">
        <v>340</v>
      </c>
      <c r="C7" s="243" t="s">
        <v>541</v>
      </c>
      <c r="D7" s="244" t="s">
        <v>187</v>
      </c>
      <c r="E7" s="245" t="s">
        <v>251</v>
      </c>
      <c r="F7" s="242" t="s">
        <v>270</v>
      </c>
      <c r="G7" s="246" t="s">
        <v>574</v>
      </c>
      <c r="H7" s="242" t="s">
        <v>112</v>
      </c>
      <c r="I7" s="247">
        <v>3.15</v>
      </c>
      <c r="J7" s="248" t="s">
        <v>558</v>
      </c>
      <c r="K7" s="252">
        <v>1804896.28</v>
      </c>
      <c r="L7" s="253">
        <v>1263427</v>
      </c>
      <c r="M7" s="163">
        <v>541469.28</v>
      </c>
      <c r="N7" s="155">
        <v>0.7</v>
      </c>
      <c r="O7" s="253">
        <v>560000</v>
      </c>
      <c r="P7" s="253">
        <v>703427</v>
      </c>
      <c r="Q7" s="253">
        <v>0</v>
      </c>
      <c r="R7" s="253">
        <v>0</v>
      </c>
      <c r="S7" s="253">
        <v>0</v>
      </c>
      <c r="T7" s="253">
        <v>0</v>
      </c>
      <c r="U7" s="253">
        <v>0</v>
      </c>
      <c r="V7" s="253">
        <v>0</v>
      </c>
      <c r="W7" s="253">
        <v>0</v>
      </c>
      <c r="X7" s="252">
        <v>0</v>
      </c>
      <c r="Y7" s="271"/>
      <c r="Z7" s="276"/>
      <c r="AA7" s="272"/>
    </row>
    <row r="8" spans="1:27" ht="60" x14ac:dyDescent="0.2">
      <c r="A8" s="251" t="s">
        <v>609</v>
      </c>
      <c r="B8" s="242">
        <v>406</v>
      </c>
      <c r="C8" s="243" t="s">
        <v>541</v>
      </c>
      <c r="D8" s="244" t="s">
        <v>177</v>
      </c>
      <c r="E8" s="245" t="s">
        <v>241</v>
      </c>
      <c r="F8" s="242" t="s">
        <v>272</v>
      </c>
      <c r="G8" s="246" t="s">
        <v>575</v>
      </c>
      <c r="H8" s="242" t="s">
        <v>112</v>
      </c>
      <c r="I8" s="247">
        <v>1.3773599999999999</v>
      </c>
      <c r="J8" s="248" t="s">
        <v>589</v>
      </c>
      <c r="K8" s="252">
        <v>2771883.72</v>
      </c>
      <c r="L8" s="253">
        <v>1940318</v>
      </c>
      <c r="M8" s="163">
        <v>831565.7200000002</v>
      </c>
      <c r="N8" s="155">
        <v>0.7</v>
      </c>
      <c r="O8" s="253">
        <v>1042386</v>
      </c>
      <c r="P8" s="253">
        <v>897932</v>
      </c>
      <c r="Q8" s="253">
        <v>0</v>
      </c>
      <c r="R8" s="253">
        <v>0</v>
      </c>
      <c r="S8" s="253">
        <v>0</v>
      </c>
      <c r="T8" s="253">
        <v>0</v>
      </c>
      <c r="U8" s="253">
        <v>0</v>
      </c>
      <c r="V8" s="253">
        <v>0</v>
      </c>
      <c r="W8" s="253">
        <v>0</v>
      </c>
      <c r="X8" s="252">
        <v>0</v>
      </c>
      <c r="Y8" s="280"/>
      <c r="Z8" s="276"/>
      <c r="AA8" s="272"/>
    </row>
    <row r="9" spans="1:27" ht="24" x14ac:dyDescent="0.2">
      <c r="A9" s="251" t="s">
        <v>610</v>
      </c>
      <c r="B9" s="242">
        <v>296</v>
      </c>
      <c r="C9" s="243" t="s">
        <v>541</v>
      </c>
      <c r="D9" s="244" t="s">
        <v>400</v>
      </c>
      <c r="E9" s="245" t="s">
        <v>423</v>
      </c>
      <c r="F9" s="242" t="s">
        <v>285</v>
      </c>
      <c r="G9" s="246" t="s">
        <v>576</v>
      </c>
      <c r="H9" s="242" t="s">
        <v>113</v>
      </c>
      <c r="I9" s="247">
        <v>1.5229999999999999</v>
      </c>
      <c r="J9" s="248" t="s">
        <v>590</v>
      </c>
      <c r="K9" s="252">
        <v>9615259.2300000004</v>
      </c>
      <c r="L9" s="253">
        <v>5755877</v>
      </c>
      <c r="M9" s="163">
        <v>3859382.2300000004</v>
      </c>
      <c r="N9" s="155">
        <v>0.7</v>
      </c>
      <c r="O9" s="253">
        <v>2146514</v>
      </c>
      <c r="P9" s="253">
        <v>3609363</v>
      </c>
      <c r="Q9" s="253">
        <v>0</v>
      </c>
      <c r="R9" s="253">
        <v>0</v>
      </c>
      <c r="S9" s="253">
        <v>0</v>
      </c>
      <c r="T9" s="253">
        <v>0</v>
      </c>
      <c r="U9" s="253">
        <v>0</v>
      </c>
      <c r="V9" s="253">
        <v>0</v>
      </c>
      <c r="W9" s="253">
        <v>0</v>
      </c>
      <c r="X9" s="252">
        <v>0</v>
      </c>
      <c r="Y9" s="280"/>
      <c r="Z9" s="276"/>
      <c r="AA9" s="272"/>
    </row>
    <row r="10" spans="1:27" ht="24" x14ac:dyDescent="0.2">
      <c r="A10" s="251" t="s">
        <v>611</v>
      </c>
      <c r="B10" s="242">
        <v>50</v>
      </c>
      <c r="C10" s="243" t="s">
        <v>541</v>
      </c>
      <c r="D10" s="244" t="s">
        <v>393</v>
      </c>
      <c r="E10" s="245" t="s">
        <v>620</v>
      </c>
      <c r="F10" s="242" t="s">
        <v>276</v>
      </c>
      <c r="G10" s="246" t="s">
        <v>577</v>
      </c>
      <c r="H10" s="242" t="s">
        <v>111</v>
      </c>
      <c r="I10" s="247">
        <v>0.69199999999999995</v>
      </c>
      <c r="J10" s="248" t="s">
        <v>591</v>
      </c>
      <c r="K10" s="252">
        <v>385388.19</v>
      </c>
      <c r="L10" s="253">
        <v>289041</v>
      </c>
      <c r="M10" s="163">
        <v>96347.19</v>
      </c>
      <c r="N10" s="155">
        <v>0.75</v>
      </c>
      <c r="O10" s="253">
        <v>0</v>
      </c>
      <c r="P10" s="253">
        <v>289041</v>
      </c>
      <c r="Q10" s="253">
        <v>0</v>
      </c>
      <c r="R10" s="253">
        <v>0</v>
      </c>
      <c r="S10" s="253">
        <v>0</v>
      </c>
      <c r="T10" s="253">
        <v>0</v>
      </c>
      <c r="U10" s="253">
        <v>0</v>
      </c>
      <c r="V10" s="253">
        <v>0</v>
      </c>
      <c r="W10" s="253">
        <v>0</v>
      </c>
      <c r="X10" s="252">
        <v>0</v>
      </c>
      <c r="Y10" s="280"/>
      <c r="Z10" s="276"/>
      <c r="AA10" s="272"/>
    </row>
    <row r="11" spans="1:27" ht="36" x14ac:dyDescent="0.2">
      <c r="A11" s="251" t="s">
        <v>612</v>
      </c>
      <c r="B11" s="242">
        <v>344</v>
      </c>
      <c r="C11" s="243" t="s">
        <v>541</v>
      </c>
      <c r="D11" s="244" t="s">
        <v>411</v>
      </c>
      <c r="E11" s="245" t="s">
        <v>621</v>
      </c>
      <c r="F11" s="242" t="s">
        <v>264</v>
      </c>
      <c r="G11" s="246" t="s">
        <v>578</v>
      </c>
      <c r="H11" s="242" t="s">
        <v>112</v>
      </c>
      <c r="I11" s="247">
        <v>2.5659999999999998</v>
      </c>
      <c r="J11" s="248" t="s">
        <v>590</v>
      </c>
      <c r="K11" s="252">
        <v>489319.38</v>
      </c>
      <c r="L11" s="253">
        <v>342523</v>
      </c>
      <c r="M11" s="163">
        <v>146796.38</v>
      </c>
      <c r="N11" s="155">
        <v>0.7</v>
      </c>
      <c r="O11" s="253">
        <v>0</v>
      </c>
      <c r="P11" s="253">
        <v>342523</v>
      </c>
      <c r="Q11" s="253">
        <v>0</v>
      </c>
      <c r="R11" s="253">
        <v>0</v>
      </c>
      <c r="S11" s="253">
        <v>0</v>
      </c>
      <c r="T11" s="253">
        <v>0</v>
      </c>
      <c r="U11" s="253">
        <v>0</v>
      </c>
      <c r="V11" s="253">
        <v>0</v>
      </c>
      <c r="W11" s="253">
        <v>0</v>
      </c>
      <c r="X11" s="252">
        <v>0</v>
      </c>
      <c r="Y11" s="280"/>
      <c r="Z11" s="276"/>
      <c r="AA11" s="272"/>
    </row>
    <row r="12" spans="1:27" ht="36" x14ac:dyDescent="0.2">
      <c r="A12" s="251" t="s">
        <v>614</v>
      </c>
      <c r="B12" s="242">
        <v>436</v>
      </c>
      <c r="C12" s="243" t="s">
        <v>541</v>
      </c>
      <c r="D12" s="244" t="s">
        <v>185</v>
      </c>
      <c r="E12" s="245" t="s">
        <v>249</v>
      </c>
      <c r="F12" s="242" t="s">
        <v>285</v>
      </c>
      <c r="G12" s="246" t="s">
        <v>579</v>
      </c>
      <c r="H12" s="242" t="s">
        <v>112</v>
      </c>
      <c r="I12" s="247">
        <v>1.64934</v>
      </c>
      <c r="J12" s="248" t="s">
        <v>592</v>
      </c>
      <c r="K12" s="252">
        <v>933472.52</v>
      </c>
      <c r="L12" s="253">
        <v>700104</v>
      </c>
      <c r="M12" s="163">
        <v>233368.52000000002</v>
      </c>
      <c r="N12" s="155">
        <v>0.75</v>
      </c>
      <c r="O12" s="253">
        <v>0</v>
      </c>
      <c r="P12" s="253">
        <v>700104</v>
      </c>
      <c r="Q12" s="253">
        <v>0</v>
      </c>
      <c r="R12" s="253">
        <v>0</v>
      </c>
      <c r="S12" s="253">
        <v>0</v>
      </c>
      <c r="T12" s="253">
        <v>0</v>
      </c>
      <c r="U12" s="253">
        <v>0</v>
      </c>
      <c r="V12" s="253">
        <v>0</v>
      </c>
      <c r="W12" s="253">
        <v>0</v>
      </c>
      <c r="X12" s="252">
        <v>0</v>
      </c>
      <c r="Y12" s="271"/>
      <c r="Z12" s="276"/>
      <c r="AA12" s="272"/>
    </row>
    <row r="13" spans="1:27" ht="36" x14ac:dyDescent="0.2">
      <c r="A13" s="251" t="s">
        <v>615</v>
      </c>
      <c r="B13" s="242">
        <v>356</v>
      </c>
      <c r="C13" s="243" t="s">
        <v>541</v>
      </c>
      <c r="D13" s="244" t="s">
        <v>379</v>
      </c>
      <c r="E13" s="245" t="s">
        <v>443</v>
      </c>
      <c r="F13" s="242" t="s">
        <v>278</v>
      </c>
      <c r="G13" s="246" t="s">
        <v>580</v>
      </c>
      <c r="H13" s="242" t="s">
        <v>112</v>
      </c>
      <c r="I13" s="247">
        <v>1.623</v>
      </c>
      <c r="J13" s="248" t="s">
        <v>591</v>
      </c>
      <c r="K13" s="252">
        <v>438411.86</v>
      </c>
      <c r="L13" s="253">
        <v>328808</v>
      </c>
      <c r="M13" s="163">
        <v>109603.85999999999</v>
      </c>
      <c r="N13" s="155">
        <v>0.75</v>
      </c>
      <c r="O13" s="253">
        <v>0</v>
      </c>
      <c r="P13" s="253">
        <v>328808</v>
      </c>
      <c r="Q13" s="253">
        <v>0</v>
      </c>
      <c r="R13" s="253">
        <v>0</v>
      </c>
      <c r="S13" s="253">
        <v>0</v>
      </c>
      <c r="T13" s="253">
        <v>0</v>
      </c>
      <c r="U13" s="253">
        <v>0</v>
      </c>
      <c r="V13" s="253">
        <v>0</v>
      </c>
      <c r="W13" s="253">
        <v>0</v>
      </c>
      <c r="X13" s="252">
        <v>0</v>
      </c>
      <c r="Y13" s="280"/>
      <c r="Z13" s="276"/>
      <c r="AA13" s="272"/>
    </row>
    <row r="14" spans="1:27" ht="63.75" customHeight="1" x14ac:dyDescent="0.2">
      <c r="A14" s="251" t="s">
        <v>616</v>
      </c>
      <c r="B14" s="242">
        <v>195</v>
      </c>
      <c r="C14" s="243" t="s">
        <v>541</v>
      </c>
      <c r="D14" s="244" t="s">
        <v>399</v>
      </c>
      <c r="E14" s="245" t="s">
        <v>622</v>
      </c>
      <c r="F14" s="242" t="s">
        <v>283</v>
      </c>
      <c r="G14" s="246" t="s">
        <v>581</v>
      </c>
      <c r="H14" s="242" t="s">
        <v>113</v>
      </c>
      <c r="I14" s="247">
        <v>11.765700000000001</v>
      </c>
      <c r="J14" s="248" t="s">
        <v>593</v>
      </c>
      <c r="K14" s="252">
        <v>3589615.74</v>
      </c>
      <c r="L14" s="253">
        <v>2692211</v>
      </c>
      <c r="M14" s="163">
        <v>897404.74000000022</v>
      </c>
      <c r="N14" s="155">
        <v>0.75</v>
      </c>
      <c r="O14" s="253">
        <v>0</v>
      </c>
      <c r="P14" s="253">
        <v>2692211</v>
      </c>
      <c r="Q14" s="253">
        <v>0</v>
      </c>
      <c r="R14" s="253">
        <v>0</v>
      </c>
      <c r="S14" s="253">
        <v>0</v>
      </c>
      <c r="T14" s="253">
        <v>0</v>
      </c>
      <c r="U14" s="253">
        <v>0</v>
      </c>
      <c r="V14" s="253">
        <v>0</v>
      </c>
      <c r="W14" s="253">
        <v>0</v>
      </c>
      <c r="X14" s="252">
        <v>0</v>
      </c>
      <c r="Y14" s="280"/>
      <c r="Z14" s="276"/>
      <c r="AA14" s="272"/>
    </row>
    <row r="15" spans="1:27" ht="96" x14ac:dyDescent="0.2">
      <c r="A15" s="251" t="s">
        <v>617</v>
      </c>
      <c r="B15" s="242">
        <v>486</v>
      </c>
      <c r="C15" s="243" t="s">
        <v>541</v>
      </c>
      <c r="D15" s="244" t="s">
        <v>154</v>
      </c>
      <c r="E15" s="245" t="s">
        <v>218</v>
      </c>
      <c r="F15" s="242" t="s">
        <v>268</v>
      </c>
      <c r="G15" s="246" t="s">
        <v>582</v>
      </c>
      <c r="H15" s="242" t="s">
        <v>111</v>
      </c>
      <c r="I15" s="247">
        <v>3.133</v>
      </c>
      <c r="J15" s="248" t="s">
        <v>594</v>
      </c>
      <c r="K15" s="252">
        <v>14021623.300000001</v>
      </c>
      <c r="L15" s="253">
        <v>9815136.3100000005</v>
      </c>
      <c r="M15" s="163">
        <v>4206486.99</v>
      </c>
      <c r="N15" s="155">
        <v>0.7</v>
      </c>
      <c r="O15" s="253">
        <v>2146866</v>
      </c>
      <c r="P15" s="253">
        <v>7668270.3099999996</v>
      </c>
      <c r="Q15" s="253">
        <v>0</v>
      </c>
      <c r="R15" s="253">
        <v>0</v>
      </c>
      <c r="S15" s="253">
        <v>0</v>
      </c>
      <c r="T15" s="253">
        <v>0</v>
      </c>
      <c r="U15" s="253">
        <v>0</v>
      </c>
      <c r="V15" s="253">
        <v>0</v>
      </c>
      <c r="W15" s="253">
        <v>0</v>
      </c>
      <c r="X15" s="252">
        <v>0</v>
      </c>
      <c r="Y15" s="280" t="s">
        <v>801</v>
      </c>
      <c r="Z15" s="276"/>
      <c r="AA15" s="272"/>
    </row>
    <row r="16" spans="1:27" ht="24" x14ac:dyDescent="0.2">
      <c r="A16" s="251" t="s">
        <v>618</v>
      </c>
      <c r="B16" s="242">
        <v>262</v>
      </c>
      <c r="C16" s="243" t="s">
        <v>541</v>
      </c>
      <c r="D16" s="244" t="s">
        <v>417</v>
      </c>
      <c r="E16" s="245" t="s">
        <v>598</v>
      </c>
      <c r="F16" s="242" t="s">
        <v>417</v>
      </c>
      <c r="G16" s="246" t="s">
        <v>583</v>
      </c>
      <c r="H16" s="242" t="s">
        <v>111</v>
      </c>
      <c r="I16" s="247">
        <v>2.0960000000000001</v>
      </c>
      <c r="J16" s="248" t="s">
        <v>595</v>
      </c>
      <c r="K16" s="252">
        <v>5474259.5999999996</v>
      </c>
      <c r="L16" s="253">
        <v>2189703.84</v>
      </c>
      <c r="M16" s="163">
        <v>3284555.76</v>
      </c>
      <c r="N16" s="155">
        <v>0.7</v>
      </c>
      <c r="O16" s="253">
        <v>592550</v>
      </c>
      <c r="P16" s="253">
        <v>0</v>
      </c>
      <c r="Q16" s="253">
        <v>1597153.84</v>
      </c>
      <c r="R16" s="253">
        <v>0</v>
      </c>
      <c r="S16" s="253">
        <v>0</v>
      </c>
      <c r="T16" s="253">
        <v>0</v>
      </c>
      <c r="U16" s="253">
        <v>0</v>
      </c>
      <c r="V16" s="253">
        <v>0</v>
      </c>
      <c r="W16" s="253">
        <v>0</v>
      </c>
      <c r="X16" s="252">
        <v>0</v>
      </c>
      <c r="Y16" s="271"/>
      <c r="Z16" s="276"/>
      <c r="AA16" s="278"/>
    </row>
    <row r="17" spans="1:27" ht="48" x14ac:dyDescent="0.2">
      <c r="A17" s="251" t="s">
        <v>627</v>
      </c>
      <c r="B17" s="242">
        <v>360</v>
      </c>
      <c r="C17" s="243" t="s">
        <v>541</v>
      </c>
      <c r="D17" s="244" t="s">
        <v>389</v>
      </c>
      <c r="E17" s="245" t="s">
        <v>623</v>
      </c>
      <c r="F17" s="242" t="s">
        <v>272</v>
      </c>
      <c r="G17" s="246" t="s">
        <v>584</v>
      </c>
      <c r="H17" s="242" t="s">
        <v>111</v>
      </c>
      <c r="I17" s="247">
        <v>0.26500000000000001</v>
      </c>
      <c r="J17" s="248" t="s">
        <v>596</v>
      </c>
      <c r="K17" s="252">
        <v>1420427.35</v>
      </c>
      <c r="L17" s="253">
        <v>994299</v>
      </c>
      <c r="M17" s="163">
        <v>426128.35000000009</v>
      </c>
      <c r="N17" s="155">
        <v>0.7</v>
      </c>
      <c r="O17" s="253">
        <v>994299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3">
        <v>0</v>
      </c>
      <c r="V17" s="253">
        <v>0</v>
      </c>
      <c r="W17" s="253">
        <v>0</v>
      </c>
      <c r="X17" s="252">
        <v>0</v>
      </c>
      <c r="Y17" s="271"/>
      <c r="Z17" s="276"/>
      <c r="AA17" s="279"/>
    </row>
    <row r="18" spans="1:27" ht="36" x14ac:dyDescent="0.2">
      <c r="A18" s="251" t="s">
        <v>628</v>
      </c>
      <c r="B18" s="242">
        <v>472</v>
      </c>
      <c r="C18" s="243" t="s">
        <v>541</v>
      </c>
      <c r="D18" s="244" t="s">
        <v>179</v>
      </c>
      <c r="E18" s="245" t="s">
        <v>243</v>
      </c>
      <c r="F18" s="242" t="s">
        <v>277</v>
      </c>
      <c r="G18" s="246" t="s">
        <v>585</v>
      </c>
      <c r="H18" s="242" t="s">
        <v>112</v>
      </c>
      <c r="I18" s="247">
        <v>2.2400000000000002</v>
      </c>
      <c r="J18" s="248" t="s">
        <v>597</v>
      </c>
      <c r="K18" s="252">
        <v>2969237.27</v>
      </c>
      <c r="L18" s="253">
        <v>1120000</v>
      </c>
      <c r="M18" s="254">
        <v>1849237.27</v>
      </c>
      <c r="N18" s="249">
        <v>0.7</v>
      </c>
      <c r="O18" s="253">
        <v>1120000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2">
        <v>0</v>
      </c>
      <c r="Y18" s="296" t="s">
        <v>803</v>
      </c>
      <c r="Z18" s="276"/>
      <c r="AA18" s="272"/>
    </row>
    <row r="19" spans="1:27" ht="96" x14ac:dyDescent="0.2">
      <c r="A19" s="251" t="s">
        <v>629</v>
      </c>
      <c r="B19" s="242">
        <v>488</v>
      </c>
      <c r="C19" s="243" t="s">
        <v>541</v>
      </c>
      <c r="D19" s="244" t="s">
        <v>194</v>
      </c>
      <c r="E19" s="245" t="s">
        <v>258</v>
      </c>
      <c r="F19" s="242" t="s">
        <v>262</v>
      </c>
      <c r="G19" s="246" t="s">
        <v>624</v>
      </c>
      <c r="H19" s="242" t="s">
        <v>112</v>
      </c>
      <c r="I19" s="247">
        <v>0.7671</v>
      </c>
      <c r="J19" s="248" t="s">
        <v>625</v>
      </c>
      <c r="K19" s="252">
        <v>2303837.02</v>
      </c>
      <c r="L19" s="253">
        <v>1612685</v>
      </c>
      <c r="M19" s="254">
        <v>691152.02</v>
      </c>
      <c r="N19" s="249">
        <v>0.7</v>
      </c>
      <c r="O19" s="253">
        <v>920293</v>
      </c>
      <c r="P19" s="253">
        <v>692392</v>
      </c>
      <c r="Q19" s="253">
        <v>0</v>
      </c>
      <c r="R19" s="253">
        <v>0</v>
      </c>
      <c r="S19" s="253">
        <v>0</v>
      </c>
      <c r="T19" s="253">
        <v>0</v>
      </c>
      <c r="U19" s="253">
        <v>0</v>
      </c>
      <c r="V19" s="253">
        <v>0</v>
      </c>
      <c r="W19" s="253">
        <v>0</v>
      </c>
      <c r="X19" s="252">
        <v>0</v>
      </c>
      <c r="Y19" s="280" t="s">
        <v>801</v>
      </c>
      <c r="Z19" s="276"/>
      <c r="AA19" s="272"/>
    </row>
    <row r="20" spans="1:27" ht="60" x14ac:dyDescent="0.2">
      <c r="A20" s="251" t="s">
        <v>630</v>
      </c>
      <c r="B20" s="242">
        <v>263</v>
      </c>
      <c r="C20" s="243" t="s">
        <v>541</v>
      </c>
      <c r="D20" s="244" t="s">
        <v>417</v>
      </c>
      <c r="E20" s="245" t="s">
        <v>598</v>
      </c>
      <c r="F20" s="242" t="s">
        <v>417</v>
      </c>
      <c r="G20" s="246" t="s">
        <v>626</v>
      </c>
      <c r="H20" s="242" t="s">
        <v>112</v>
      </c>
      <c r="I20" s="247">
        <v>0.55767</v>
      </c>
      <c r="J20" s="248" t="s">
        <v>561</v>
      </c>
      <c r="K20" s="252">
        <v>2500000</v>
      </c>
      <c r="L20" s="253">
        <v>700000</v>
      </c>
      <c r="M20" s="163">
        <v>1800000</v>
      </c>
      <c r="N20" s="155">
        <v>0.7</v>
      </c>
      <c r="O20" s="253">
        <v>700000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3">
        <v>0</v>
      </c>
      <c r="V20" s="253">
        <v>0</v>
      </c>
      <c r="W20" s="253">
        <v>0</v>
      </c>
      <c r="X20" s="252">
        <v>0</v>
      </c>
      <c r="Y20" s="296" t="s">
        <v>803</v>
      </c>
      <c r="Z20" s="276"/>
      <c r="AA20" s="272"/>
    </row>
    <row r="21" spans="1:27" ht="24" x14ac:dyDescent="0.2">
      <c r="A21" s="160" t="s">
        <v>631</v>
      </c>
      <c r="B21" s="148">
        <v>52</v>
      </c>
      <c r="C21" s="149" t="s">
        <v>61</v>
      </c>
      <c r="D21" s="150" t="s">
        <v>613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2816533.9300000006</v>
      </c>
      <c r="N21" s="155">
        <v>0.65</v>
      </c>
      <c r="O21" s="162">
        <v>0</v>
      </c>
      <c r="P21" s="162">
        <v>1699499.02</v>
      </c>
      <c r="Q21" s="162">
        <v>3531206.83</v>
      </c>
      <c r="R21" s="253">
        <v>0</v>
      </c>
      <c r="S21" s="253">
        <v>0</v>
      </c>
      <c r="T21" s="253">
        <v>0</v>
      </c>
      <c r="U21" s="253">
        <v>0</v>
      </c>
      <c r="V21" s="253">
        <v>0</v>
      </c>
      <c r="W21" s="253">
        <v>0</v>
      </c>
      <c r="X21" s="252">
        <v>0</v>
      </c>
      <c r="Y21" s="280"/>
      <c r="Z21" s="277"/>
      <c r="AA21" s="272"/>
    </row>
    <row r="22" spans="1:27" ht="48" x14ac:dyDescent="0.2">
      <c r="A22" s="160" t="s">
        <v>632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3">
        <v>0</v>
      </c>
      <c r="S22" s="253">
        <v>0</v>
      </c>
      <c r="T22" s="253">
        <v>0</v>
      </c>
      <c r="U22" s="253">
        <v>0</v>
      </c>
      <c r="V22" s="253">
        <v>0</v>
      </c>
      <c r="W22" s="253">
        <v>0</v>
      </c>
      <c r="X22" s="252">
        <v>0</v>
      </c>
      <c r="Y22" s="296"/>
      <c r="Z22" s="277"/>
      <c r="AA22" s="272"/>
    </row>
    <row r="23" spans="1:27" ht="48" x14ac:dyDescent="0.2">
      <c r="A23" s="159" t="s">
        <v>633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0">
        <v>0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68">
        <v>0</v>
      </c>
      <c r="Y23" s="271"/>
      <c r="Z23" s="277"/>
      <c r="AA23" s="272"/>
    </row>
    <row r="24" spans="1:27" ht="36" x14ac:dyDescent="0.2">
      <c r="A24" s="159" t="s">
        <v>634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0">
        <v>0</v>
      </c>
      <c r="R24" s="240">
        <v>0</v>
      </c>
      <c r="S24" s="240">
        <v>0</v>
      </c>
      <c r="T24" s="240">
        <v>0</v>
      </c>
      <c r="U24" s="240">
        <v>0</v>
      </c>
      <c r="V24" s="240">
        <v>0</v>
      </c>
      <c r="W24" s="240">
        <v>0</v>
      </c>
      <c r="X24" s="268">
        <v>0</v>
      </c>
      <c r="Y24" s="271"/>
      <c r="Z24" s="277"/>
      <c r="AA24" s="272"/>
    </row>
    <row r="25" spans="1:27" ht="24" x14ac:dyDescent="0.2">
      <c r="A25" s="159" t="s">
        <v>635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694452.42000000016</v>
      </c>
      <c r="N25" s="147">
        <v>0.75</v>
      </c>
      <c r="O25" s="42">
        <v>0</v>
      </c>
      <c r="P25" s="42">
        <v>2083357.26</v>
      </c>
      <c r="Q25" s="240">
        <v>0</v>
      </c>
      <c r="R25" s="240">
        <v>0</v>
      </c>
      <c r="S25" s="240">
        <v>0</v>
      </c>
      <c r="T25" s="240">
        <v>0</v>
      </c>
      <c r="U25" s="240">
        <v>0</v>
      </c>
      <c r="V25" s="240">
        <v>0</v>
      </c>
      <c r="W25" s="240">
        <v>0</v>
      </c>
      <c r="X25" s="268">
        <v>0</v>
      </c>
      <c r="Y25" s="280"/>
      <c r="Z25" s="277"/>
      <c r="AA25" s="272"/>
    </row>
    <row r="26" spans="1:27" ht="24" x14ac:dyDescent="0.2">
      <c r="A26" s="159" t="s">
        <v>636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2935595.9400000004</v>
      </c>
      <c r="N26" s="147">
        <v>0.65</v>
      </c>
      <c r="O26" s="42">
        <v>0</v>
      </c>
      <c r="P26" s="42">
        <v>5451821.0099999998</v>
      </c>
      <c r="Q26" s="240">
        <v>0</v>
      </c>
      <c r="R26" s="240">
        <v>0</v>
      </c>
      <c r="S26" s="240">
        <v>0</v>
      </c>
      <c r="T26" s="240">
        <v>0</v>
      </c>
      <c r="U26" s="240">
        <v>0</v>
      </c>
      <c r="V26" s="240">
        <v>0</v>
      </c>
      <c r="W26" s="240">
        <v>0</v>
      </c>
      <c r="X26" s="268">
        <v>0</v>
      </c>
      <c r="Y26" s="280"/>
      <c r="Z26" s="277"/>
      <c r="AA26" s="272"/>
    </row>
    <row r="27" spans="1:27" ht="48" x14ac:dyDescent="0.2">
      <c r="A27" s="159" t="s">
        <v>637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2780482.8200000003</v>
      </c>
      <c r="N27" s="147">
        <v>0.65</v>
      </c>
      <c r="O27" s="42">
        <v>0</v>
      </c>
      <c r="P27" s="42">
        <v>5163753.79</v>
      </c>
      <c r="Q27" s="240">
        <v>0</v>
      </c>
      <c r="R27" s="240">
        <v>0</v>
      </c>
      <c r="S27" s="240">
        <v>0</v>
      </c>
      <c r="T27" s="240">
        <v>0</v>
      </c>
      <c r="U27" s="240">
        <v>0</v>
      </c>
      <c r="V27" s="240">
        <v>0</v>
      </c>
      <c r="W27" s="240">
        <v>0</v>
      </c>
      <c r="X27" s="268">
        <v>0</v>
      </c>
      <c r="Y27" s="271"/>
      <c r="Z27" s="277"/>
      <c r="AA27" s="272"/>
    </row>
    <row r="28" spans="1:27" ht="84" x14ac:dyDescent="0.2">
      <c r="A28" s="160" t="s">
        <v>638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17127603.260000002</v>
      </c>
      <c r="L28" s="162">
        <v>11132942.109999999</v>
      </c>
      <c r="M28" s="163">
        <v>5994661.1500000022</v>
      </c>
      <c r="N28" s="155">
        <v>0.65</v>
      </c>
      <c r="O28" s="162">
        <v>0</v>
      </c>
      <c r="P28" s="162">
        <v>0</v>
      </c>
      <c r="Q28" s="162">
        <v>7131291.1299999999</v>
      </c>
      <c r="R28" s="162">
        <v>4001650.98</v>
      </c>
      <c r="S28" s="253">
        <v>0</v>
      </c>
      <c r="T28" s="253">
        <v>0</v>
      </c>
      <c r="U28" s="253">
        <v>0</v>
      </c>
      <c r="V28" s="253">
        <v>0</v>
      </c>
      <c r="W28" s="253">
        <v>0</v>
      </c>
      <c r="X28" s="252">
        <v>0</v>
      </c>
      <c r="Y28" s="271" t="s">
        <v>764</v>
      </c>
      <c r="Z28" s="277"/>
      <c r="AA28" s="272"/>
    </row>
    <row r="29" spans="1:27" ht="24" x14ac:dyDescent="0.2">
      <c r="A29" s="159" t="s">
        <v>639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971347.91000000015</v>
      </c>
      <c r="N29" s="147">
        <v>0.65</v>
      </c>
      <c r="O29" s="42">
        <v>0</v>
      </c>
      <c r="P29" s="42">
        <v>1803931.81</v>
      </c>
      <c r="Q29" s="240">
        <v>0</v>
      </c>
      <c r="R29" s="240">
        <v>0</v>
      </c>
      <c r="S29" s="240">
        <v>0</v>
      </c>
      <c r="T29" s="240">
        <v>0</v>
      </c>
      <c r="U29" s="240">
        <v>0</v>
      </c>
      <c r="V29" s="240">
        <v>0</v>
      </c>
      <c r="W29" s="240">
        <v>0</v>
      </c>
      <c r="X29" s="268">
        <v>0</v>
      </c>
      <c r="Y29" s="296"/>
      <c r="Z29" s="277"/>
      <c r="AA29" s="272"/>
    </row>
    <row r="30" spans="1:27" ht="36" x14ac:dyDescent="0.2">
      <c r="A30" s="159" t="s">
        <v>640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1176469.4700000002</v>
      </c>
      <c r="N30" s="147">
        <v>0.65</v>
      </c>
      <c r="O30" s="42">
        <v>0</v>
      </c>
      <c r="P30" s="42">
        <v>2184871.86</v>
      </c>
      <c r="Q30" s="240">
        <v>0</v>
      </c>
      <c r="R30" s="240">
        <v>0</v>
      </c>
      <c r="S30" s="240">
        <v>0</v>
      </c>
      <c r="T30" s="240">
        <v>0</v>
      </c>
      <c r="U30" s="240">
        <v>0</v>
      </c>
      <c r="V30" s="240">
        <v>0</v>
      </c>
      <c r="W30" s="240">
        <v>0</v>
      </c>
      <c r="X30" s="268">
        <v>0</v>
      </c>
      <c r="Y30" s="296"/>
      <c r="Z30" s="277"/>
      <c r="AA30" s="272"/>
    </row>
    <row r="31" spans="1:27" ht="60" x14ac:dyDescent="0.2">
      <c r="A31" s="160" t="s">
        <v>641</v>
      </c>
      <c r="B31" s="148" t="s">
        <v>775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722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3">
        <v>0</v>
      </c>
      <c r="T31" s="253">
        <v>0</v>
      </c>
      <c r="U31" s="253">
        <v>0</v>
      </c>
      <c r="V31" s="253">
        <v>0</v>
      </c>
      <c r="W31" s="253">
        <v>0</v>
      </c>
      <c r="X31" s="252">
        <v>0</v>
      </c>
      <c r="Y31" s="271"/>
      <c r="Z31" s="277"/>
      <c r="AA31" s="272"/>
    </row>
    <row r="32" spans="1:27" ht="24" x14ac:dyDescent="0.2">
      <c r="A32" s="159" t="s">
        <v>642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1319375.2799999998</v>
      </c>
      <c r="N32" s="147">
        <v>0.65</v>
      </c>
      <c r="O32" s="42">
        <v>0</v>
      </c>
      <c r="P32" s="42">
        <v>2450268.35</v>
      </c>
      <c r="Q32" s="240">
        <v>0</v>
      </c>
      <c r="R32" s="240">
        <v>0</v>
      </c>
      <c r="S32" s="240">
        <v>0</v>
      </c>
      <c r="T32" s="240">
        <v>0</v>
      </c>
      <c r="U32" s="240">
        <v>0</v>
      </c>
      <c r="V32" s="240">
        <v>0</v>
      </c>
      <c r="W32" s="240">
        <v>0</v>
      </c>
      <c r="X32" s="268">
        <v>0</v>
      </c>
      <c r="Y32" s="280"/>
      <c r="Z32" s="277"/>
      <c r="AA32" s="272"/>
    </row>
    <row r="33" spans="1:27" ht="24" x14ac:dyDescent="0.2">
      <c r="A33" s="159" t="s">
        <v>643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0">
        <v>0</v>
      </c>
      <c r="R33" s="240">
        <v>0</v>
      </c>
      <c r="S33" s="240">
        <v>0</v>
      </c>
      <c r="T33" s="240">
        <v>0</v>
      </c>
      <c r="U33" s="240">
        <v>0</v>
      </c>
      <c r="V33" s="240">
        <v>0</v>
      </c>
      <c r="W33" s="240">
        <v>0</v>
      </c>
      <c r="X33" s="268">
        <v>0</v>
      </c>
      <c r="Y33" s="280"/>
      <c r="Z33" s="277"/>
      <c r="AA33" s="272"/>
    </row>
    <row r="34" spans="1:27" ht="72" x14ac:dyDescent="0.2">
      <c r="A34" s="159" t="s">
        <v>644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288">
        <v>1.68573</v>
      </c>
      <c r="J34" s="146" t="s">
        <v>358</v>
      </c>
      <c r="K34" s="43">
        <v>3482460.01</v>
      </c>
      <c r="L34" s="42">
        <v>2263599</v>
      </c>
      <c r="M34" s="48">
        <v>1218861.0099999998</v>
      </c>
      <c r="N34" s="147">
        <v>0.65</v>
      </c>
      <c r="O34" s="42">
        <v>0</v>
      </c>
      <c r="P34" s="42">
        <v>2263599</v>
      </c>
      <c r="Q34" s="240">
        <v>0</v>
      </c>
      <c r="R34" s="240">
        <v>0</v>
      </c>
      <c r="S34" s="240">
        <v>0</v>
      </c>
      <c r="T34" s="240">
        <v>0</v>
      </c>
      <c r="U34" s="240">
        <v>0</v>
      </c>
      <c r="V34" s="240">
        <v>0</v>
      </c>
      <c r="W34" s="240">
        <v>0</v>
      </c>
      <c r="X34" s="268">
        <v>0</v>
      </c>
      <c r="Y34" s="280" t="s">
        <v>804</v>
      </c>
      <c r="Z34" s="277"/>
      <c r="AA34" s="272"/>
    </row>
    <row r="35" spans="1:27" ht="24" x14ac:dyDescent="0.2">
      <c r="A35" s="159" t="s">
        <v>645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0">
        <v>0</v>
      </c>
      <c r="R35" s="240">
        <v>0</v>
      </c>
      <c r="S35" s="240">
        <v>0</v>
      </c>
      <c r="T35" s="240">
        <v>0</v>
      </c>
      <c r="U35" s="240">
        <v>0</v>
      </c>
      <c r="V35" s="240">
        <v>0</v>
      </c>
      <c r="W35" s="240">
        <v>0</v>
      </c>
      <c r="X35" s="268">
        <v>0</v>
      </c>
      <c r="Y35" s="271"/>
      <c r="Z35" s="277"/>
      <c r="AA35" s="272"/>
    </row>
    <row r="36" spans="1:27" ht="48" x14ac:dyDescent="0.2">
      <c r="A36" s="160" t="s">
        <v>646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1500805.9199999995</v>
      </c>
      <c r="N36" s="155">
        <v>0.65</v>
      </c>
      <c r="O36" s="162">
        <v>0</v>
      </c>
      <c r="P36" s="162">
        <v>2458678.14</v>
      </c>
      <c r="Q36" s="162">
        <v>328532.83</v>
      </c>
      <c r="R36" s="253">
        <v>0</v>
      </c>
      <c r="S36" s="253">
        <v>0</v>
      </c>
      <c r="T36" s="253">
        <v>0</v>
      </c>
      <c r="U36" s="253">
        <v>0</v>
      </c>
      <c r="V36" s="253">
        <v>0</v>
      </c>
      <c r="W36" s="253">
        <v>0</v>
      </c>
      <c r="X36" s="252">
        <v>0</v>
      </c>
      <c r="Y36" s="271"/>
      <c r="Z36" s="277"/>
      <c r="AA36" s="272"/>
    </row>
    <row r="37" spans="1:27" ht="24" x14ac:dyDescent="0.2">
      <c r="A37" s="159" t="s">
        <v>647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847460.12000000011</v>
      </c>
      <c r="N37" s="147">
        <v>0.7</v>
      </c>
      <c r="O37" s="42">
        <v>0</v>
      </c>
      <c r="P37" s="42">
        <v>1977406.94</v>
      </c>
      <c r="Q37" s="240">
        <v>0</v>
      </c>
      <c r="R37" s="240">
        <v>0</v>
      </c>
      <c r="S37" s="240">
        <v>0</v>
      </c>
      <c r="T37" s="240">
        <v>0</v>
      </c>
      <c r="U37" s="240">
        <v>0</v>
      </c>
      <c r="V37" s="240">
        <v>0</v>
      </c>
      <c r="W37" s="240">
        <v>0</v>
      </c>
      <c r="X37" s="268">
        <v>0</v>
      </c>
      <c r="Y37" s="280"/>
      <c r="Z37" s="277"/>
      <c r="AA37" s="272"/>
    </row>
    <row r="38" spans="1:27" ht="48" x14ac:dyDescent="0.2">
      <c r="A38" s="159" t="s">
        <v>648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599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0">
        <v>0</v>
      </c>
      <c r="R38" s="240">
        <v>0</v>
      </c>
      <c r="S38" s="240">
        <v>0</v>
      </c>
      <c r="T38" s="240">
        <v>0</v>
      </c>
      <c r="U38" s="240">
        <v>0</v>
      </c>
      <c r="V38" s="240">
        <v>0</v>
      </c>
      <c r="W38" s="240">
        <v>0</v>
      </c>
      <c r="X38" s="268">
        <v>0</v>
      </c>
      <c r="Y38" s="271"/>
      <c r="Z38" s="277"/>
      <c r="AA38" s="272"/>
    </row>
    <row r="39" spans="1:27" ht="24" x14ac:dyDescent="0.2">
      <c r="A39" s="159" t="s">
        <v>649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0">
        <v>0</v>
      </c>
      <c r="R39" s="240">
        <v>0</v>
      </c>
      <c r="S39" s="240">
        <v>0</v>
      </c>
      <c r="T39" s="240">
        <v>0</v>
      </c>
      <c r="U39" s="240">
        <v>0</v>
      </c>
      <c r="V39" s="240">
        <v>0</v>
      </c>
      <c r="W39" s="240">
        <v>0</v>
      </c>
      <c r="X39" s="268">
        <v>0</v>
      </c>
      <c r="Y39" s="271"/>
      <c r="Z39" s="277"/>
      <c r="AA39" s="272"/>
    </row>
    <row r="40" spans="1:27" ht="36" x14ac:dyDescent="0.2">
      <c r="A40" s="159" t="s">
        <v>650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608043.39000000013</v>
      </c>
      <c r="N40" s="147">
        <v>0.7</v>
      </c>
      <c r="O40" s="42">
        <v>0</v>
      </c>
      <c r="P40" s="42">
        <v>1418767.9</v>
      </c>
      <c r="Q40" s="240">
        <v>0</v>
      </c>
      <c r="R40" s="240">
        <v>0</v>
      </c>
      <c r="S40" s="240">
        <v>0</v>
      </c>
      <c r="T40" s="240">
        <v>0</v>
      </c>
      <c r="U40" s="240">
        <v>0</v>
      </c>
      <c r="V40" s="240">
        <v>0</v>
      </c>
      <c r="W40" s="240">
        <v>0</v>
      </c>
      <c r="X40" s="268">
        <v>0</v>
      </c>
      <c r="Y40" s="271"/>
      <c r="Z40" s="277"/>
      <c r="AA40" s="272"/>
    </row>
    <row r="41" spans="1:27" ht="24" x14ac:dyDescent="0.2">
      <c r="A41" s="159" t="s">
        <v>651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0">
        <v>0</v>
      </c>
      <c r="R41" s="240">
        <v>0</v>
      </c>
      <c r="S41" s="240">
        <v>0</v>
      </c>
      <c r="T41" s="240">
        <v>0</v>
      </c>
      <c r="U41" s="240">
        <v>0</v>
      </c>
      <c r="V41" s="240">
        <v>0</v>
      </c>
      <c r="W41" s="240">
        <v>0</v>
      </c>
      <c r="X41" s="268">
        <v>0</v>
      </c>
      <c r="Y41" s="271"/>
      <c r="Z41" s="277"/>
      <c r="AA41" s="272"/>
    </row>
    <row r="42" spans="1:27" ht="36" x14ac:dyDescent="0.2">
      <c r="A42" s="160" t="s">
        <v>652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3">
        <v>0</v>
      </c>
      <c r="S42" s="253">
        <v>0</v>
      </c>
      <c r="T42" s="253">
        <v>0</v>
      </c>
      <c r="U42" s="253">
        <v>0</v>
      </c>
      <c r="V42" s="253">
        <v>0</v>
      </c>
      <c r="W42" s="253">
        <v>0</v>
      </c>
      <c r="X42" s="252">
        <v>0</v>
      </c>
      <c r="Y42" s="280"/>
      <c r="Z42" s="277"/>
      <c r="AA42" s="272"/>
    </row>
    <row r="43" spans="1:27" ht="24" x14ac:dyDescent="0.2">
      <c r="A43" s="159" t="s">
        <v>653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40">
        <v>0</v>
      </c>
      <c r="W43" s="240">
        <v>0</v>
      </c>
      <c r="X43" s="268">
        <v>0</v>
      </c>
      <c r="Y43" s="271"/>
      <c r="Z43" s="277"/>
      <c r="AA43" s="272"/>
    </row>
    <row r="44" spans="1:27" ht="36" x14ac:dyDescent="0.2">
      <c r="A44" s="159" t="s">
        <v>654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0">
        <v>0</v>
      </c>
      <c r="R44" s="240">
        <v>0</v>
      </c>
      <c r="S44" s="240">
        <v>0</v>
      </c>
      <c r="T44" s="240">
        <v>0</v>
      </c>
      <c r="U44" s="240">
        <v>0</v>
      </c>
      <c r="V44" s="240">
        <v>0</v>
      </c>
      <c r="W44" s="240">
        <v>0</v>
      </c>
      <c r="X44" s="268">
        <v>0</v>
      </c>
      <c r="Y44" s="296"/>
      <c r="Z44" s="277"/>
      <c r="AA44" s="272"/>
    </row>
    <row r="45" spans="1:27" ht="24" x14ac:dyDescent="0.2">
      <c r="A45" s="159" t="s">
        <v>655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349311.16000000003</v>
      </c>
      <c r="N45" s="147">
        <v>0.7</v>
      </c>
      <c r="O45" s="42">
        <v>0</v>
      </c>
      <c r="P45" s="42">
        <v>815059.35</v>
      </c>
      <c r="Q45" s="240">
        <v>0</v>
      </c>
      <c r="R45" s="240">
        <v>0</v>
      </c>
      <c r="S45" s="240">
        <v>0</v>
      </c>
      <c r="T45" s="240">
        <v>0</v>
      </c>
      <c r="U45" s="240">
        <v>0</v>
      </c>
      <c r="V45" s="240">
        <v>0</v>
      </c>
      <c r="W45" s="240">
        <v>0</v>
      </c>
      <c r="X45" s="268">
        <v>0</v>
      </c>
      <c r="Y45" s="271"/>
      <c r="Z45" s="277"/>
      <c r="AA45" s="272"/>
    </row>
    <row r="46" spans="1:27" ht="24" x14ac:dyDescent="0.2">
      <c r="A46" s="159" t="s">
        <v>656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398627.43000000005</v>
      </c>
      <c r="N46" s="147">
        <v>0.65</v>
      </c>
      <c r="O46" s="42">
        <v>0</v>
      </c>
      <c r="P46" s="42">
        <v>740308.07</v>
      </c>
      <c r="Q46" s="240">
        <v>0</v>
      </c>
      <c r="R46" s="240">
        <v>0</v>
      </c>
      <c r="S46" s="240">
        <v>0</v>
      </c>
      <c r="T46" s="240">
        <v>0</v>
      </c>
      <c r="U46" s="240">
        <v>0</v>
      </c>
      <c r="V46" s="240">
        <v>0</v>
      </c>
      <c r="W46" s="240">
        <v>0</v>
      </c>
      <c r="X46" s="268">
        <v>0</v>
      </c>
      <c r="Y46" s="271"/>
      <c r="Z46" s="277"/>
      <c r="AA46" s="272"/>
    </row>
    <row r="47" spans="1:27" ht="60" x14ac:dyDescent="0.2">
      <c r="A47" s="159" t="s">
        <v>657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274048.80000000005</v>
      </c>
      <c r="N47" s="147">
        <v>0.65</v>
      </c>
      <c r="O47" s="42">
        <v>0</v>
      </c>
      <c r="P47" s="42">
        <v>508947.75</v>
      </c>
      <c r="Q47" s="240">
        <v>0</v>
      </c>
      <c r="R47" s="240">
        <v>0</v>
      </c>
      <c r="S47" s="240">
        <v>0</v>
      </c>
      <c r="T47" s="240">
        <v>0</v>
      </c>
      <c r="U47" s="240">
        <v>0</v>
      </c>
      <c r="V47" s="240">
        <v>0</v>
      </c>
      <c r="W47" s="240">
        <v>0</v>
      </c>
      <c r="X47" s="268">
        <v>0</v>
      </c>
      <c r="Y47" s="280"/>
      <c r="Z47" s="277"/>
      <c r="AA47" s="272"/>
    </row>
    <row r="48" spans="1:27" ht="48" x14ac:dyDescent="0.2">
      <c r="A48" s="159" t="s">
        <v>658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7009801.5099999998</v>
      </c>
      <c r="L48" s="42">
        <v>4556370.9800000004</v>
      </c>
      <c r="M48" s="48">
        <v>2453430.5299999993</v>
      </c>
      <c r="N48" s="147">
        <v>0.65</v>
      </c>
      <c r="O48" s="42">
        <v>0</v>
      </c>
      <c r="P48" s="42">
        <v>4556370.9800000004</v>
      </c>
      <c r="Q48" s="240">
        <v>0</v>
      </c>
      <c r="R48" s="240">
        <v>0</v>
      </c>
      <c r="S48" s="240">
        <v>0</v>
      </c>
      <c r="T48" s="240">
        <v>0</v>
      </c>
      <c r="U48" s="240">
        <v>0</v>
      </c>
      <c r="V48" s="240">
        <v>0</v>
      </c>
      <c r="W48" s="240">
        <v>0</v>
      </c>
      <c r="X48" s="268">
        <v>0</v>
      </c>
      <c r="Y48" s="296" t="s">
        <v>764</v>
      </c>
      <c r="Z48" s="277"/>
      <c r="AA48" s="272"/>
    </row>
    <row r="49" spans="1:27" ht="24" x14ac:dyDescent="0.2">
      <c r="A49" s="159" t="s">
        <v>659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0">
        <v>0</v>
      </c>
      <c r="R49" s="240">
        <v>0</v>
      </c>
      <c r="S49" s="240">
        <v>0</v>
      </c>
      <c r="T49" s="240">
        <v>0</v>
      </c>
      <c r="U49" s="240">
        <v>0</v>
      </c>
      <c r="V49" s="240">
        <v>0</v>
      </c>
      <c r="W49" s="240">
        <v>0</v>
      </c>
      <c r="X49" s="268">
        <v>0</v>
      </c>
      <c r="Y49" s="280"/>
      <c r="Z49" s="277"/>
      <c r="AA49" s="272"/>
    </row>
    <row r="50" spans="1:27" ht="132" x14ac:dyDescent="0.2">
      <c r="A50" s="160" t="s">
        <v>660</v>
      </c>
      <c r="B50" s="148" t="s">
        <v>726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722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3">
        <v>0</v>
      </c>
      <c r="S50" s="253">
        <v>0</v>
      </c>
      <c r="T50" s="253">
        <v>0</v>
      </c>
      <c r="U50" s="253">
        <v>0</v>
      </c>
      <c r="V50" s="253">
        <v>0</v>
      </c>
      <c r="W50" s="253">
        <v>0</v>
      </c>
      <c r="X50" s="252">
        <v>0</v>
      </c>
      <c r="Y50" s="280"/>
      <c r="Z50" s="277"/>
      <c r="AA50" s="272"/>
    </row>
    <row r="51" spans="1:27" ht="24" x14ac:dyDescent="0.2">
      <c r="A51" s="159" t="s">
        <v>661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246224.90999999992</v>
      </c>
      <c r="N51" s="147">
        <v>0.7</v>
      </c>
      <c r="O51" s="42">
        <v>0</v>
      </c>
      <c r="P51" s="42">
        <v>574524.79</v>
      </c>
      <c r="Q51" s="240">
        <v>0</v>
      </c>
      <c r="R51" s="240">
        <v>0</v>
      </c>
      <c r="S51" s="240">
        <v>0</v>
      </c>
      <c r="T51" s="240">
        <v>0</v>
      </c>
      <c r="U51" s="240">
        <v>0</v>
      </c>
      <c r="V51" s="240">
        <v>0</v>
      </c>
      <c r="W51" s="240">
        <v>0</v>
      </c>
      <c r="X51" s="268">
        <v>0</v>
      </c>
      <c r="Y51" s="280"/>
      <c r="Z51" s="277"/>
      <c r="AA51" s="272"/>
    </row>
    <row r="52" spans="1:27" ht="24" x14ac:dyDescent="0.2">
      <c r="A52" s="159" t="s">
        <v>662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304423.82999999996</v>
      </c>
      <c r="N52" s="147">
        <v>0.65</v>
      </c>
      <c r="O52" s="42">
        <v>0</v>
      </c>
      <c r="P52" s="42">
        <v>565358.54</v>
      </c>
      <c r="Q52" s="240">
        <v>0</v>
      </c>
      <c r="R52" s="240">
        <v>0</v>
      </c>
      <c r="S52" s="240">
        <v>0</v>
      </c>
      <c r="T52" s="240">
        <v>0</v>
      </c>
      <c r="U52" s="240">
        <v>0</v>
      </c>
      <c r="V52" s="240">
        <v>0</v>
      </c>
      <c r="W52" s="240">
        <v>0</v>
      </c>
      <c r="X52" s="268">
        <v>0</v>
      </c>
      <c r="Y52" s="280"/>
      <c r="Z52" s="277"/>
      <c r="AA52" s="272"/>
    </row>
    <row r="53" spans="1:27" ht="36" x14ac:dyDescent="0.2">
      <c r="A53" s="159" t="s">
        <v>663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0">
        <v>0</v>
      </c>
      <c r="R53" s="240">
        <v>0</v>
      </c>
      <c r="S53" s="240">
        <v>0</v>
      </c>
      <c r="T53" s="240">
        <v>0</v>
      </c>
      <c r="U53" s="240">
        <v>0</v>
      </c>
      <c r="V53" s="240">
        <v>0</v>
      </c>
      <c r="W53" s="240">
        <v>0</v>
      </c>
      <c r="X53" s="268">
        <v>0</v>
      </c>
      <c r="Y53" s="271"/>
      <c r="Z53" s="277"/>
      <c r="AA53" s="272"/>
    </row>
    <row r="54" spans="1:27" ht="156" x14ac:dyDescent="0.2">
      <c r="A54" s="159" t="s">
        <v>664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219183.03999999998</v>
      </c>
      <c r="N54" s="147">
        <v>0.7</v>
      </c>
      <c r="O54" s="42">
        <v>0</v>
      </c>
      <c r="P54" s="42">
        <v>511427.07</v>
      </c>
      <c r="Q54" s="240">
        <v>0</v>
      </c>
      <c r="R54" s="240">
        <v>0</v>
      </c>
      <c r="S54" s="240">
        <v>0</v>
      </c>
      <c r="T54" s="240">
        <v>0</v>
      </c>
      <c r="U54" s="240">
        <v>0</v>
      </c>
      <c r="V54" s="240">
        <v>0</v>
      </c>
      <c r="W54" s="240">
        <v>0</v>
      </c>
      <c r="X54" s="268">
        <v>0</v>
      </c>
      <c r="Y54" s="271"/>
      <c r="Z54" s="277"/>
      <c r="AA54" s="272"/>
    </row>
    <row r="55" spans="1:27" ht="24" x14ac:dyDescent="0.2">
      <c r="A55" s="159" t="s">
        <v>665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94935.239999999991</v>
      </c>
      <c r="N55" s="147">
        <v>0.65</v>
      </c>
      <c r="O55" s="42">
        <v>0</v>
      </c>
      <c r="P55" s="42">
        <v>176308.3</v>
      </c>
      <c r="Q55" s="240">
        <v>0</v>
      </c>
      <c r="R55" s="240">
        <v>0</v>
      </c>
      <c r="S55" s="240">
        <v>0</v>
      </c>
      <c r="T55" s="240">
        <v>0</v>
      </c>
      <c r="U55" s="240">
        <v>0</v>
      </c>
      <c r="V55" s="240">
        <v>0</v>
      </c>
      <c r="W55" s="240">
        <v>0</v>
      </c>
      <c r="X55" s="268">
        <v>0</v>
      </c>
      <c r="Y55" s="271"/>
      <c r="Z55" s="277"/>
      <c r="AA55" s="272"/>
    </row>
    <row r="56" spans="1:27" ht="24" x14ac:dyDescent="0.2">
      <c r="A56" s="159" t="s">
        <v>666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256281.96000000008</v>
      </c>
      <c r="N56" s="147">
        <v>0.7</v>
      </c>
      <c r="O56" s="42">
        <v>0</v>
      </c>
      <c r="P56" s="42">
        <v>597991.21</v>
      </c>
      <c r="Q56" s="240">
        <v>0</v>
      </c>
      <c r="R56" s="240">
        <v>0</v>
      </c>
      <c r="S56" s="240">
        <v>0</v>
      </c>
      <c r="T56" s="240">
        <v>0</v>
      </c>
      <c r="U56" s="240">
        <v>0</v>
      </c>
      <c r="V56" s="240">
        <v>0</v>
      </c>
      <c r="W56" s="240">
        <v>0</v>
      </c>
      <c r="X56" s="268">
        <v>0</v>
      </c>
      <c r="Y56" s="271"/>
      <c r="Z56" s="277"/>
      <c r="AA56" s="272"/>
    </row>
    <row r="57" spans="1:27" ht="36" x14ac:dyDescent="0.2">
      <c r="A57" s="159" t="s">
        <v>667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68">
        <v>0</v>
      </c>
      <c r="Y57" s="271"/>
      <c r="Z57" s="277"/>
      <c r="AA57" s="272"/>
    </row>
    <row r="58" spans="1:27" ht="24" x14ac:dyDescent="0.2">
      <c r="A58" s="159" t="s">
        <v>668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0">
        <v>0</v>
      </c>
      <c r="R58" s="240">
        <v>0</v>
      </c>
      <c r="S58" s="240">
        <v>0</v>
      </c>
      <c r="T58" s="240">
        <v>0</v>
      </c>
      <c r="U58" s="240">
        <v>0</v>
      </c>
      <c r="V58" s="240">
        <v>0</v>
      </c>
      <c r="W58" s="240">
        <v>0</v>
      </c>
      <c r="X58" s="268">
        <v>0</v>
      </c>
      <c r="Y58" s="280"/>
      <c r="Z58" s="277"/>
      <c r="AA58" s="272"/>
    </row>
    <row r="59" spans="1:27" ht="24" x14ac:dyDescent="0.2">
      <c r="A59" s="159" t="s">
        <v>669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148942.70999999996</v>
      </c>
      <c r="N59" s="147">
        <v>0.7</v>
      </c>
      <c r="O59" s="42">
        <v>0</v>
      </c>
      <c r="P59" s="42">
        <v>347532.96</v>
      </c>
      <c r="Q59" s="240">
        <v>0</v>
      </c>
      <c r="R59" s="240">
        <v>0</v>
      </c>
      <c r="S59" s="240">
        <v>0</v>
      </c>
      <c r="T59" s="240">
        <v>0</v>
      </c>
      <c r="U59" s="240">
        <v>0</v>
      </c>
      <c r="V59" s="240">
        <v>0</v>
      </c>
      <c r="W59" s="240">
        <v>0</v>
      </c>
      <c r="X59" s="268">
        <v>0</v>
      </c>
      <c r="Y59" s="280"/>
      <c r="Z59" s="277"/>
      <c r="AA59" s="272"/>
    </row>
    <row r="60" spans="1:27" ht="72" x14ac:dyDescent="0.2">
      <c r="A60" s="159" t="s">
        <v>670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188185.88000000006</v>
      </c>
      <c r="N60" s="147">
        <v>0.65</v>
      </c>
      <c r="O60" s="42">
        <v>0</v>
      </c>
      <c r="P60" s="42">
        <v>349488.04</v>
      </c>
      <c r="Q60" s="240">
        <v>0</v>
      </c>
      <c r="R60" s="240">
        <v>0</v>
      </c>
      <c r="S60" s="240">
        <v>0</v>
      </c>
      <c r="T60" s="240">
        <v>0</v>
      </c>
      <c r="U60" s="240">
        <v>0</v>
      </c>
      <c r="V60" s="240">
        <v>0</v>
      </c>
      <c r="W60" s="240">
        <v>0</v>
      </c>
      <c r="X60" s="268">
        <v>0</v>
      </c>
      <c r="Y60" s="280"/>
      <c r="Z60" s="277"/>
      <c r="AA60" s="272"/>
    </row>
    <row r="61" spans="1:27" ht="36" x14ac:dyDescent="0.2">
      <c r="A61" s="159" t="s">
        <v>671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350565.28999999992</v>
      </c>
      <c r="N61" s="147">
        <v>0.7</v>
      </c>
      <c r="O61" s="42">
        <v>0</v>
      </c>
      <c r="P61" s="42">
        <v>817985.67</v>
      </c>
      <c r="Q61" s="240">
        <v>0</v>
      </c>
      <c r="R61" s="240">
        <v>0</v>
      </c>
      <c r="S61" s="240">
        <v>0</v>
      </c>
      <c r="T61" s="240">
        <v>0</v>
      </c>
      <c r="U61" s="240">
        <v>0</v>
      </c>
      <c r="V61" s="240">
        <v>0</v>
      </c>
      <c r="W61" s="240">
        <v>0</v>
      </c>
      <c r="X61" s="268">
        <v>0</v>
      </c>
      <c r="Y61" s="280"/>
      <c r="Z61" s="277"/>
      <c r="AA61" s="272"/>
    </row>
    <row r="62" spans="1:27" ht="24" x14ac:dyDescent="0.2">
      <c r="A62" s="159" t="s">
        <v>672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211467.54000000004</v>
      </c>
      <c r="N62" s="147">
        <v>0.7</v>
      </c>
      <c r="O62" s="42">
        <v>0</v>
      </c>
      <c r="P62" s="42">
        <v>493424.23</v>
      </c>
      <c r="Q62" s="240">
        <v>0</v>
      </c>
      <c r="R62" s="240">
        <v>0</v>
      </c>
      <c r="S62" s="240">
        <v>0</v>
      </c>
      <c r="T62" s="240">
        <v>0</v>
      </c>
      <c r="U62" s="240">
        <v>0</v>
      </c>
      <c r="V62" s="240">
        <v>0</v>
      </c>
      <c r="W62" s="240">
        <v>0</v>
      </c>
      <c r="X62" s="268">
        <v>0</v>
      </c>
      <c r="Y62" s="271"/>
      <c r="Z62" s="277"/>
      <c r="AA62" s="272"/>
    </row>
    <row r="63" spans="1:27" ht="24" x14ac:dyDescent="0.2">
      <c r="A63" s="159" t="s">
        <v>673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68">
        <v>0</v>
      </c>
      <c r="Y63" s="280"/>
      <c r="Z63" s="277"/>
      <c r="AA63" s="272"/>
    </row>
    <row r="64" spans="1:27" ht="60" x14ac:dyDescent="0.2">
      <c r="A64" s="159" t="s">
        <v>674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138448.77000000002</v>
      </c>
      <c r="N64" s="147">
        <v>0.7</v>
      </c>
      <c r="O64" s="42">
        <v>0</v>
      </c>
      <c r="P64" s="42">
        <v>323047.13</v>
      </c>
      <c r="Q64" s="240">
        <v>0</v>
      </c>
      <c r="R64" s="240">
        <v>0</v>
      </c>
      <c r="S64" s="240">
        <v>0</v>
      </c>
      <c r="T64" s="240">
        <v>0</v>
      </c>
      <c r="U64" s="240">
        <v>0</v>
      </c>
      <c r="V64" s="240">
        <v>0</v>
      </c>
      <c r="W64" s="240">
        <v>0</v>
      </c>
      <c r="X64" s="268">
        <v>0</v>
      </c>
      <c r="Y64" s="271"/>
      <c r="Z64" s="277"/>
      <c r="AA64" s="272"/>
    </row>
    <row r="65" spans="1:27" ht="24" x14ac:dyDescent="0.2">
      <c r="A65" s="159" t="s">
        <v>675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734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105097.17999999996</v>
      </c>
      <c r="N65" s="147">
        <v>0.7</v>
      </c>
      <c r="O65" s="42">
        <v>0</v>
      </c>
      <c r="P65" s="42">
        <v>245226.73</v>
      </c>
      <c r="Q65" s="240">
        <v>0</v>
      </c>
      <c r="R65" s="240">
        <v>0</v>
      </c>
      <c r="S65" s="240">
        <v>0</v>
      </c>
      <c r="T65" s="240">
        <v>0</v>
      </c>
      <c r="U65" s="240">
        <v>0</v>
      </c>
      <c r="V65" s="240">
        <v>0</v>
      </c>
      <c r="W65" s="240">
        <v>0</v>
      </c>
      <c r="X65" s="268">
        <v>0</v>
      </c>
      <c r="Y65" s="271"/>
      <c r="Z65" s="277"/>
      <c r="AA65" s="272"/>
    </row>
    <row r="66" spans="1:27" ht="36" x14ac:dyDescent="0.2">
      <c r="A66" s="159" t="s">
        <v>676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0">
        <v>0</v>
      </c>
      <c r="R66" s="240">
        <v>0</v>
      </c>
      <c r="S66" s="240">
        <v>0</v>
      </c>
      <c r="T66" s="240">
        <v>0</v>
      </c>
      <c r="U66" s="240">
        <v>0</v>
      </c>
      <c r="V66" s="240">
        <v>0</v>
      </c>
      <c r="W66" s="240">
        <v>0</v>
      </c>
      <c r="X66" s="268">
        <v>0</v>
      </c>
      <c r="Y66" s="280"/>
      <c r="Z66" s="277"/>
      <c r="AA66" s="272"/>
    </row>
    <row r="67" spans="1:27" ht="36" x14ac:dyDescent="0.2">
      <c r="A67" s="159" t="s">
        <v>677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0">
        <v>0</v>
      </c>
      <c r="R67" s="240">
        <v>0</v>
      </c>
      <c r="S67" s="240">
        <v>0</v>
      </c>
      <c r="T67" s="240">
        <v>0</v>
      </c>
      <c r="U67" s="240">
        <v>0</v>
      </c>
      <c r="V67" s="240">
        <v>0</v>
      </c>
      <c r="W67" s="240">
        <v>0</v>
      </c>
      <c r="X67" s="268">
        <v>0</v>
      </c>
      <c r="Y67" s="271"/>
      <c r="Z67" s="277"/>
      <c r="AA67" s="272"/>
    </row>
    <row r="68" spans="1:27" ht="24" x14ac:dyDescent="0.2">
      <c r="A68" s="159" t="s">
        <v>678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188979.02999999997</v>
      </c>
      <c r="N68" s="147">
        <v>0.7</v>
      </c>
      <c r="O68" s="42">
        <v>0</v>
      </c>
      <c r="P68" s="42">
        <v>440951.06</v>
      </c>
      <c r="Q68" s="240">
        <v>0</v>
      </c>
      <c r="R68" s="240">
        <v>0</v>
      </c>
      <c r="S68" s="240">
        <v>0</v>
      </c>
      <c r="T68" s="240">
        <v>0</v>
      </c>
      <c r="U68" s="240">
        <v>0</v>
      </c>
      <c r="V68" s="240">
        <v>0</v>
      </c>
      <c r="W68" s="240">
        <v>0</v>
      </c>
      <c r="X68" s="268">
        <v>0</v>
      </c>
      <c r="Y68" s="271"/>
      <c r="Z68" s="277"/>
      <c r="AA68" s="272"/>
    </row>
    <row r="69" spans="1:27" ht="132" x14ac:dyDescent="0.2">
      <c r="A69" s="159" t="s">
        <v>679</v>
      </c>
      <c r="B69" s="143" t="s">
        <v>725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722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0">
        <v>0</v>
      </c>
      <c r="R69" s="240">
        <v>0</v>
      </c>
      <c r="S69" s="240">
        <v>0</v>
      </c>
      <c r="T69" s="240">
        <v>0</v>
      </c>
      <c r="U69" s="240">
        <v>0</v>
      </c>
      <c r="V69" s="240">
        <v>0</v>
      </c>
      <c r="W69" s="240">
        <v>0</v>
      </c>
      <c r="X69" s="268">
        <v>0</v>
      </c>
      <c r="Y69" s="280"/>
      <c r="Z69" s="277"/>
      <c r="AA69" s="272"/>
    </row>
    <row r="70" spans="1:27" ht="24" x14ac:dyDescent="0.2">
      <c r="A70" s="159" t="s">
        <v>680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138463.55000000002</v>
      </c>
      <c r="N70" s="147">
        <v>0.65</v>
      </c>
      <c r="O70" s="42">
        <v>0</v>
      </c>
      <c r="P70" s="42">
        <v>257146.58</v>
      </c>
      <c r="Q70" s="240">
        <v>0</v>
      </c>
      <c r="R70" s="240">
        <v>0</v>
      </c>
      <c r="S70" s="240">
        <v>0</v>
      </c>
      <c r="T70" s="240">
        <v>0</v>
      </c>
      <c r="U70" s="240">
        <v>0</v>
      </c>
      <c r="V70" s="240">
        <v>0</v>
      </c>
      <c r="W70" s="240">
        <v>0</v>
      </c>
      <c r="X70" s="268">
        <v>0</v>
      </c>
      <c r="Y70" s="271"/>
      <c r="Z70" s="277"/>
      <c r="AA70" s="272"/>
    </row>
    <row r="71" spans="1:27" ht="36" x14ac:dyDescent="0.2">
      <c r="A71" s="159" t="s">
        <v>681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709</v>
      </c>
      <c r="H71" s="143" t="s">
        <v>113</v>
      </c>
      <c r="I71" s="145">
        <v>2.4683000000000002</v>
      </c>
      <c r="J71" s="146" t="s">
        <v>373</v>
      </c>
      <c r="K71" s="43">
        <v>321583.59999999998</v>
      </c>
      <c r="L71" s="42">
        <v>209029.34</v>
      </c>
      <c r="M71" s="48">
        <v>112554.25999999998</v>
      </c>
      <c r="N71" s="147">
        <v>0.65</v>
      </c>
      <c r="O71" s="42">
        <v>0</v>
      </c>
      <c r="P71" s="42">
        <v>209029.34</v>
      </c>
      <c r="Q71" s="240">
        <v>0</v>
      </c>
      <c r="R71" s="240">
        <v>0</v>
      </c>
      <c r="S71" s="240">
        <v>0</v>
      </c>
      <c r="T71" s="240">
        <v>0</v>
      </c>
      <c r="U71" s="240">
        <v>0</v>
      </c>
      <c r="V71" s="240">
        <v>0</v>
      </c>
      <c r="W71" s="240">
        <v>0</v>
      </c>
      <c r="X71" s="268">
        <v>0</v>
      </c>
      <c r="Y71" s="271"/>
      <c r="Z71" s="277"/>
      <c r="AA71" s="272"/>
    </row>
    <row r="72" spans="1:27" ht="36" x14ac:dyDescent="0.2">
      <c r="A72" s="159" t="s">
        <v>682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374</v>
      </c>
      <c r="K72" s="43">
        <v>131601.26999999999</v>
      </c>
      <c r="L72" s="42">
        <v>85540.82</v>
      </c>
      <c r="M72" s="48">
        <v>46060.449999999983</v>
      </c>
      <c r="N72" s="147">
        <v>0.65</v>
      </c>
      <c r="O72" s="42">
        <v>0</v>
      </c>
      <c r="P72" s="42">
        <v>85540.82</v>
      </c>
      <c r="Q72" s="240">
        <v>0</v>
      </c>
      <c r="R72" s="240">
        <v>0</v>
      </c>
      <c r="S72" s="240">
        <v>0</v>
      </c>
      <c r="T72" s="240">
        <v>0</v>
      </c>
      <c r="U72" s="240">
        <v>0</v>
      </c>
      <c r="V72" s="240">
        <v>0</v>
      </c>
      <c r="W72" s="240">
        <v>0</v>
      </c>
      <c r="X72" s="268">
        <v>0</v>
      </c>
      <c r="Y72" s="271"/>
      <c r="Z72" s="277"/>
      <c r="AA72" s="272"/>
    </row>
    <row r="73" spans="1:27" ht="24" x14ac:dyDescent="0.2">
      <c r="A73" s="159" t="s">
        <v>683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0">
        <v>0</v>
      </c>
      <c r="R73" s="240">
        <v>0</v>
      </c>
      <c r="S73" s="240">
        <v>0</v>
      </c>
      <c r="T73" s="240">
        <v>0</v>
      </c>
      <c r="U73" s="240">
        <v>0</v>
      </c>
      <c r="V73" s="240">
        <v>0</v>
      </c>
      <c r="W73" s="240">
        <v>0</v>
      </c>
      <c r="X73" s="268">
        <v>0</v>
      </c>
      <c r="Y73" s="280"/>
      <c r="Z73" s="277"/>
      <c r="AA73" s="272"/>
    </row>
    <row r="74" spans="1:27" ht="36" x14ac:dyDescent="0.2">
      <c r="A74" s="159" t="s">
        <v>684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374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0">
        <v>0</v>
      </c>
      <c r="R74" s="240">
        <v>0</v>
      </c>
      <c r="S74" s="240">
        <v>0</v>
      </c>
      <c r="T74" s="240">
        <v>0</v>
      </c>
      <c r="U74" s="240">
        <v>0</v>
      </c>
      <c r="V74" s="240">
        <v>0</v>
      </c>
      <c r="W74" s="240">
        <v>0</v>
      </c>
      <c r="X74" s="268">
        <v>0</v>
      </c>
      <c r="Y74" s="280"/>
      <c r="Z74" s="277"/>
      <c r="AA74" s="272"/>
    </row>
    <row r="75" spans="1:27" ht="36" x14ac:dyDescent="0.2">
      <c r="A75" s="159" t="s">
        <v>685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375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0">
        <v>0</v>
      </c>
      <c r="R75" s="240">
        <v>0</v>
      </c>
      <c r="S75" s="240">
        <v>0</v>
      </c>
      <c r="T75" s="240">
        <v>0</v>
      </c>
      <c r="U75" s="240">
        <v>0</v>
      </c>
      <c r="V75" s="240">
        <v>0</v>
      </c>
      <c r="W75" s="240">
        <v>0</v>
      </c>
      <c r="X75" s="268">
        <v>0</v>
      </c>
      <c r="Y75" s="280"/>
      <c r="Z75" s="277"/>
      <c r="AA75" s="272"/>
    </row>
    <row r="76" spans="1:27" ht="24" x14ac:dyDescent="0.2">
      <c r="A76" s="159" t="s">
        <v>686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708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193501.71999999997</v>
      </c>
      <c r="N76" s="147">
        <v>0.7</v>
      </c>
      <c r="O76" s="42">
        <v>0</v>
      </c>
      <c r="P76" s="42">
        <v>451504</v>
      </c>
      <c r="Q76" s="240">
        <v>0</v>
      </c>
      <c r="R76" s="240">
        <v>0</v>
      </c>
      <c r="S76" s="240">
        <v>0</v>
      </c>
      <c r="T76" s="240">
        <v>0</v>
      </c>
      <c r="U76" s="240">
        <v>0</v>
      </c>
      <c r="V76" s="240">
        <v>0</v>
      </c>
      <c r="W76" s="240">
        <v>0</v>
      </c>
      <c r="X76" s="268">
        <v>0</v>
      </c>
      <c r="Y76" s="271"/>
      <c r="Z76" s="277"/>
      <c r="AA76" s="272"/>
    </row>
    <row r="77" spans="1:27" ht="36" x14ac:dyDescent="0.2">
      <c r="A77" s="159" t="s">
        <v>687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376</v>
      </c>
      <c r="K77" s="43">
        <v>713793.4</v>
      </c>
      <c r="L77" s="42">
        <v>499655.38</v>
      </c>
      <c r="M77" s="48">
        <v>214138.02000000002</v>
      </c>
      <c r="N77" s="147">
        <v>0.7</v>
      </c>
      <c r="O77" s="42">
        <v>0</v>
      </c>
      <c r="P77" s="42">
        <v>499655.38</v>
      </c>
      <c r="Q77" s="240">
        <v>0</v>
      </c>
      <c r="R77" s="240">
        <v>0</v>
      </c>
      <c r="S77" s="240">
        <v>0</v>
      </c>
      <c r="T77" s="240">
        <v>0</v>
      </c>
      <c r="U77" s="240">
        <v>0</v>
      </c>
      <c r="V77" s="240">
        <v>0</v>
      </c>
      <c r="W77" s="240">
        <v>0</v>
      </c>
      <c r="X77" s="268">
        <v>0</v>
      </c>
      <c r="Y77" s="296"/>
      <c r="Z77" s="277"/>
      <c r="AA77" s="272"/>
    </row>
    <row r="78" spans="1:27" ht="72" x14ac:dyDescent="0.2">
      <c r="A78" s="159" t="s">
        <v>688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712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259358.28000000003</v>
      </c>
      <c r="N78" s="147">
        <v>0.65</v>
      </c>
      <c r="O78" s="42">
        <v>0</v>
      </c>
      <c r="P78" s="42">
        <v>481665.37</v>
      </c>
      <c r="Q78" s="240">
        <v>0</v>
      </c>
      <c r="R78" s="240">
        <v>0</v>
      </c>
      <c r="S78" s="240">
        <v>0</v>
      </c>
      <c r="T78" s="240">
        <v>0</v>
      </c>
      <c r="U78" s="240">
        <v>0</v>
      </c>
      <c r="V78" s="240">
        <v>0</v>
      </c>
      <c r="W78" s="240">
        <v>0</v>
      </c>
      <c r="X78" s="268">
        <v>0</v>
      </c>
      <c r="Y78" s="280"/>
      <c r="Z78" s="277"/>
      <c r="AA78" s="272"/>
    </row>
    <row r="79" spans="1:27" ht="60" x14ac:dyDescent="0.2">
      <c r="A79" s="159" t="s">
        <v>689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283016.27999999991</v>
      </c>
      <c r="N79" s="147">
        <v>0.7</v>
      </c>
      <c r="O79" s="42">
        <v>0</v>
      </c>
      <c r="P79" s="42">
        <v>660371.31000000006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0</v>
      </c>
      <c r="X79" s="268">
        <v>0</v>
      </c>
      <c r="Y79" s="271"/>
      <c r="Z79" s="277"/>
      <c r="AA79" s="272"/>
    </row>
    <row r="80" spans="1:27" ht="24" x14ac:dyDescent="0.2">
      <c r="A80" s="159" t="s">
        <v>690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705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192629.73000000004</v>
      </c>
      <c r="N80" s="147">
        <v>0.65</v>
      </c>
      <c r="O80" s="42">
        <v>0</v>
      </c>
      <c r="P80" s="42">
        <v>357740.92</v>
      </c>
      <c r="Q80" s="240">
        <v>0</v>
      </c>
      <c r="R80" s="240">
        <v>0</v>
      </c>
      <c r="S80" s="240">
        <v>0</v>
      </c>
      <c r="T80" s="240">
        <v>0</v>
      </c>
      <c r="U80" s="240">
        <v>0</v>
      </c>
      <c r="V80" s="240">
        <v>0</v>
      </c>
      <c r="W80" s="240">
        <v>0</v>
      </c>
      <c r="X80" s="268">
        <v>0</v>
      </c>
      <c r="Y80" s="271"/>
      <c r="Z80" s="277"/>
      <c r="AA80" s="272"/>
    </row>
    <row r="81" spans="1:27" ht="24" x14ac:dyDescent="0.2">
      <c r="A81" s="159" t="s">
        <v>691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401073.33999999985</v>
      </c>
      <c r="N81" s="147">
        <v>0.7</v>
      </c>
      <c r="O81" s="42">
        <v>0</v>
      </c>
      <c r="P81" s="42">
        <v>935837.79</v>
      </c>
      <c r="Q81" s="240">
        <v>0</v>
      </c>
      <c r="R81" s="240">
        <v>0</v>
      </c>
      <c r="S81" s="240">
        <v>0</v>
      </c>
      <c r="T81" s="240">
        <v>0</v>
      </c>
      <c r="U81" s="240">
        <v>0</v>
      </c>
      <c r="V81" s="240">
        <v>0</v>
      </c>
      <c r="W81" s="240">
        <v>0</v>
      </c>
      <c r="X81" s="268">
        <v>0</v>
      </c>
      <c r="Y81" s="271"/>
      <c r="Z81" s="277"/>
      <c r="AA81" s="272"/>
    </row>
    <row r="82" spans="1:27" ht="24" x14ac:dyDescent="0.2">
      <c r="A82" s="159" t="s">
        <v>692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179961.59999999998</v>
      </c>
      <c r="N82" s="147">
        <v>0.7</v>
      </c>
      <c r="O82" s="42">
        <v>0</v>
      </c>
      <c r="P82" s="42">
        <v>419910.38</v>
      </c>
      <c r="Q82" s="240">
        <v>0</v>
      </c>
      <c r="R82" s="240">
        <v>0</v>
      </c>
      <c r="S82" s="240">
        <v>0</v>
      </c>
      <c r="T82" s="240">
        <v>0</v>
      </c>
      <c r="U82" s="240">
        <v>0</v>
      </c>
      <c r="V82" s="240">
        <v>0</v>
      </c>
      <c r="W82" s="240">
        <v>0</v>
      </c>
      <c r="X82" s="268">
        <v>0</v>
      </c>
      <c r="Y82" s="271"/>
      <c r="Z82" s="277"/>
      <c r="AA82" s="272"/>
    </row>
    <row r="83" spans="1:27" ht="24" x14ac:dyDescent="0.2">
      <c r="A83" s="159" t="s">
        <v>693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707</v>
      </c>
      <c r="H83" s="143" t="s">
        <v>112</v>
      </c>
      <c r="I83" s="145">
        <v>0.96699999999999997</v>
      </c>
      <c r="J83" s="146" t="s">
        <v>377</v>
      </c>
      <c r="K83" s="43">
        <v>327275.84999999998</v>
      </c>
      <c r="L83" s="42">
        <v>229093.09</v>
      </c>
      <c r="M83" s="48">
        <v>98182.75999999998</v>
      </c>
      <c r="N83" s="147">
        <v>0.7</v>
      </c>
      <c r="O83" s="42">
        <v>0</v>
      </c>
      <c r="P83" s="42">
        <v>229093.09</v>
      </c>
      <c r="Q83" s="240">
        <v>0</v>
      </c>
      <c r="R83" s="240">
        <v>0</v>
      </c>
      <c r="S83" s="240">
        <v>0</v>
      </c>
      <c r="T83" s="240">
        <v>0</v>
      </c>
      <c r="U83" s="240">
        <v>0</v>
      </c>
      <c r="V83" s="240">
        <v>0</v>
      </c>
      <c r="W83" s="240">
        <v>0</v>
      </c>
      <c r="X83" s="268">
        <v>0</v>
      </c>
      <c r="Y83" s="271"/>
      <c r="Z83" s="277"/>
      <c r="AA83" s="272"/>
    </row>
    <row r="84" spans="1:27" ht="24" x14ac:dyDescent="0.2">
      <c r="A84" s="159" t="s">
        <v>694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122799.74000000005</v>
      </c>
      <c r="N84" s="147">
        <v>0.7</v>
      </c>
      <c r="O84" s="42">
        <v>0</v>
      </c>
      <c r="P84" s="42">
        <v>286532.71999999997</v>
      </c>
      <c r="Q84" s="240">
        <v>0</v>
      </c>
      <c r="R84" s="240">
        <v>0</v>
      </c>
      <c r="S84" s="240">
        <v>0</v>
      </c>
      <c r="T84" s="240">
        <v>0</v>
      </c>
      <c r="U84" s="240">
        <v>0</v>
      </c>
      <c r="V84" s="240">
        <v>0</v>
      </c>
      <c r="W84" s="240">
        <v>0</v>
      </c>
      <c r="X84" s="268">
        <v>0</v>
      </c>
      <c r="Y84" s="271"/>
      <c r="Z84" s="277"/>
      <c r="AA84" s="272"/>
    </row>
    <row r="85" spans="1:27" ht="24" x14ac:dyDescent="0.2">
      <c r="A85" s="159" t="s">
        <v>695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164246.60999999993</v>
      </c>
      <c r="N85" s="147">
        <v>0.7</v>
      </c>
      <c r="O85" s="42">
        <v>0</v>
      </c>
      <c r="P85" s="42">
        <v>383242.09</v>
      </c>
      <c r="Q85" s="240">
        <v>0</v>
      </c>
      <c r="R85" s="240">
        <v>0</v>
      </c>
      <c r="S85" s="240">
        <v>0</v>
      </c>
      <c r="T85" s="240">
        <v>0</v>
      </c>
      <c r="U85" s="240">
        <v>0</v>
      </c>
      <c r="V85" s="240">
        <v>0</v>
      </c>
      <c r="W85" s="240">
        <v>0</v>
      </c>
      <c r="X85" s="268">
        <v>0</v>
      </c>
      <c r="Y85" s="280"/>
      <c r="Z85" s="277"/>
      <c r="AA85" s="272"/>
    </row>
    <row r="86" spans="1:27" ht="24" x14ac:dyDescent="0.2">
      <c r="A86" s="159" t="s">
        <v>696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378</v>
      </c>
      <c r="K86" s="43">
        <v>307155.59999999998</v>
      </c>
      <c r="L86" s="42">
        <v>215008.92</v>
      </c>
      <c r="M86" s="48">
        <v>92146.679999999964</v>
      </c>
      <c r="N86" s="147">
        <v>0.7</v>
      </c>
      <c r="O86" s="42">
        <v>0</v>
      </c>
      <c r="P86" s="42">
        <v>215008.92</v>
      </c>
      <c r="Q86" s="240">
        <v>0</v>
      </c>
      <c r="R86" s="240">
        <v>0</v>
      </c>
      <c r="S86" s="240">
        <v>0</v>
      </c>
      <c r="T86" s="240">
        <v>0</v>
      </c>
      <c r="U86" s="240">
        <v>0</v>
      </c>
      <c r="V86" s="240">
        <v>0</v>
      </c>
      <c r="W86" s="240">
        <v>0</v>
      </c>
      <c r="X86" s="268">
        <v>0</v>
      </c>
      <c r="Y86" s="271"/>
      <c r="Z86" s="277"/>
      <c r="AA86" s="272"/>
    </row>
    <row r="87" spans="1:27" ht="24" x14ac:dyDescent="0.2">
      <c r="A87" s="159" t="s">
        <v>697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378</v>
      </c>
      <c r="K87" s="43">
        <v>496893.25</v>
      </c>
      <c r="L87" s="42">
        <v>347825.27</v>
      </c>
      <c r="M87" s="48">
        <v>149067.97999999998</v>
      </c>
      <c r="N87" s="147">
        <v>0.7</v>
      </c>
      <c r="O87" s="42">
        <v>0</v>
      </c>
      <c r="P87" s="42">
        <v>347825.27</v>
      </c>
      <c r="Q87" s="240">
        <v>0</v>
      </c>
      <c r="R87" s="240">
        <v>0</v>
      </c>
      <c r="S87" s="240">
        <v>0</v>
      </c>
      <c r="T87" s="240">
        <v>0</v>
      </c>
      <c r="U87" s="240">
        <v>0</v>
      </c>
      <c r="V87" s="240">
        <v>0</v>
      </c>
      <c r="W87" s="240">
        <v>0</v>
      </c>
      <c r="X87" s="268">
        <v>0</v>
      </c>
      <c r="Y87" s="271"/>
      <c r="Z87" s="277"/>
      <c r="AA87" s="272"/>
    </row>
    <row r="88" spans="1:27" ht="36" x14ac:dyDescent="0.2">
      <c r="A88" s="159" t="s">
        <v>698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102289.86000000002</v>
      </c>
      <c r="N88" s="147">
        <v>0.7</v>
      </c>
      <c r="O88" s="42">
        <v>0</v>
      </c>
      <c r="P88" s="42">
        <v>238676.34</v>
      </c>
      <c r="Q88" s="240">
        <v>0</v>
      </c>
      <c r="R88" s="240">
        <v>0</v>
      </c>
      <c r="S88" s="240">
        <v>0</v>
      </c>
      <c r="T88" s="240">
        <v>0</v>
      </c>
      <c r="U88" s="240">
        <v>0</v>
      </c>
      <c r="V88" s="240">
        <v>0</v>
      </c>
      <c r="W88" s="240">
        <v>0</v>
      </c>
      <c r="X88" s="268">
        <v>0</v>
      </c>
      <c r="Y88" s="271"/>
      <c r="Z88" s="277"/>
      <c r="AA88" s="272"/>
    </row>
    <row r="89" spans="1:27" ht="24" x14ac:dyDescent="0.2">
      <c r="A89" s="159" t="s">
        <v>699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181196.72000000003</v>
      </c>
      <c r="N89" s="147">
        <v>0.65</v>
      </c>
      <c r="O89" s="42">
        <v>0</v>
      </c>
      <c r="P89" s="42">
        <v>336508.18</v>
      </c>
      <c r="Q89" s="240">
        <v>0</v>
      </c>
      <c r="R89" s="240">
        <v>0</v>
      </c>
      <c r="S89" s="240">
        <v>0</v>
      </c>
      <c r="T89" s="240">
        <v>0</v>
      </c>
      <c r="U89" s="240">
        <v>0</v>
      </c>
      <c r="V89" s="240">
        <v>0</v>
      </c>
      <c r="W89" s="240">
        <v>0</v>
      </c>
      <c r="X89" s="268">
        <v>0</v>
      </c>
      <c r="Y89" s="280"/>
      <c r="Z89" s="277"/>
      <c r="AA89" s="272"/>
    </row>
    <row r="90" spans="1:27" ht="24" x14ac:dyDescent="0.2">
      <c r="A90" s="159" t="s">
        <v>700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0">
        <v>0</v>
      </c>
      <c r="R90" s="240">
        <v>0</v>
      </c>
      <c r="S90" s="240">
        <v>0</v>
      </c>
      <c r="T90" s="240">
        <v>0</v>
      </c>
      <c r="U90" s="240">
        <v>0</v>
      </c>
      <c r="V90" s="240">
        <v>0</v>
      </c>
      <c r="W90" s="240">
        <v>0</v>
      </c>
      <c r="X90" s="268">
        <v>0</v>
      </c>
      <c r="Y90" s="271"/>
      <c r="Z90" s="277"/>
      <c r="AA90" s="272"/>
    </row>
    <row r="91" spans="1:27" ht="36" x14ac:dyDescent="0.2">
      <c r="A91" s="159" t="s">
        <v>701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0">
        <v>0</v>
      </c>
      <c r="R91" s="240">
        <v>0</v>
      </c>
      <c r="S91" s="240">
        <v>0</v>
      </c>
      <c r="T91" s="240">
        <v>0</v>
      </c>
      <c r="U91" s="240">
        <v>0</v>
      </c>
      <c r="V91" s="240">
        <v>0</v>
      </c>
      <c r="W91" s="240">
        <v>0</v>
      </c>
      <c r="X91" s="268">
        <v>0</v>
      </c>
      <c r="Y91" s="280"/>
      <c r="Z91" s="277"/>
      <c r="AA91" s="272"/>
    </row>
    <row r="92" spans="1:27" ht="24" x14ac:dyDescent="0.2">
      <c r="A92" s="159" t="s">
        <v>702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0">
        <v>0</v>
      </c>
      <c r="R92" s="240">
        <v>0</v>
      </c>
      <c r="S92" s="240">
        <v>0</v>
      </c>
      <c r="T92" s="240">
        <v>0</v>
      </c>
      <c r="U92" s="240">
        <v>0</v>
      </c>
      <c r="V92" s="240">
        <v>0</v>
      </c>
      <c r="W92" s="240">
        <v>0</v>
      </c>
      <c r="X92" s="268">
        <v>0</v>
      </c>
      <c r="Y92" s="271"/>
      <c r="Z92" s="277"/>
      <c r="AA92" s="272"/>
    </row>
    <row r="93" spans="1:27" ht="36" x14ac:dyDescent="0.2">
      <c r="A93" s="160" t="s">
        <v>703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938067.85000000009</v>
      </c>
      <c r="N93" s="155">
        <v>0.65</v>
      </c>
      <c r="O93" s="42">
        <v>0</v>
      </c>
      <c r="P93" s="162">
        <v>1063649.78</v>
      </c>
      <c r="Q93" s="162">
        <v>678476.22</v>
      </c>
      <c r="R93" s="253">
        <v>0</v>
      </c>
      <c r="S93" s="253">
        <v>0</v>
      </c>
      <c r="T93" s="253">
        <v>0</v>
      </c>
      <c r="U93" s="253">
        <v>0</v>
      </c>
      <c r="V93" s="253">
        <v>0</v>
      </c>
      <c r="W93" s="253">
        <v>0</v>
      </c>
      <c r="X93" s="252">
        <v>0</v>
      </c>
      <c r="Y93" s="271"/>
      <c r="Z93" s="277"/>
      <c r="AA93" s="272"/>
    </row>
    <row r="94" spans="1:27" ht="36" x14ac:dyDescent="0.2">
      <c r="A94" s="160" t="s">
        <v>704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3">
        <v>0</v>
      </c>
      <c r="S94" s="253">
        <v>0</v>
      </c>
      <c r="T94" s="253">
        <v>0</v>
      </c>
      <c r="U94" s="253">
        <v>0</v>
      </c>
      <c r="V94" s="253">
        <v>0</v>
      </c>
      <c r="W94" s="253">
        <v>0</v>
      </c>
      <c r="X94" s="252">
        <v>0</v>
      </c>
      <c r="Y94" s="271"/>
      <c r="Z94" s="277"/>
      <c r="AA94" s="272"/>
    </row>
    <row r="95" spans="1:27" ht="84" x14ac:dyDescent="0.2">
      <c r="A95" s="260" t="s">
        <v>714</v>
      </c>
      <c r="B95" s="261">
        <v>171</v>
      </c>
      <c r="C95" s="262" t="s">
        <v>62</v>
      </c>
      <c r="D95" s="263" t="s">
        <v>138</v>
      </c>
      <c r="E95" s="264" t="s">
        <v>202</v>
      </c>
      <c r="F95" s="261" t="s">
        <v>264</v>
      </c>
      <c r="G95" s="265" t="s">
        <v>353</v>
      </c>
      <c r="H95" s="261" t="s">
        <v>111</v>
      </c>
      <c r="I95" s="266">
        <v>1.0044999999999999</v>
      </c>
      <c r="J95" s="267" t="s">
        <v>131</v>
      </c>
      <c r="K95" s="268">
        <v>4444497.66</v>
      </c>
      <c r="L95" s="240">
        <v>2888923.47</v>
      </c>
      <c r="M95" s="269">
        <v>1555574.19</v>
      </c>
      <c r="N95" s="270">
        <v>0.65</v>
      </c>
      <c r="O95" s="240">
        <v>0</v>
      </c>
      <c r="P95" s="240">
        <v>2888923.47</v>
      </c>
      <c r="Q95" s="240">
        <v>0</v>
      </c>
      <c r="R95" s="240">
        <v>0</v>
      </c>
      <c r="S95" s="240">
        <v>0</v>
      </c>
      <c r="T95" s="240">
        <v>0</v>
      </c>
      <c r="U95" s="240">
        <v>0</v>
      </c>
      <c r="V95" s="240">
        <v>0</v>
      </c>
      <c r="W95" s="240">
        <v>0</v>
      </c>
      <c r="X95" s="268">
        <v>0</v>
      </c>
      <c r="Y95" s="271"/>
      <c r="Z95" s="277"/>
      <c r="AA95" s="272"/>
    </row>
    <row r="96" spans="1:27" ht="36" x14ac:dyDescent="0.2">
      <c r="A96" s="260" t="s">
        <v>715</v>
      </c>
      <c r="B96" s="261">
        <v>308</v>
      </c>
      <c r="C96" s="262" t="s">
        <v>62</v>
      </c>
      <c r="D96" s="263" t="s">
        <v>176</v>
      </c>
      <c r="E96" s="264" t="s">
        <v>240</v>
      </c>
      <c r="F96" s="261" t="s">
        <v>284</v>
      </c>
      <c r="G96" s="265" t="s">
        <v>454</v>
      </c>
      <c r="H96" s="261" t="s">
        <v>112</v>
      </c>
      <c r="I96" s="266">
        <v>0.999</v>
      </c>
      <c r="J96" s="267" t="s">
        <v>374</v>
      </c>
      <c r="K96" s="268">
        <v>98547.35</v>
      </c>
      <c r="L96" s="240">
        <v>64055.77</v>
      </c>
      <c r="M96" s="269">
        <v>34491.580000000009</v>
      </c>
      <c r="N96" s="270">
        <v>0.65</v>
      </c>
      <c r="O96" s="240">
        <v>0</v>
      </c>
      <c r="P96" s="240">
        <v>64055.77</v>
      </c>
      <c r="Q96" s="240">
        <v>0</v>
      </c>
      <c r="R96" s="240">
        <v>0</v>
      </c>
      <c r="S96" s="240">
        <v>0</v>
      </c>
      <c r="T96" s="240">
        <v>0</v>
      </c>
      <c r="U96" s="240">
        <v>0</v>
      </c>
      <c r="V96" s="240">
        <v>0</v>
      </c>
      <c r="W96" s="240">
        <v>0</v>
      </c>
      <c r="X96" s="268">
        <v>0</v>
      </c>
      <c r="Y96" s="296"/>
      <c r="Z96" s="277"/>
      <c r="AA96" s="272"/>
    </row>
    <row r="97" spans="1:27" ht="24" x14ac:dyDescent="0.2">
      <c r="A97" s="260" t="s">
        <v>716</v>
      </c>
      <c r="B97" s="261">
        <v>402</v>
      </c>
      <c r="C97" s="262" t="s">
        <v>62</v>
      </c>
      <c r="D97" s="263" t="s">
        <v>414</v>
      </c>
      <c r="E97" s="264" t="s">
        <v>419</v>
      </c>
      <c r="F97" s="261" t="s">
        <v>271</v>
      </c>
      <c r="G97" s="265" t="s">
        <v>455</v>
      </c>
      <c r="H97" s="261" t="s">
        <v>111</v>
      </c>
      <c r="I97" s="266">
        <v>0.96996000000000004</v>
      </c>
      <c r="J97" s="267" t="s">
        <v>497</v>
      </c>
      <c r="K97" s="268">
        <v>587585.9</v>
      </c>
      <c r="L97" s="240">
        <v>381930.83</v>
      </c>
      <c r="M97" s="269">
        <v>205655.07</v>
      </c>
      <c r="N97" s="270">
        <v>0.65</v>
      </c>
      <c r="O97" s="240">
        <v>0</v>
      </c>
      <c r="P97" s="240">
        <v>381930.83</v>
      </c>
      <c r="Q97" s="240">
        <v>0</v>
      </c>
      <c r="R97" s="240">
        <v>0</v>
      </c>
      <c r="S97" s="240">
        <v>0</v>
      </c>
      <c r="T97" s="240">
        <v>0</v>
      </c>
      <c r="U97" s="240">
        <v>0</v>
      </c>
      <c r="V97" s="240">
        <v>0</v>
      </c>
      <c r="W97" s="240">
        <v>0</v>
      </c>
      <c r="X97" s="268">
        <v>0</v>
      </c>
      <c r="Y97" s="271"/>
      <c r="Z97" s="277"/>
      <c r="AA97" s="272"/>
    </row>
    <row r="98" spans="1:27" ht="24" x14ac:dyDescent="0.2">
      <c r="A98" s="260" t="s">
        <v>717</v>
      </c>
      <c r="B98" s="261">
        <v>174</v>
      </c>
      <c r="C98" s="262" t="s">
        <v>62</v>
      </c>
      <c r="D98" s="263" t="s">
        <v>416</v>
      </c>
      <c r="E98" s="264">
        <v>1462</v>
      </c>
      <c r="F98" s="261" t="s">
        <v>416</v>
      </c>
      <c r="G98" s="265" t="s">
        <v>739</v>
      </c>
      <c r="H98" s="261" t="s">
        <v>111</v>
      </c>
      <c r="I98" s="266">
        <v>0.874</v>
      </c>
      <c r="J98" s="267" t="s">
        <v>118</v>
      </c>
      <c r="K98" s="268">
        <v>4662525.5599999996</v>
      </c>
      <c r="L98" s="240">
        <v>2797515.33</v>
      </c>
      <c r="M98" s="269">
        <v>1865010.2299999995</v>
      </c>
      <c r="N98" s="270">
        <v>0.6</v>
      </c>
      <c r="O98" s="240">
        <v>0</v>
      </c>
      <c r="P98" s="240">
        <v>2797515.33</v>
      </c>
      <c r="Q98" s="240">
        <v>0</v>
      </c>
      <c r="R98" s="240">
        <v>0</v>
      </c>
      <c r="S98" s="240">
        <v>0</v>
      </c>
      <c r="T98" s="240">
        <v>0</v>
      </c>
      <c r="U98" s="240">
        <v>0</v>
      </c>
      <c r="V98" s="240">
        <v>0</v>
      </c>
      <c r="W98" s="240">
        <v>0</v>
      </c>
      <c r="X98" s="268">
        <v>0</v>
      </c>
      <c r="Y98" s="280"/>
      <c r="Z98" s="277"/>
      <c r="AA98" s="272"/>
    </row>
    <row r="99" spans="1:27" ht="24" x14ac:dyDescent="0.2">
      <c r="A99" s="260" t="s">
        <v>718</v>
      </c>
      <c r="B99" s="261">
        <v>215</v>
      </c>
      <c r="C99" s="262" t="s">
        <v>62</v>
      </c>
      <c r="D99" s="263" t="s">
        <v>177</v>
      </c>
      <c r="E99" s="264" t="s">
        <v>241</v>
      </c>
      <c r="F99" s="261" t="s">
        <v>272</v>
      </c>
      <c r="G99" s="265" t="s">
        <v>456</v>
      </c>
      <c r="H99" s="261" t="s">
        <v>111</v>
      </c>
      <c r="I99" s="266">
        <v>0.79724000000000006</v>
      </c>
      <c r="J99" s="267" t="s">
        <v>361</v>
      </c>
      <c r="K99" s="268">
        <v>948283.38</v>
      </c>
      <c r="L99" s="240">
        <v>616384.18999999994</v>
      </c>
      <c r="M99" s="269">
        <v>331899.19000000006</v>
      </c>
      <c r="N99" s="270">
        <v>0.65</v>
      </c>
      <c r="O99" s="240">
        <v>0</v>
      </c>
      <c r="P99" s="240">
        <v>616384.18999999994</v>
      </c>
      <c r="Q99" s="240">
        <v>0</v>
      </c>
      <c r="R99" s="240">
        <v>0</v>
      </c>
      <c r="S99" s="240">
        <v>0</v>
      </c>
      <c r="T99" s="240">
        <v>0</v>
      </c>
      <c r="U99" s="240">
        <v>0</v>
      </c>
      <c r="V99" s="240">
        <v>0</v>
      </c>
      <c r="W99" s="240">
        <v>0</v>
      </c>
      <c r="X99" s="268">
        <v>0</v>
      </c>
      <c r="Y99" s="271"/>
      <c r="Z99" s="277"/>
      <c r="AA99" s="272"/>
    </row>
    <row r="100" spans="1:27" ht="24" x14ac:dyDescent="0.2">
      <c r="A100" s="251" t="s">
        <v>719</v>
      </c>
      <c r="B100" s="242">
        <v>316</v>
      </c>
      <c r="C100" s="243" t="s">
        <v>61</v>
      </c>
      <c r="D100" s="244" t="s">
        <v>391</v>
      </c>
      <c r="E100" s="245" t="s">
        <v>420</v>
      </c>
      <c r="F100" s="242" t="s">
        <v>276</v>
      </c>
      <c r="G100" s="246" t="s">
        <v>457</v>
      </c>
      <c r="H100" s="242" t="s">
        <v>111</v>
      </c>
      <c r="I100" s="247">
        <v>0.52897000000000005</v>
      </c>
      <c r="J100" s="248" t="s">
        <v>498</v>
      </c>
      <c r="K100" s="252">
        <v>2324824.11</v>
      </c>
      <c r="L100" s="253">
        <v>1477949.77</v>
      </c>
      <c r="M100" s="254">
        <v>846874.33999999985</v>
      </c>
      <c r="N100" s="249">
        <v>0.65</v>
      </c>
      <c r="O100" s="253">
        <v>0</v>
      </c>
      <c r="P100" s="253">
        <v>846507.11</v>
      </c>
      <c r="Q100" s="253">
        <v>631442.66</v>
      </c>
      <c r="R100" s="253">
        <v>0</v>
      </c>
      <c r="S100" s="253">
        <v>0</v>
      </c>
      <c r="T100" s="253">
        <v>0</v>
      </c>
      <c r="U100" s="253">
        <v>0</v>
      </c>
      <c r="V100" s="253">
        <v>0</v>
      </c>
      <c r="W100" s="253">
        <v>0</v>
      </c>
      <c r="X100" s="252">
        <v>0</v>
      </c>
      <c r="Y100" s="280"/>
      <c r="Z100" s="277"/>
      <c r="AA100" s="272"/>
    </row>
    <row r="101" spans="1:27" ht="24" x14ac:dyDescent="0.2">
      <c r="A101" s="260" t="s">
        <v>720</v>
      </c>
      <c r="B101" s="261">
        <v>267</v>
      </c>
      <c r="C101" s="262" t="s">
        <v>62</v>
      </c>
      <c r="D101" s="263" t="s">
        <v>409</v>
      </c>
      <c r="E101" s="264" t="s">
        <v>421</v>
      </c>
      <c r="F101" s="261" t="s">
        <v>264</v>
      </c>
      <c r="G101" s="265" t="s">
        <v>458</v>
      </c>
      <c r="H101" s="261" t="s">
        <v>111</v>
      </c>
      <c r="I101" s="266">
        <v>0.41930000000000001</v>
      </c>
      <c r="J101" s="267" t="s">
        <v>361</v>
      </c>
      <c r="K101" s="268">
        <v>689261.34</v>
      </c>
      <c r="L101" s="240">
        <v>482482.93</v>
      </c>
      <c r="M101" s="269">
        <v>206778.40999999997</v>
      </c>
      <c r="N101" s="270">
        <v>0.7</v>
      </c>
      <c r="O101" s="240">
        <v>0</v>
      </c>
      <c r="P101" s="240">
        <v>482482.93</v>
      </c>
      <c r="Q101" s="240">
        <v>0</v>
      </c>
      <c r="R101" s="240">
        <v>0</v>
      </c>
      <c r="S101" s="240">
        <v>0</v>
      </c>
      <c r="T101" s="240">
        <v>0</v>
      </c>
      <c r="U101" s="240">
        <v>0</v>
      </c>
      <c r="V101" s="240">
        <v>0</v>
      </c>
      <c r="W101" s="240">
        <v>0</v>
      </c>
      <c r="X101" s="268">
        <v>0</v>
      </c>
      <c r="Y101" s="271"/>
      <c r="Z101" s="277"/>
      <c r="AA101" s="272"/>
    </row>
    <row r="102" spans="1:27" ht="36" x14ac:dyDescent="0.2">
      <c r="A102" s="260" t="s">
        <v>721</v>
      </c>
      <c r="B102" s="261">
        <v>291</v>
      </c>
      <c r="C102" s="262" t="s">
        <v>62</v>
      </c>
      <c r="D102" s="263" t="s">
        <v>397</v>
      </c>
      <c r="E102" s="264" t="s">
        <v>422</v>
      </c>
      <c r="F102" s="261" t="s">
        <v>262</v>
      </c>
      <c r="G102" s="265" t="s">
        <v>459</v>
      </c>
      <c r="H102" s="261" t="s">
        <v>111</v>
      </c>
      <c r="I102" s="266">
        <v>0.26356000000000002</v>
      </c>
      <c r="J102" s="267" t="s">
        <v>371</v>
      </c>
      <c r="K102" s="268">
        <v>1121760</v>
      </c>
      <c r="L102" s="240">
        <v>729144</v>
      </c>
      <c r="M102" s="269">
        <v>392616</v>
      </c>
      <c r="N102" s="270">
        <v>0.65</v>
      </c>
      <c r="O102" s="240">
        <v>0</v>
      </c>
      <c r="P102" s="240">
        <v>729144</v>
      </c>
      <c r="Q102" s="240">
        <v>0</v>
      </c>
      <c r="R102" s="240">
        <v>0</v>
      </c>
      <c r="S102" s="240">
        <v>0</v>
      </c>
      <c r="T102" s="240">
        <v>0</v>
      </c>
      <c r="U102" s="240">
        <v>0</v>
      </c>
      <c r="V102" s="240">
        <v>0</v>
      </c>
      <c r="W102" s="240">
        <v>0</v>
      </c>
      <c r="X102" s="268">
        <v>0</v>
      </c>
      <c r="Y102" s="271"/>
      <c r="Z102" s="277"/>
      <c r="AA102" s="272"/>
    </row>
    <row r="103" spans="1:27" ht="24" x14ac:dyDescent="0.2">
      <c r="A103" s="260" t="s">
        <v>727</v>
      </c>
      <c r="B103" s="261">
        <v>102</v>
      </c>
      <c r="C103" s="262" t="s">
        <v>62</v>
      </c>
      <c r="D103" s="263" t="s">
        <v>178</v>
      </c>
      <c r="E103" s="264" t="s">
        <v>242</v>
      </c>
      <c r="F103" s="261" t="s">
        <v>273</v>
      </c>
      <c r="G103" s="265" t="s">
        <v>460</v>
      </c>
      <c r="H103" s="261" t="s">
        <v>112</v>
      </c>
      <c r="I103" s="266">
        <v>5.8328199999999999</v>
      </c>
      <c r="J103" s="267" t="s">
        <v>374</v>
      </c>
      <c r="K103" s="268">
        <v>4503817.66</v>
      </c>
      <c r="L103" s="240">
        <v>2927481.47</v>
      </c>
      <c r="M103" s="269">
        <v>1576336.19</v>
      </c>
      <c r="N103" s="270">
        <v>0.65</v>
      </c>
      <c r="O103" s="240">
        <v>0</v>
      </c>
      <c r="P103" s="240">
        <v>2927481.47</v>
      </c>
      <c r="Q103" s="240">
        <v>0</v>
      </c>
      <c r="R103" s="240">
        <v>0</v>
      </c>
      <c r="S103" s="240">
        <v>0</v>
      </c>
      <c r="T103" s="240">
        <v>0</v>
      </c>
      <c r="U103" s="240">
        <v>0</v>
      </c>
      <c r="V103" s="240">
        <v>0</v>
      </c>
      <c r="W103" s="240">
        <v>0</v>
      </c>
      <c r="X103" s="268">
        <v>0</v>
      </c>
      <c r="Y103" s="271"/>
      <c r="Z103" s="277"/>
      <c r="AA103" s="272"/>
    </row>
    <row r="104" spans="1:27" ht="36" x14ac:dyDescent="0.2">
      <c r="A104" s="260" t="s">
        <v>728</v>
      </c>
      <c r="B104" s="261">
        <v>364</v>
      </c>
      <c r="C104" s="262" t="s">
        <v>62</v>
      </c>
      <c r="D104" s="263" t="s">
        <v>400</v>
      </c>
      <c r="E104" s="264" t="s">
        <v>423</v>
      </c>
      <c r="F104" s="261" t="s">
        <v>285</v>
      </c>
      <c r="G104" s="265" t="s">
        <v>461</v>
      </c>
      <c r="H104" s="261" t="s">
        <v>111</v>
      </c>
      <c r="I104" s="266">
        <v>1.3487</v>
      </c>
      <c r="J104" s="267" t="s">
        <v>118</v>
      </c>
      <c r="K104" s="268">
        <v>2956045.79</v>
      </c>
      <c r="L104" s="240">
        <v>1921429.76</v>
      </c>
      <c r="M104" s="269">
        <v>1034616.03</v>
      </c>
      <c r="N104" s="270">
        <v>0.65</v>
      </c>
      <c r="O104" s="240">
        <v>0</v>
      </c>
      <c r="P104" s="240">
        <v>1921429.76</v>
      </c>
      <c r="Q104" s="240">
        <v>0</v>
      </c>
      <c r="R104" s="240">
        <v>0</v>
      </c>
      <c r="S104" s="240">
        <v>0</v>
      </c>
      <c r="T104" s="240">
        <v>0</v>
      </c>
      <c r="U104" s="240">
        <v>0</v>
      </c>
      <c r="V104" s="240">
        <v>0</v>
      </c>
      <c r="W104" s="240">
        <v>0</v>
      </c>
      <c r="X104" s="268">
        <v>0</v>
      </c>
      <c r="Y104" s="296" t="s">
        <v>764</v>
      </c>
      <c r="Z104" s="277"/>
      <c r="AA104" s="272"/>
    </row>
    <row r="105" spans="1:27" ht="24" x14ac:dyDescent="0.2">
      <c r="A105" s="260" t="s">
        <v>729</v>
      </c>
      <c r="B105" s="261">
        <v>130</v>
      </c>
      <c r="C105" s="262" t="s">
        <v>62</v>
      </c>
      <c r="D105" s="263" t="s">
        <v>147</v>
      </c>
      <c r="E105" s="264" t="s">
        <v>211</v>
      </c>
      <c r="F105" s="261" t="s">
        <v>259</v>
      </c>
      <c r="G105" s="265" t="s">
        <v>462</v>
      </c>
      <c r="H105" s="261" t="s">
        <v>112</v>
      </c>
      <c r="I105" s="266">
        <v>0.998</v>
      </c>
      <c r="J105" s="267" t="s">
        <v>127</v>
      </c>
      <c r="K105" s="268">
        <v>686512.36</v>
      </c>
      <c r="L105" s="240">
        <v>480558.65</v>
      </c>
      <c r="M105" s="269">
        <v>205953.70999999996</v>
      </c>
      <c r="N105" s="270">
        <v>0.7</v>
      </c>
      <c r="O105" s="240">
        <v>0</v>
      </c>
      <c r="P105" s="240">
        <v>480558.65</v>
      </c>
      <c r="Q105" s="240">
        <v>0</v>
      </c>
      <c r="R105" s="240">
        <v>0</v>
      </c>
      <c r="S105" s="240">
        <v>0</v>
      </c>
      <c r="T105" s="240">
        <v>0</v>
      </c>
      <c r="U105" s="240">
        <v>0</v>
      </c>
      <c r="V105" s="240">
        <v>0</v>
      </c>
      <c r="W105" s="240">
        <v>0</v>
      </c>
      <c r="X105" s="268">
        <v>0</v>
      </c>
      <c r="Y105" s="296"/>
      <c r="Z105" s="277"/>
      <c r="AA105" s="272"/>
    </row>
    <row r="106" spans="1:27" ht="60" x14ac:dyDescent="0.2">
      <c r="A106" s="260" t="s">
        <v>730</v>
      </c>
      <c r="B106" s="261">
        <v>89</v>
      </c>
      <c r="C106" s="262" t="s">
        <v>62</v>
      </c>
      <c r="D106" s="263" t="s">
        <v>182</v>
      </c>
      <c r="E106" s="264" t="s">
        <v>246</v>
      </c>
      <c r="F106" s="261" t="s">
        <v>278</v>
      </c>
      <c r="G106" s="265" t="s">
        <v>463</v>
      </c>
      <c r="H106" s="261" t="s">
        <v>112</v>
      </c>
      <c r="I106" s="266">
        <v>0.89500000000000002</v>
      </c>
      <c r="J106" s="267" t="s">
        <v>121</v>
      </c>
      <c r="K106" s="268">
        <v>1156534.1000000001</v>
      </c>
      <c r="L106" s="240">
        <v>751747.16</v>
      </c>
      <c r="M106" s="269">
        <v>404786.94000000006</v>
      </c>
      <c r="N106" s="270">
        <v>0.65</v>
      </c>
      <c r="O106" s="240">
        <v>0</v>
      </c>
      <c r="P106" s="240">
        <v>751747.16</v>
      </c>
      <c r="Q106" s="240">
        <v>0</v>
      </c>
      <c r="R106" s="240">
        <v>0</v>
      </c>
      <c r="S106" s="240">
        <v>0</v>
      </c>
      <c r="T106" s="240">
        <v>0</v>
      </c>
      <c r="U106" s="240">
        <v>0</v>
      </c>
      <c r="V106" s="240">
        <v>0</v>
      </c>
      <c r="W106" s="240">
        <v>0</v>
      </c>
      <c r="X106" s="268">
        <v>0</v>
      </c>
      <c r="Y106" s="271"/>
      <c r="Z106" s="277"/>
      <c r="AA106" s="272"/>
    </row>
    <row r="107" spans="1:27" ht="48" x14ac:dyDescent="0.2">
      <c r="A107" s="260" t="s">
        <v>731</v>
      </c>
      <c r="B107" s="261">
        <v>108</v>
      </c>
      <c r="C107" s="262" t="s">
        <v>62</v>
      </c>
      <c r="D107" s="263" t="s">
        <v>156</v>
      </c>
      <c r="E107" s="264" t="s">
        <v>220</v>
      </c>
      <c r="F107" s="261" t="s">
        <v>267</v>
      </c>
      <c r="G107" s="265" t="s">
        <v>464</v>
      </c>
      <c r="H107" s="261" t="s">
        <v>112</v>
      </c>
      <c r="I107" s="266">
        <v>0.78400000000000003</v>
      </c>
      <c r="J107" s="267" t="s">
        <v>120</v>
      </c>
      <c r="K107" s="268">
        <v>342873.32</v>
      </c>
      <c r="L107" s="240">
        <v>240011.32</v>
      </c>
      <c r="M107" s="269">
        <v>102862</v>
      </c>
      <c r="N107" s="270">
        <v>0.7</v>
      </c>
      <c r="O107" s="240">
        <v>0</v>
      </c>
      <c r="P107" s="240">
        <v>240011.32</v>
      </c>
      <c r="Q107" s="240">
        <v>0</v>
      </c>
      <c r="R107" s="240">
        <v>0</v>
      </c>
      <c r="S107" s="240">
        <v>0</v>
      </c>
      <c r="T107" s="240">
        <v>0</v>
      </c>
      <c r="U107" s="240">
        <v>0</v>
      </c>
      <c r="V107" s="240">
        <v>0</v>
      </c>
      <c r="W107" s="240">
        <v>0</v>
      </c>
      <c r="X107" s="268">
        <v>0</v>
      </c>
      <c r="Y107" s="271"/>
      <c r="Z107" s="277"/>
      <c r="AA107" s="272"/>
    </row>
    <row r="108" spans="1:27" ht="36" x14ac:dyDescent="0.2">
      <c r="A108" s="260" t="s">
        <v>740</v>
      </c>
      <c r="B108" s="261">
        <v>340</v>
      </c>
      <c r="C108" s="262" t="s">
        <v>62</v>
      </c>
      <c r="D108" s="263" t="s">
        <v>163</v>
      </c>
      <c r="E108" s="264" t="s">
        <v>227</v>
      </c>
      <c r="F108" s="261" t="s">
        <v>276</v>
      </c>
      <c r="G108" s="265" t="s">
        <v>768</v>
      </c>
      <c r="H108" s="261" t="s">
        <v>112</v>
      </c>
      <c r="I108" s="266">
        <v>0.72150000000000003</v>
      </c>
      <c r="J108" s="267" t="s">
        <v>499</v>
      </c>
      <c r="K108" s="268">
        <v>468977.3</v>
      </c>
      <c r="L108" s="240">
        <v>304835.24</v>
      </c>
      <c r="M108" s="269">
        <v>164142.06</v>
      </c>
      <c r="N108" s="270">
        <v>0.65</v>
      </c>
      <c r="O108" s="240">
        <v>0</v>
      </c>
      <c r="P108" s="240">
        <v>304835.24</v>
      </c>
      <c r="Q108" s="240">
        <v>0</v>
      </c>
      <c r="R108" s="240">
        <v>0</v>
      </c>
      <c r="S108" s="240">
        <v>0</v>
      </c>
      <c r="T108" s="240">
        <v>0</v>
      </c>
      <c r="U108" s="240">
        <v>0</v>
      </c>
      <c r="V108" s="240">
        <v>0</v>
      </c>
      <c r="W108" s="240">
        <v>0</v>
      </c>
      <c r="X108" s="268">
        <v>0</v>
      </c>
      <c r="Y108" s="296"/>
      <c r="Z108" s="277"/>
      <c r="AA108" s="272"/>
    </row>
    <row r="109" spans="1:27" ht="24" x14ac:dyDescent="0.2">
      <c r="A109" s="260" t="s">
        <v>741</v>
      </c>
      <c r="B109" s="261">
        <v>16</v>
      </c>
      <c r="C109" s="262" t="s">
        <v>62</v>
      </c>
      <c r="D109" s="263" t="s">
        <v>190</v>
      </c>
      <c r="E109" s="264" t="s">
        <v>254</v>
      </c>
      <c r="F109" s="261" t="s">
        <v>279</v>
      </c>
      <c r="G109" s="265" t="s">
        <v>465</v>
      </c>
      <c r="H109" s="261" t="s">
        <v>112</v>
      </c>
      <c r="I109" s="266">
        <v>0.56000000000000005</v>
      </c>
      <c r="J109" s="267" t="s">
        <v>121</v>
      </c>
      <c r="K109" s="268">
        <v>356786.13</v>
      </c>
      <c r="L109" s="240">
        <v>231910.98</v>
      </c>
      <c r="M109" s="269">
        <v>124875.15</v>
      </c>
      <c r="N109" s="270">
        <v>0.65</v>
      </c>
      <c r="O109" s="240">
        <v>0</v>
      </c>
      <c r="P109" s="240">
        <v>231910.98</v>
      </c>
      <c r="Q109" s="240">
        <v>0</v>
      </c>
      <c r="R109" s="240">
        <v>0</v>
      </c>
      <c r="S109" s="240">
        <v>0</v>
      </c>
      <c r="T109" s="240">
        <v>0</v>
      </c>
      <c r="U109" s="240">
        <v>0</v>
      </c>
      <c r="V109" s="240">
        <v>0</v>
      </c>
      <c r="W109" s="240">
        <v>0</v>
      </c>
      <c r="X109" s="268">
        <v>0</v>
      </c>
      <c r="Y109" s="271"/>
      <c r="Z109" s="277"/>
      <c r="AA109" s="272"/>
    </row>
    <row r="110" spans="1:27" ht="24" x14ac:dyDescent="0.2">
      <c r="A110" s="260" t="s">
        <v>742</v>
      </c>
      <c r="B110" s="261">
        <v>188</v>
      </c>
      <c r="C110" s="262" t="s">
        <v>62</v>
      </c>
      <c r="D110" s="263" t="s">
        <v>388</v>
      </c>
      <c r="E110" s="264" t="s">
        <v>424</v>
      </c>
      <c r="F110" s="261" t="s">
        <v>260</v>
      </c>
      <c r="G110" s="265" t="s">
        <v>466</v>
      </c>
      <c r="H110" s="261" t="s">
        <v>112</v>
      </c>
      <c r="I110" s="266">
        <v>0.46960000000000002</v>
      </c>
      <c r="J110" s="267" t="s">
        <v>500</v>
      </c>
      <c r="K110" s="268">
        <v>641979.81999999995</v>
      </c>
      <c r="L110" s="240">
        <v>449385.87</v>
      </c>
      <c r="M110" s="269">
        <v>192593.94999999995</v>
      </c>
      <c r="N110" s="270">
        <v>0.7</v>
      </c>
      <c r="O110" s="240">
        <v>0</v>
      </c>
      <c r="P110" s="240">
        <v>449385.87</v>
      </c>
      <c r="Q110" s="240">
        <v>0</v>
      </c>
      <c r="R110" s="240">
        <v>0</v>
      </c>
      <c r="S110" s="240">
        <v>0</v>
      </c>
      <c r="T110" s="240">
        <v>0</v>
      </c>
      <c r="U110" s="240">
        <v>0</v>
      </c>
      <c r="V110" s="240">
        <v>0</v>
      </c>
      <c r="W110" s="240">
        <v>0</v>
      </c>
      <c r="X110" s="268">
        <v>0</v>
      </c>
      <c r="Y110" s="296"/>
      <c r="Z110" s="277"/>
      <c r="AA110" s="272"/>
    </row>
    <row r="111" spans="1:27" ht="24" x14ac:dyDescent="0.2">
      <c r="A111" s="260" t="s">
        <v>743</v>
      </c>
      <c r="B111" s="261">
        <v>233</v>
      </c>
      <c r="C111" s="262" t="s">
        <v>62</v>
      </c>
      <c r="D111" s="263" t="s">
        <v>191</v>
      </c>
      <c r="E111" s="264" t="s">
        <v>255</v>
      </c>
      <c r="F111" s="261" t="s">
        <v>278</v>
      </c>
      <c r="G111" s="265" t="s">
        <v>737</v>
      </c>
      <c r="H111" s="261" t="s">
        <v>113</v>
      </c>
      <c r="I111" s="266">
        <v>0.75</v>
      </c>
      <c r="J111" s="267" t="s">
        <v>123</v>
      </c>
      <c r="K111" s="268">
        <v>226260.13</v>
      </c>
      <c r="L111" s="240">
        <v>147069.07999999999</v>
      </c>
      <c r="M111" s="269">
        <v>79191.050000000017</v>
      </c>
      <c r="N111" s="270">
        <v>0.65</v>
      </c>
      <c r="O111" s="240">
        <v>0</v>
      </c>
      <c r="P111" s="240">
        <v>147069.07999999999</v>
      </c>
      <c r="Q111" s="240">
        <v>0</v>
      </c>
      <c r="R111" s="240">
        <v>0</v>
      </c>
      <c r="S111" s="240">
        <v>0</v>
      </c>
      <c r="T111" s="240">
        <v>0</v>
      </c>
      <c r="U111" s="240">
        <v>0</v>
      </c>
      <c r="V111" s="240">
        <v>0</v>
      </c>
      <c r="W111" s="240">
        <v>0</v>
      </c>
      <c r="X111" s="268">
        <v>0</v>
      </c>
      <c r="Y111" s="271"/>
      <c r="Z111" s="277"/>
      <c r="AA111" s="272"/>
    </row>
    <row r="112" spans="1:27" ht="84" x14ac:dyDescent="0.2">
      <c r="A112" s="260" t="s">
        <v>744</v>
      </c>
      <c r="B112" s="261" t="s">
        <v>774</v>
      </c>
      <c r="C112" s="262" t="s">
        <v>62</v>
      </c>
      <c r="D112" s="263" t="s">
        <v>392</v>
      </c>
      <c r="E112" s="264" t="s">
        <v>425</v>
      </c>
      <c r="F112" s="261" t="s">
        <v>276</v>
      </c>
      <c r="G112" s="265" t="s">
        <v>769</v>
      </c>
      <c r="H112" s="261" t="s">
        <v>113</v>
      </c>
      <c r="I112" s="266">
        <v>0</v>
      </c>
      <c r="J112" s="267" t="s">
        <v>722</v>
      </c>
      <c r="K112" s="268">
        <v>0</v>
      </c>
      <c r="L112" s="240">
        <v>0</v>
      </c>
      <c r="M112" s="269">
        <v>0</v>
      </c>
      <c r="N112" s="270">
        <v>0.65</v>
      </c>
      <c r="O112" s="240">
        <v>0</v>
      </c>
      <c r="P112" s="240">
        <v>0</v>
      </c>
      <c r="Q112" s="240">
        <v>0</v>
      </c>
      <c r="R112" s="240">
        <v>0</v>
      </c>
      <c r="S112" s="240">
        <v>0</v>
      </c>
      <c r="T112" s="240">
        <v>0</v>
      </c>
      <c r="U112" s="240">
        <v>0</v>
      </c>
      <c r="V112" s="240">
        <v>0</v>
      </c>
      <c r="W112" s="240">
        <v>0</v>
      </c>
      <c r="X112" s="268">
        <v>0</v>
      </c>
      <c r="Y112" s="271"/>
      <c r="Z112" s="277"/>
      <c r="AA112" s="272"/>
    </row>
    <row r="113" spans="1:27" ht="24" x14ac:dyDescent="0.2">
      <c r="A113" s="260" t="s">
        <v>745</v>
      </c>
      <c r="B113" s="261">
        <v>1</v>
      </c>
      <c r="C113" s="262" t="s">
        <v>62</v>
      </c>
      <c r="D113" s="263" t="s">
        <v>390</v>
      </c>
      <c r="E113" s="264" t="s">
        <v>426</v>
      </c>
      <c r="F113" s="261" t="s">
        <v>272</v>
      </c>
      <c r="G113" s="265" t="s">
        <v>467</v>
      </c>
      <c r="H113" s="261" t="s">
        <v>111</v>
      </c>
      <c r="I113" s="266">
        <v>2.3340000000000001</v>
      </c>
      <c r="J113" s="267" t="s">
        <v>358</v>
      </c>
      <c r="K113" s="268">
        <v>1742624.42</v>
      </c>
      <c r="L113" s="240">
        <v>1219837.0900000001</v>
      </c>
      <c r="M113" s="269">
        <v>522787.32999999984</v>
      </c>
      <c r="N113" s="270">
        <v>0.7</v>
      </c>
      <c r="O113" s="240">
        <v>0</v>
      </c>
      <c r="P113" s="240">
        <v>1219837.0900000001</v>
      </c>
      <c r="Q113" s="240">
        <v>0</v>
      </c>
      <c r="R113" s="240">
        <v>0</v>
      </c>
      <c r="S113" s="240">
        <v>0</v>
      </c>
      <c r="T113" s="240">
        <v>0</v>
      </c>
      <c r="U113" s="240">
        <v>0</v>
      </c>
      <c r="V113" s="240">
        <v>0</v>
      </c>
      <c r="W113" s="240">
        <v>0</v>
      </c>
      <c r="X113" s="268">
        <v>0</v>
      </c>
      <c r="Y113" s="271"/>
      <c r="Z113" s="277"/>
      <c r="AA113" s="272"/>
    </row>
    <row r="114" spans="1:27" ht="36" x14ac:dyDescent="0.2">
      <c r="A114" s="260" t="s">
        <v>746</v>
      </c>
      <c r="B114" s="261">
        <v>129</v>
      </c>
      <c r="C114" s="262" t="s">
        <v>62</v>
      </c>
      <c r="D114" s="263" t="s">
        <v>154</v>
      </c>
      <c r="E114" s="264" t="s">
        <v>218</v>
      </c>
      <c r="F114" s="261" t="s">
        <v>268</v>
      </c>
      <c r="G114" s="265" t="s">
        <v>468</v>
      </c>
      <c r="H114" s="261" t="s">
        <v>111</v>
      </c>
      <c r="I114" s="266">
        <v>1.61975</v>
      </c>
      <c r="J114" s="267" t="s">
        <v>374</v>
      </c>
      <c r="K114" s="268">
        <v>5510434.2599999998</v>
      </c>
      <c r="L114" s="240">
        <v>3581782.26</v>
      </c>
      <c r="M114" s="269">
        <v>1928652</v>
      </c>
      <c r="N114" s="270">
        <v>0.65</v>
      </c>
      <c r="O114" s="240">
        <v>0</v>
      </c>
      <c r="P114" s="240">
        <v>3581782.26</v>
      </c>
      <c r="Q114" s="240">
        <v>0</v>
      </c>
      <c r="R114" s="240">
        <v>0</v>
      </c>
      <c r="S114" s="240">
        <v>0</v>
      </c>
      <c r="T114" s="240">
        <v>0</v>
      </c>
      <c r="U114" s="240">
        <v>0</v>
      </c>
      <c r="V114" s="240">
        <v>0</v>
      </c>
      <c r="W114" s="240">
        <v>0</v>
      </c>
      <c r="X114" s="268">
        <v>0</v>
      </c>
      <c r="Y114" s="271" t="s">
        <v>776</v>
      </c>
      <c r="Z114" s="277"/>
      <c r="AA114" s="272"/>
    </row>
    <row r="115" spans="1:27" ht="24" x14ac:dyDescent="0.2">
      <c r="A115" s="260" t="s">
        <v>747</v>
      </c>
      <c r="B115" s="261">
        <v>345</v>
      </c>
      <c r="C115" s="262" t="s">
        <v>62</v>
      </c>
      <c r="D115" s="263" t="s">
        <v>386</v>
      </c>
      <c r="E115" s="264" t="s">
        <v>427</v>
      </c>
      <c r="F115" s="261" t="s">
        <v>273</v>
      </c>
      <c r="G115" s="265" t="s">
        <v>469</v>
      </c>
      <c r="H115" s="261" t="s">
        <v>111</v>
      </c>
      <c r="I115" s="266">
        <v>1.0152100000000002</v>
      </c>
      <c r="J115" s="267" t="s">
        <v>363</v>
      </c>
      <c r="K115" s="268">
        <v>816382.41</v>
      </c>
      <c r="L115" s="240">
        <v>571467.68000000005</v>
      </c>
      <c r="M115" s="269">
        <v>244914.72999999998</v>
      </c>
      <c r="N115" s="270">
        <v>0.7</v>
      </c>
      <c r="O115" s="240">
        <v>0</v>
      </c>
      <c r="P115" s="240">
        <v>571467.68000000005</v>
      </c>
      <c r="Q115" s="240">
        <v>0</v>
      </c>
      <c r="R115" s="240">
        <v>0</v>
      </c>
      <c r="S115" s="240">
        <v>0</v>
      </c>
      <c r="T115" s="240">
        <v>0</v>
      </c>
      <c r="U115" s="240">
        <v>0</v>
      </c>
      <c r="V115" s="240">
        <v>0</v>
      </c>
      <c r="W115" s="240">
        <v>0</v>
      </c>
      <c r="X115" s="268">
        <v>0</v>
      </c>
      <c r="Y115" s="271"/>
      <c r="Z115" s="277"/>
      <c r="AA115" s="272"/>
    </row>
    <row r="116" spans="1:27" ht="48" x14ac:dyDescent="0.2">
      <c r="A116" s="260" t="s">
        <v>748</v>
      </c>
      <c r="B116" s="261">
        <v>310</v>
      </c>
      <c r="C116" s="262" t="s">
        <v>62</v>
      </c>
      <c r="D116" s="263" t="s">
        <v>381</v>
      </c>
      <c r="E116" s="264" t="s">
        <v>428</v>
      </c>
      <c r="F116" s="261" t="s">
        <v>451</v>
      </c>
      <c r="G116" s="265" t="s">
        <v>470</v>
      </c>
      <c r="H116" s="261" t="s">
        <v>111</v>
      </c>
      <c r="I116" s="266">
        <v>0.92979999999999996</v>
      </c>
      <c r="J116" s="267" t="s">
        <v>131</v>
      </c>
      <c r="K116" s="268">
        <v>1739220.83</v>
      </c>
      <c r="L116" s="240">
        <v>1217454.58</v>
      </c>
      <c r="M116" s="269">
        <v>521766.25</v>
      </c>
      <c r="N116" s="270">
        <v>0.7</v>
      </c>
      <c r="O116" s="240">
        <v>0</v>
      </c>
      <c r="P116" s="240">
        <v>1217454.58</v>
      </c>
      <c r="Q116" s="240">
        <v>0</v>
      </c>
      <c r="R116" s="240">
        <v>0</v>
      </c>
      <c r="S116" s="240">
        <v>0</v>
      </c>
      <c r="T116" s="240">
        <v>0</v>
      </c>
      <c r="U116" s="240">
        <v>0</v>
      </c>
      <c r="V116" s="240">
        <v>0</v>
      </c>
      <c r="W116" s="240">
        <v>0</v>
      </c>
      <c r="X116" s="268">
        <v>0</v>
      </c>
      <c r="Y116" s="271" t="s">
        <v>800</v>
      </c>
      <c r="Z116" s="277"/>
      <c r="AA116" s="272"/>
    </row>
    <row r="117" spans="1:27" ht="36" x14ac:dyDescent="0.2">
      <c r="A117" s="260" t="s">
        <v>749</v>
      </c>
      <c r="B117" s="261">
        <v>73</v>
      </c>
      <c r="C117" s="262" t="s">
        <v>62</v>
      </c>
      <c r="D117" s="263" t="s">
        <v>410</v>
      </c>
      <c r="E117" s="264" t="s">
        <v>429</v>
      </c>
      <c r="F117" s="261" t="s">
        <v>264</v>
      </c>
      <c r="G117" s="265" t="s">
        <v>471</v>
      </c>
      <c r="H117" s="261" t="s">
        <v>111</v>
      </c>
      <c r="I117" s="266">
        <v>0.88542999999999994</v>
      </c>
      <c r="J117" s="267" t="s">
        <v>121</v>
      </c>
      <c r="K117" s="268">
        <v>1798433.49</v>
      </c>
      <c r="L117" s="240">
        <v>1168981.76</v>
      </c>
      <c r="M117" s="269">
        <v>629451.73</v>
      </c>
      <c r="N117" s="270">
        <v>0.65</v>
      </c>
      <c r="O117" s="240">
        <v>0</v>
      </c>
      <c r="P117" s="240">
        <v>1168981.76</v>
      </c>
      <c r="Q117" s="240">
        <v>0</v>
      </c>
      <c r="R117" s="240">
        <v>0</v>
      </c>
      <c r="S117" s="240">
        <v>0</v>
      </c>
      <c r="T117" s="240">
        <v>0</v>
      </c>
      <c r="U117" s="240">
        <v>0</v>
      </c>
      <c r="V117" s="240">
        <v>0</v>
      </c>
      <c r="W117" s="240">
        <v>0</v>
      </c>
      <c r="X117" s="268">
        <v>0</v>
      </c>
      <c r="Y117" s="271"/>
      <c r="Z117" s="277"/>
      <c r="AA117" s="272"/>
    </row>
    <row r="118" spans="1:27" ht="36" x14ac:dyDescent="0.2">
      <c r="A118" s="260" t="s">
        <v>750</v>
      </c>
      <c r="B118" s="261">
        <v>301</v>
      </c>
      <c r="C118" s="262" t="s">
        <v>62</v>
      </c>
      <c r="D118" s="263" t="s">
        <v>384</v>
      </c>
      <c r="E118" s="264" t="s">
        <v>430</v>
      </c>
      <c r="F118" s="261" t="s">
        <v>270</v>
      </c>
      <c r="G118" s="265" t="s">
        <v>472</v>
      </c>
      <c r="H118" s="261" t="s">
        <v>111</v>
      </c>
      <c r="I118" s="266">
        <v>0.76433000000000006</v>
      </c>
      <c r="J118" s="267" t="s">
        <v>501</v>
      </c>
      <c r="K118" s="268">
        <v>2005233.23</v>
      </c>
      <c r="L118" s="240">
        <v>1303401.5900000001</v>
      </c>
      <c r="M118" s="269">
        <v>701831.6399999999</v>
      </c>
      <c r="N118" s="270">
        <v>0.65</v>
      </c>
      <c r="O118" s="240">
        <v>0</v>
      </c>
      <c r="P118" s="240">
        <v>1303401.5900000001</v>
      </c>
      <c r="Q118" s="240">
        <v>0</v>
      </c>
      <c r="R118" s="240">
        <v>0</v>
      </c>
      <c r="S118" s="240">
        <v>0</v>
      </c>
      <c r="T118" s="240">
        <v>0</v>
      </c>
      <c r="U118" s="240">
        <v>0</v>
      </c>
      <c r="V118" s="240">
        <v>0</v>
      </c>
      <c r="W118" s="240">
        <v>0</v>
      </c>
      <c r="X118" s="268">
        <v>0</v>
      </c>
      <c r="Y118" s="296" t="s">
        <v>776</v>
      </c>
      <c r="Z118" s="277"/>
      <c r="AA118" s="272"/>
    </row>
    <row r="119" spans="1:27" ht="36" x14ac:dyDescent="0.2">
      <c r="A119" s="260" t="s">
        <v>751</v>
      </c>
      <c r="B119" s="261">
        <v>217</v>
      </c>
      <c r="C119" s="262" t="s">
        <v>62</v>
      </c>
      <c r="D119" s="263" t="s">
        <v>418</v>
      </c>
      <c r="E119" s="264">
        <v>1464</v>
      </c>
      <c r="F119" s="261" t="s">
        <v>418</v>
      </c>
      <c r="G119" s="265" t="s">
        <v>473</v>
      </c>
      <c r="H119" s="261" t="s">
        <v>111</v>
      </c>
      <c r="I119" s="266">
        <v>0.74680999999999997</v>
      </c>
      <c r="J119" s="267" t="s">
        <v>120</v>
      </c>
      <c r="K119" s="268">
        <v>1980895.62</v>
      </c>
      <c r="L119" s="240">
        <v>1287582.1499999999</v>
      </c>
      <c r="M119" s="269">
        <v>693313.4700000002</v>
      </c>
      <c r="N119" s="270">
        <v>0.65</v>
      </c>
      <c r="O119" s="240">
        <v>0</v>
      </c>
      <c r="P119" s="240">
        <v>1287582.1499999999</v>
      </c>
      <c r="Q119" s="240">
        <v>0</v>
      </c>
      <c r="R119" s="240">
        <v>0</v>
      </c>
      <c r="S119" s="240">
        <v>0</v>
      </c>
      <c r="T119" s="240">
        <v>0</v>
      </c>
      <c r="U119" s="240">
        <v>0</v>
      </c>
      <c r="V119" s="240">
        <v>0</v>
      </c>
      <c r="W119" s="240">
        <v>0</v>
      </c>
      <c r="X119" s="268">
        <v>0</v>
      </c>
      <c r="Y119" s="296" t="s">
        <v>776</v>
      </c>
      <c r="Z119" s="277"/>
      <c r="AA119" s="272"/>
    </row>
    <row r="120" spans="1:27" ht="24" x14ac:dyDescent="0.2">
      <c r="A120" s="260" t="s">
        <v>752</v>
      </c>
      <c r="B120" s="261">
        <v>32</v>
      </c>
      <c r="C120" s="262" t="s">
        <v>62</v>
      </c>
      <c r="D120" s="263" t="s">
        <v>408</v>
      </c>
      <c r="E120" s="264" t="s">
        <v>431</v>
      </c>
      <c r="F120" s="261" t="s">
        <v>264</v>
      </c>
      <c r="G120" s="265" t="s">
        <v>474</v>
      </c>
      <c r="H120" s="261" t="s">
        <v>111</v>
      </c>
      <c r="I120" s="266">
        <v>0.23150000000000001</v>
      </c>
      <c r="J120" s="267" t="s">
        <v>129</v>
      </c>
      <c r="K120" s="268">
        <v>959529.83</v>
      </c>
      <c r="L120" s="240">
        <v>623694.38</v>
      </c>
      <c r="M120" s="269">
        <v>335835.44999999995</v>
      </c>
      <c r="N120" s="270">
        <v>0.65</v>
      </c>
      <c r="O120" s="240">
        <v>0</v>
      </c>
      <c r="P120" s="240">
        <v>623694.38</v>
      </c>
      <c r="Q120" s="240">
        <v>0</v>
      </c>
      <c r="R120" s="240">
        <v>0</v>
      </c>
      <c r="S120" s="240">
        <v>0</v>
      </c>
      <c r="T120" s="240">
        <v>0</v>
      </c>
      <c r="U120" s="240">
        <v>0</v>
      </c>
      <c r="V120" s="240">
        <v>0</v>
      </c>
      <c r="W120" s="240">
        <v>0</v>
      </c>
      <c r="X120" s="268">
        <v>0</v>
      </c>
      <c r="Y120" s="296"/>
      <c r="Z120" s="277"/>
      <c r="AA120" s="272"/>
    </row>
    <row r="121" spans="1:27" ht="36" x14ac:dyDescent="0.2">
      <c r="A121" s="260" t="s">
        <v>753</v>
      </c>
      <c r="B121" s="261">
        <v>192</v>
      </c>
      <c r="C121" s="262" t="s">
        <v>62</v>
      </c>
      <c r="D121" s="263" t="s">
        <v>385</v>
      </c>
      <c r="E121" s="264" t="s">
        <v>432</v>
      </c>
      <c r="F121" s="261" t="s">
        <v>265</v>
      </c>
      <c r="G121" s="265" t="s">
        <v>475</v>
      </c>
      <c r="H121" s="261" t="s">
        <v>112</v>
      </c>
      <c r="I121" s="266">
        <v>1.8320000000000001</v>
      </c>
      <c r="J121" s="267" t="s">
        <v>121</v>
      </c>
      <c r="K121" s="268">
        <v>765071.27</v>
      </c>
      <c r="L121" s="240">
        <v>497296.32</v>
      </c>
      <c r="M121" s="269">
        <v>267774.95</v>
      </c>
      <c r="N121" s="270">
        <v>0.65</v>
      </c>
      <c r="O121" s="240">
        <v>0</v>
      </c>
      <c r="P121" s="240">
        <v>497296.32</v>
      </c>
      <c r="Q121" s="240">
        <v>0</v>
      </c>
      <c r="R121" s="240">
        <v>0</v>
      </c>
      <c r="S121" s="240">
        <v>0</v>
      </c>
      <c r="T121" s="240">
        <v>0</v>
      </c>
      <c r="U121" s="240">
        <v>0</v>
      </c>
      <c r="V121" s="240">
        <v>0</v>
      </c>
      <c r="W121" s="240">
        <v>0</v>
      </c>
      <c r="X121" s="268">
        <v>0</v>
      </c>
      <c r="Y121" s="296"/>
      <c r="Z121" s="277"/>
      <c r="AA121" s="272"/>
    </row>
    <row r="122" spans="1:27" ht="24" x14ac:dyDescent="0.2">
      <c r="A122" s="260" t="s">
        <v>754</v>
      </c>
      <c r="B122" s="261">
        <v>67</v>
      </c>
      <c r="C122" s="262" t="s">
        <v>62</v>
      </c>
      <c r="D122" s="295" t="s">
        <v>407</v>
      </c>
      <c r="E122" s="264" t="s">
        <v>433</v>
      </c>
      <c r="F122" s="261" t="s">
        <v>259</v>
      </c>
      <c r="G122" s="265" t="s">
        <v>773</v>
      </c>
      <c r="H122" s="261" t="s">
        <v>112</v>
      </c>
      <c r="I122" s="266">
        <v>0.74119999999999997</v>
      </c>
      <c r="J122" s="267" t="s">
        <v>120</v>
      </c>
      <c r="K122" s="268">
        <v>306509.84999999998</v>
      </c>
      <c r="L122" s="240">
        <v>214556.89</v>
      </c>
      <c r="M122" s="269">
        <v>91952.959999999963</v>
      </c>
      <c r="N122" s="270">
        <v>0.7</v>
      </c>
      <c r="O122" s="240">
        <v>0</v>
      </c>
      <c r="P122" s="240">
        <v>214556.89</v>
      </c>
      <c r="Q122" s="240">
        <v>0</v>
      </c>
      <c r="R122" s="240">
        <v>0</v>
      </c>
      <c r="S122" s="240">
        <v>0</v>
      </c>
      <c r="T122" s="240">
        <v>0</v>
      </c>
      <c r="U122" s="240">
        <v>0</v>
      </c>
      <c r="V122" s="240">
        <v>0</v>
      </c>
      <c r="W122" s="240">
        <v>0</v>
      </c>
      <c r="X122" s="268">
        <v>0</v>
      </c>
      <c r="Y122" s="271"/>
      <c r="Z122" s="277"/>
      <c r="AA122" s="272"/>
    </row>
    <row r="123" spans="1:27" ht="24" x14ac:dyDescent="0.2">
      <c r="A123" s="260" t="s">
        <v>755</v>
      </c>
      <c r="B123" s="261">
        <v>387</v>
      </c>
      <c r="C123" s="262" t="s">
        <v>62</v>
      </c>
      <c r="D123" s="263" t="s">
        <v>382</v>
      </c>
      <c r="E123" s="264" t="s">
        <v>434</v>
      </c>
      <c r="F123" s="261" t="s">
        <v>282</v>
      </c>
      <c r="G123" s="265" t="s">
        <v>476</v>
      </c>
      <c r="H123" s="261" t="s">
        <v>112</v>
      </c>
      <c r="I123" s="266">
        <v>0.98499999999999999</v>
      </c>
      <c r="J123" s="267" t="s">
        <v>502</v>
      </c>
      <c r="K123" s="268">
        <v>425335.3</v>
      </c>
      <c r="L123" s="240">
        <v>276467.94</v>
      </c>
      <c r="M123" s="269">
        <v>148867.35999999999</v>
      </c>
      <c r="N123" s="270">
        <v>0.65</v>
      </c>
      <c r="O123" s="240">
        <v>0</v>
      </c>
      <c r="P123" s="240">
        <v>276467.94</v>
      </c>
      <c r="Q123" s="240">
        <v>0</v>
      </c>
      <c r="R123" s="240">
        <v>0</v>
      </c>
      <c r="S123" s="240">
        <v>0</v>
      </c>
      <c r="T123" s="240">
        <v>0</v>
      </c>
      <c r="U123" s="240">
        <v>0</v>
      </c>
      <c r="V123" s="240">
        <v>0</v>
      </c>
      <c r="W123" s="240">
        <v>0</v>
      </c>
      <c r="X123" s="268">
        <v>0</v>
      </c>
      <c r="Y123" s="296" t="s">
        <v>776</v>
      </c>
      <c r="Z123" s="277"/>
      <c r="AA123" s="272"/>
    </row>
    <row r="124" spans="1:27" ht="24" x14ac:dyDescent="0.2">
      <c r="A124" s="260" t="s">
        <v>756</v>
      </c>
      <c r="B124" s="261">
        <v>251</v>
      </c>
      <c r="C124" s="262" t="s">
        <v>62</v>
      </c>
      <c r="D124" s="263" t="s">
        <v>162</v>
      </c>
      <c r="E124" s="264" t="s">
        <v>226</v>
      </c>
      <c r="F124" s="261" t="s">
        <v>267</v>
      </c>
      <c r="G124" s="265" t="s">
        <v>477</v>
      </c>
      <c r="H124" s="261" t="s">
        <v>112</v>
      </c>
      <c r="I124" s="266">
        <v>0.95500000000000007</v>
      </c>
      <c r="J124" s="267" t="s">
        <v>120</v>
      </c>
      <c r="K124" s="268">
        <v>989548.42</v>
      </c>
      <c r="L124" s="240">
        <v>692683.89</v>
      </c>
      <c r="M124" s="269">
        <v>296864.53000000003</v>
      </c>
      <c r="N124" s="270">
        <v>0.7</v>
      </c>
      <c r="O124" s="240">
        <v>0</v>
      </c>
      <c r="P124" s="240">
        <v>692683.89</v>
      </c>
      <c r="Q124" s="240">
        <v>0</v>
      </c>
      <c r="R124" s="240">
        <v>0</v>
      </c>
      <c r="S124" s="240">
        <v>0</v>
      </c>
      <c r="T124" s="240">
        <v>0</v>
      </c>
      <c r="U124" s="240">
        <v>0</v>
      </c>
      <c r="V124" s="240">
        <v>0</v>
      </c>
      <c r="W124" s="240">
        <v>0</v>
      </c>
      <c r="X124" s="268">
        <v>0</v>
      </c>
      <c r="Y124" s="296" t="s">
        <v>776</v>
      </c>
      <c r="Z124" s="277"/>
      <c r="AA124" s="272"/>
    </row>
    <row r="125" spans="1:27" ht="24" x14ac:dyDescent="0.2">
      <c r="A125" s="260" t="s">
        <v>757</v>
      </c>
      <c r="B125" s="261">
        <v>5</v>
      </c>
      <c r="C125" s="262" t="s">
        <v>62</v>
      </c>
      <c r="D125" s="263" t="s">
        <v>184</v>
      </c>
      <c r="E125" s="264" t="s">
        <v>248</v>
      </c>
      <c r="F125" s="261" t="s">
        <v>285</v>
      </c>
      <c r="G125" s="265" t="s">
        <v>478</v>
      </c>
      <c r="H125" s="261" t="s">
        <v>112</v>
      </c>
      <c r="I125" s="266">
        <v>0.91</v>
      </c>
      <c r="J125" s="267" t="s">
        <v>125</v>
      </c>
      <c r="K125" s="268">
        <v>198988.64</v>
      </c>
      <c r="L125" s="240">
        <v>129342.61</v>
      </c>
      <c r="M125" s="269">
        <v>69646.030000000013</v>
      </c>
      <c r="N125" s="270">
        <v>0.65</v>
      </c>
      <c r="O125" s="240">
        <v>0</v>
      </c>
      <c r="P125" s="240">
        <v>129342.61</v>
      </c>
      <c r="Q125" s="240">
        <v>0</v>
      </c>
      <c r="R125" s="240">
        <v>0</v>
      </c>
      <c r="S125" s="240">
        <v>0</v>
      </c>
      <c r="T125" s="240">
        <v>0</v>
      </c>
      <c r="U125" s="240">
        <v>0</v>
      </c>
      <c r="V125" s="240">
        <v>0</v>
      </c>
      <c r="W125" s="240">
        <v>0</v>
      </c>
      <c r="X125" s="268">
        <v>0</v>
      </c>
      <c r="Y125" s="296" t="s">
        <v>776</v>
      </c>
      <c r="Z125" s="277"/>
      <c r="AA125" s="272"/>
    </row>
    <row r="126" spans="1:27" ht="24" x14ac:dyDescent="0.2">
      <c r="A126" s="260" t="s">
        <v>758</v>
      </c>
      <c r="B126" s="261">
        <v>212</v>
      </c>
      <c r="C126" s="262" t="s">
        <v>62</v>
      </c>
      <c r="D126" s="263" t="s">
        <v>404</v>
      </c>
      <c r="E126" s="264" t="s">
        <v>435</v>
      </c>
      <c r="F126" s="261" t="s">
        <v>266</v>
      </c>
      <c r="G126" s="265" t="s">
        <v>479</v>
      </c>
      <c r="H126" s="261" t="s">
        <v>112</v>
      </c>
      <c r="I126" s="266">
        <v>0.83100000000000007</v>
      </c>
      <c r="J126" s="267" t="s">
        <v>503</v>
      </c>
      <c r="K126" s="268">
        <v>456258.78</v>
      </c>
      <c r="L126" s="240">
        <v>296568.2</v>
      </c>
      <c r="M126" s="269">
        <v>159690.58000000002</v>
      </c>
      <c r="N126" s="270">
        <v>0.65</v>
      </c>
      <c r="O126" s="240">
        <v>0</v>
      </c>
      <c r="P126" s="240">
        <v>296568.2</v>
      </c>
      <c r="Q126" s="240">
        <v>0</v>
      </c>
      <c r="R126" s="240">
        <v>0</v>
      </c>
      <c r="S126" s="240">
        <v>0</v>
      </c>
      <c r="T126" s="240">
        <v>0</v>
      </c>
      <c r="U126" s="240">
        <v>0</v>
      </c>
      <c r="V126" s="240">
        <v>0</v>
      </c>
      <c r="W126" s="240">
        <v>0</v>
      </c>
      <c r="X126" s="268">
        <v>0</v>
      </c>
      <c r="Y126" s="296" t="s">
        <v>776</v>
      </c>
      <c r="Z126" s="277"/>
      <c r="AA126" s="272"/>
    </row>
    <row r="127" spans="1:27" ht="24" x14ac:dyDescent="0.2">
      <c r="A127" s="260" t="s">
        <v>759</v>
      </c>
      <c r="B127" s="261">
        <v>280</v>
      </c>
      <c r="C127" s="262" t="s">
        <v>62</v>
      </c>
      <c r="D127" s="263" t="s">
        <v>383</v>
      </c>
      <c r="E127" s="264" t="s">
        <v>436</v>
      </c>
      <c r="F127" s="261" t="s">
        <v>277</v>
      </c>
      <c r="G127" s="265" t="s">
        <v>480</v>
      </c>
      <c r="H127" s="261" t="s">
        <v>112</v>
      </c>
      <c r="I127" s="266">
        <v>0.50635000000000008</v>
      </c>
      <c r="J127" s="267" t="s">
        <v>504</v>
      </c>
      <c r="K127" s="268">
        <v>629803.05000000005</v>
      </c>
      <c r="L127" s="240">
        <v>409371.98</v>
      </c>
      <c r="M127" s="269">
        <v>220431.07000000007</v>
      </c>
      <c r="N127" s="270">
        <v>0.65</v>
      </c>
      <c r="O127" s="240">
        <v>0</v>
      </c>
      <c r="P127" s="240">
        <v>409371.98</v>
      </c>
      <c r="Q127" s="240">
        <v>0</v>
      </c>
      <c r="R127" s="240">
        <v>0</v>
      </c>
      <c r="S127" s="240">
        <v>0</v>
      </c>
      <c r="T127" s="240">
        <v>0</v>
      </c>
      <c r="U127" s="240">
        <v>0</v>
      </c>
      <c r="V127" s="240">
        <v>0</v>
      </c>
      <c r="W127" s="240">
        <v>0</v>
      </c>
      <c r="X127" s="268">
        <v>0</v>
      </c>
      <c r="Y127" s="296"/>
      <c r="Z127" s="277"/>
      <c r="AA127" s="272"/>
    </row>
    <row r="128" spans="1:27" ht="48" x14ac:dyDescent="0.2">
      <c r="A128" s="260" t="s">
        <v>760</v>
      </c>
      <c r="B128" s="261" t="s">
        <v>777</v>
      </c>
      <c r="C128" s="262" t="s">
        <v>62</v>
      </c>
      <c r="D128" s="263" t="s">
        <v>398</v>
      </c>
      <c r="E128" s="264" t="s">
        <v>437</v>
      </c>
      <c r="F128" s="261" t="s">
        <v>284</v>
      </c>
      <c r="G128" s="265" t="s">
        <v>481</v>
      </c>
      <c r="H128" s="261" t="s">
        <v>112</v>
      </c>
      <c r="I128" s="266">
        <v>0</v>
      </c>
      <c r="J128" s="267" t="s">
        <v>118</v>
      </c>
      <c r="K128" s="268">
        <v>0</v>
      </c>
      <c r="L128" s="240">
        <v>0</v>
      </c>
      <c r="M128" s="269">
        <v>0</v>
      </c>
      <c r="N128" s="270">
        <v>0.65</v>
      </c>
      <c r="O128" s="240">
        <v>0</v>
      </c>
      <c r="P128" s="240">
        <v>0</v>
      </c>
      <c r="Q128" s="240">
        <v>0</v>
      </c>
      <c r="R128" s="240">
        <v>0</v>
      </c>
      <c r="S128" s="240">
        <v>0</v>
      </c>
      <c r="T128" s="240">
        <v>0</v>
      </c>
      <c r="U128" s="240">
        <v>0</v>
      </c>
      <c r="V128" s="240">
        <v>0</v>
      </c>
      <c r="W128" s="240">
        <v>0</v>
      </c>
      <c r="X128" s="268">
        <v>0</v>
      </c>
      <c r="Y128" s="271"/>
      <c r="Z128" s="277"/>
    </row>
    <row r="129" spans="1:26" ht="36" x14ac:dyDescent="0.2">
      <c r="A129" s="260" t="s">
        <v>761</v>
      </c>
      <c r="B129" s="261">
        <v>292</v>
      </c>
      <c r="C129" s="262" t="s">
        <v>62</v>
      </c>
      <c r="D129" s="263" t="s">
        <v>397</v>
      </c>
      <c r="E129" s="264" t="s">
        <v>422</v>
      </c>
      <c r="F129" s="261" t="s">
        <v>262</v>
      </c>
      <c r="G129" s="265" t="s">
        <v>482</v>
      </c>
      <c r="H129" s="261" t="s">
        <v>112</v>
      </c>
      <c r="I129" s="266">
        <v>0.16</v>
      </c>
      <c r="J129" s="267" t="s">
        <v>505</v>
      </c>
      <c r="K129" s="268">
        <v>1201255</v>
      </c>
      <c r="L129" s="240">
        <v>780815.75</v>
      </c>
      <c r="M129" s="269">
        <v>420439.25</v>
      </c>
      <c r="N129" s="270">
        <v>0.65</v>
      </c>
      <c r="O129" s="240">
        <v>0</v>
      </c>
      <c r="P129" s="240">
        <v>780815.75</v>
      </c>
      <c r="Q129" s="240">
        <v>0</v>
      </c>
      <c r="R129" s="240">
        <v>0</v>
      </c>
      <c r="S129" s="240">
        <v>0</v>
      </c>
      <c r="T129" s="240">
        <v>0</v>
      </c>
      <c r="U129" s="240">
        <v>0</v>
      </c>
      <c r="V129" s="240">
        <v>0</v>
      </c>
      <c r="W129" s="240">
        <v>0</v>
      </c>
      <c r="X129" s="268">
        <v>0</v>
      </c>
      <c r="Y129" s="271"/>
      <c r="Z129" s="277"/>
    </row>
    <row r="130" spans="1:26" ht="48" x14ac:dyDescent="0.2">
      <c r="A130" s="260" t="s">
        <v>763</v>
      </c>
      <c r="B130" s="261">
        <v>382</v>
      </c>
      <c r="C130" s="262" t="s">
        <v>62</v>
      </c>
      <c r="D130" s="263" t="s">
        <v>139</v>
      </c>
      <c r="E130" s="264" t="s">
        <v>203</v>
      </c>
      <c r="F130" s="261" t="s">
        <v>264</v>
      </c>
      <c r="G130" s="265" t="s">
        <v>766</v>
      </c>
      <c r="H130" s="261" t="s">
        <v>112</v>
      </c>
      <c r="I130" s="266">
        <v>0.6734</v>
      </c>
      <c r="J130" s="267" t="s">
        <v>355</v>
      </c>
      <c r="K130" s="268">
        <v>1448009.95</v>
      </c>
      <c r="L130" s="240">
        <v>941206.46</v>
      </c>
      <c r="M130" s="269">
        <v>506803.49</v>
      </c>
      <c r="N130" s="270">
        <v>0.65</v>
      </c>
      <c r="O130" s="240">
        <v>0</v>
      </c>
      <c r="P130" s="240">
        <v>941206.46</v>
      </c>
      <c r="Q130" s="240">
        <v>0</v>
      </c>
      <c r="R130" s="240">
        <v>0</v>
      </c>
      <c r="S130" s="240">
        <v>0</v>
      </c>
      <c r="T130" s="240">
        <v>0</v>
      </c>
      <c r="U130" s="240">
        <v>0</v>
      </c>
      <c r="V130" s="240">
        <v>0</v>
      </c>
      <c r="W130" s="240">
        <v>0</v>
      </c>
      <c r="X130" s="268">
        <v>0</v>
      </c>
      <c r="Y130" s="296" t="s">
        <v>800</v>
      </c>
      <c r="Z130" s="277"/>
    </row>
    <row r="131" spans="1:26" ht="48" x14ac:dyDescent="0.2">
      <c r="A131" s="260" t="s">
        <v>770</v>
      </c>
      <c r="B131" s="261">
        <v>358</v>
      </c>
      <c r="C131" s="262" t="s">
        <v>62</v>
      </c>
      <c r="D131" s="263" t="s">
        <v>406</v>
      </c>
      <c r="E131" s="264" t="s">
        <v>438</v>
      </c>
      <c r="F131" s="261" t="s">
        <v>452</v>
      </c>
      <c r="G131" s="265" t="s">
        <v>483</v>
      </c>
      <c r="H131" s="261" t="s">
        <v>111</v>
      </c>
      <c r="I131" s="266">
        <v>2.5458600000000002</v>
      </c>
      <c r="J131" s="267" t="s">
        <v>355</v>
      </c>
      <c r="K131" s="268">
        <v>13805110.32</v>
      </c>
      <c r="L131" s="240">
        <v>8973321.6999999993</v>
      </c>
      <c r="M131" s="269">
        <v>4831788.620000001</v>
      </c>
      <c r="N131" s="270">
        <v>0.65</v>
      </c>
      <c r="O131" s="240">
        <v>0</v>
      </c>
      <c r="P131" s="240">
        <v>8973321.6999999993</v>
      </c>
      <c r="Q131" s="240">
        <v>0</v>
      </c>
      <c r="R131" s="240">
        <v>0</v>
      </c>
      <c r="S131" s="240">
        <v>0</v>
      </c>
      <c r="T131" s="240">
        <v>0</v>
      </c>
      <c r="U131" s="240">
        <v>0</v>
      </c>
      <c r="V131" s="240">
        <v>0</v>
      </c>
      <c r="W131" s="240">
        <v>0</v>
      </c>
      <c r="X131" s="268">
        <v>0</v>
      </c>
      <c r="Y131" s="271" t="s">
        <v>799</v>
      </c>
      <c r="Z131" s="277"/>
    </row>
    <row r="132" spans="1:26" ht="24" x14ac:dyDescent="0.2">
      <c r="A132" s="260" t="s">
        <v>771</v>
      </c>
      <c r="B132" s="261">
        <v>118</v>
      </c>
      <c r="C132" s="262" t="s">
        <v>62</v>
      </c>
      <c r="D132" s="263" t="s">
        <v>387</v>
      </c>
      <c r="E132" s="264" t="s">
        <v>439</v>
      </c>
      <c r="F132" s="261" t="s">
        <v>273</v>
      </c>
      <c r="G132" s="265" t="s">
        <v>484</v>
      </c>
      <c r="H132" s="261" t="s">
        <v>111</v>
      </c>
      <c r="I132" s="266">
        <v>1.8649600000000002</v>
      </c>
      <c r="J132" s="267" t="s">
        <v>119</v>
      </c>
      <c r="K132" s="268">
        <v>1468593.26</v>
      </c>
      <c r="L132" s="240">
        <v>1028015.28</v>
      </c>
      <c r="M132" s="269">
        <v>440577.98</v>
      </c>
      <c r="N132" s="270">
        <v>0.7</v>
      </c>
      <c r="O132" s="240">
        <v>0</v>
      </c>
      <c r="P132" s="240">
        <v>1028015.28</v>
      </c>
      <c r="Q132" s="240">
        <v>0</v>
      </c>
      <c r="R132" s="240">
        <v>0</v>
      </c>
      <c r="S132" s="240">
        <v>0</v>
      </c>
      <c r="T132" s="240">
        <v>0</v>
      </c>
      <c r="U132" s="240">
        <v>0</v>
      </c>
      <c r="V132" s="240">
        <v>0</v>
      </c>
      <c r="W132" s="240">
        <v>0</v>
      </c>
      <c r="X132" s="268">
        <v>0</v>
      </c>
      <c r="Y132" s="271"/>
      <c r="Z132" s="277"/>
    </row>
    <row r="133" spans="1:26" ht="48" x14ac:dyDescent="0.2">
      <c r="A133" s="260" t="s">
        <v>779</v>
      </c>
      <c r="B133" s="261" t="s">
        <v>802</v>
      </c>
      <c r="C133" s="262" t="s">
        <v>62</v>
      </c>
      <c r="D133" s="295" t="s">
        <v>401</v>
      </c>
      <c r="E133" s="264" t="s">
        <v>440</v>
      </c>
      <c r="F133" s="261" t="s">
        <v>263</v>
      </c>
      <c r="G133" s="265" t="s">
        <v>485</v>
      </c>
      <c r="H133" s="261" t="s">
        <v>111</v>
      </c>
      <c r="I133" s="266">
        <v>0</v>
      </c>
      <c r="J133" s="267" t="s">
        <v>722</v>
      </c>
      <c r="K133" s="268">
        <v>0</v>
      </c>
      <c r="L133" s="240">
        <v>0</v>
      </c>
      <c r="M133" s="269">
        <v>0</v>
      </c>
      <c r="N133" s="270">
        <v>0.75</v>
      </c>
      <c r="O133" s="240">
        <v>0</v>
      </c>
      <c r="P133" s="240">
        <v>0</v>
      </c>
      <c r="Q133" s="240">
        <v>0</v>
      </c>
      <c r="R133" s="240">
        <v>0</v>
      </c>
      <c r="S133" s="240">
        <v>0</v>
      </c>
      <c r="T133" s="240">
        <v>0</v>
      </c>
      <c r="U133" s="240">
        <v>0</v>
      </c>
      <c r="V133" s="240">
        <v>0</v>
      </c>
      <c r="W133" s="240">
        <v>0</v>
      </c>
      <c r="X133" s="268">
        <v>0</v>
      </c>
      <c r="Y133" s="296" t="s">
        <v>798</v>
      </c>
      <c r="Z133" s="277"/>
    </row>
    <row r="134" spans="1:26" ht="48" x14ac:dyDescent="0.2">
      <c r="A134" s="251" t="s">
        <v>780</v>
      </c>
      <c r="B134" s="242">
        <v>92</v>
      </c>
      <c r="C134" s="243" t="s">
        <v>61</v>
      </c>
      <c r="D134" s="244" t="s">
        <v>413</v>
      </c>
      <c r="E134" s="245" t="s">
        <v>441</v>
      </c>
      <c r="F134" s="242" t="s">
        <v>264</v>
      </c>
      <c r="G134" s="246" t="s">
        <v>486</v>
      </c>
      <c r="H134" s="242" t="s">
        <v>111</v>
      </c>
      <c r="I134" s="247">
        <v>0</v>
      </c>
      <c r="J134" s="248" t="s">
        <v>722</v>
      </c>
      <c r="K134" s="252">
        <v>0</v>
      </c>
      <c r="L134" s="253">
        <v>0</v>
      </c>
      <c r="M134" s="254">
        <v>0</v>
      </c>
      <c r="N134" s="249">
        <v>0.7</v>
      </c>
      <c r="O134" s="253">
        <v>0</v>
      </c>
      <c r="P134" s="253">
        <v>0</v>
      </c>
      <c r="Q134" s="253">
        <v>0</v>
      </c>
      <c r="R134" s="253">
        <v>0</v>
      </c>
      <c r="S134" s="253">
        <v>0</v>
      </c>
      <c r="T134" s="253">
        <v>0</v>
      </c>
      <c r="U134" s="253">
        <v>0</v>
      </c>
      <c r="V134" s="253">
        <v>0</v>
      </c>
      <c r="W134" s="253">
        <v>0</v>
      </c>
      <c r="X134" s="253">
        <v>0</v>
      </c>
      <c r="Y134" s="296" t="s">
        <v>797</v>
      </c>
      <c r="Z134" s="277"/>
    </row>
    <row r="135" spans="1:26" ht="36" x14ac:dyDescent="0.2">
      <c r="A135" s="260" t="s">
        <v>781</v>
      </c>
      <c r="B135" s="286">
        <v>314</v>
      </c>
      <c r="C135" s="287" t="s">
        <v>62</v>
      </c>
      <c r="D135" s="47" t="s">
        <v>412</v>
      </c>
      <c r="E135" s="285" t="s">
        <v>442</v>
      </c>
      <c r="F135" s="286" t="s">
        <v>264</v>
      </c>
      <c r="G135" s="46" t="s">
        <v>735</v>
      </c>
      <c r="H135" s="286" t="s">
        <v>111</v>
      </c>
      <c r="I135" s="288">
        <v>0</v>
      </c>
      <c r="J135" s="289" t="s">
        <v>722</v>
      </c>
      <c r="K135" s="43">
        <v>0</v>
      </c>
      <c r="L135" s="42">
        <v>0</v>
      </c>
      <c r="M135" s="48">
        <v>0</v>
      </c>
      <c r="N135" s="290">
        <v>0.7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296" t="s">
        <v>797</v>
      </c>
      <c r="Z135" s="277"/>
    </row>
    <row r="136" spans="1:26" ht="36" x14ac:dyDescent="0.2">
      <c r="A136" s="260" t="s">
        <v>782</v>
      </c>
      <c r="B136" s="286">
        <v>368</v>
      </c>
      <c r="C136" s="287" t="s">
        <v>62</v>
      </c>
      <c r="D136" s="47" t="s">
        <v>379</v>
      </c>
      <c r="E136" s="285" t="s">
        <v>443</v>
      </c>
      <c r="F136" s="286" t="s">
        <v>278</v>
      </c>
      <c r="G136" s="46" t="s">
        <v>736</v>
      </c>
      <c r="H136" s="286" t="s">
        <v>112</v>
      </c>
      <c r="I136" s="288">
        <v>2.222</v>
      </c>
      <c r="J136" s="289" t="s">
        <v>127</v>
      </c>
      <c r="K136" s="43">
        <v>1834812.09</v>
      </c>
      <c r="L136" s="42">
        <v>1284368.46</v>
      </c>
      <c r="M136" s="48">
        <v>550443.63000000012</v>
      </c>
      <c r="N136" s="290">
        <v>0.7</v>
      </c>
      <c r="O136" s="42">
        <v>0</v>
      </c>
      <c r="P136" s="42">
        <v>1284368.46</v>
      </c>
      <c r="Q136" s="42">
        <v>0</v>
      </c>
      <c r="R136" s="42">
        <v>0</v>
      </c>
      <c r="S136" s="42">
        <v>0</v>
      </c>
      <c r="T136" s="42">
        <v>0</v>
      </c>
      <c r="U136" s="42">
        <v>0</v>
      </c>
      <c r="V136" s="42">
        <v>0</v>
      </c>
      <c r="W136" s="42">
        <v>0</v>
      </c>
      <c r="X136" s="42">
        <v>0</v>
      </c>
      <c r="Y136" s="296" t="s">
        <v>795</v>
      </c>
      <c r="Z136" s="277"/>
    </row>
    <row r="137" spans="1:26" ht="36" x14ac:dyDescent="0.2">
      <c r="A137" s="260" t="s">
        <v>783</v>
      </c>
      <c r="B137" s="286">
        <v>246</v>
      </c>
      <c r="C137" s="287" t="s">
        <v>62</v>
      </c>
      <c r="D137" s="47" t="s">
        <v>395</v>
      </c>
      <c r="E137" s="285" t="s">
        <v>444</v>
      </c>
      <c r="F137" s="286" t="s">
        <v>276</v>
      </c>
      <c r="G137" s="46" t="s">
        <v>487</v>
      </c>
      <c r="H137" s="286" t="s">
        <v>112</v>
      </c>
      <c r="I137" s="288">
        <v>0</v>
      </c>
      <c r="J137" s="289" t="s">
        <v>722</v>
      </c>
      <c r="K137" s="43">
        <v>0</v>
      </c>
      <c r="L137" s="42">
        <v>0</v>
      </c>
      <c r="M137" s="48">
        <v>0</v>
      </c>
      <c r="N137" s="290">
        <v>0.65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296" t="s">
        <v>797</v>
      </c>
      <c r="Z137" s="277"/>
    </row>
    <row r="138" spans="1:26" ht="36" x14ac:dyDescent="0.2">
      <c r="A138" s="260" t="s">
        <v>784</v>
      </c>
      <c r="B138" s="286">
        <v>315</v>
      </c>
      <c r="C138" s="287" t="s">
        <v>62</v>
      </c>
      <c r="D138" s="47" t="s">
        <v>412</v>
      </c>
      <c r="E138" s="285" t="s">
        <v>442</v>
      </c>
      <c r="F138" s="286" t="s">
        <v>264</v>
      </c>
      <c r="G138" s="46" t="s">
        <v>488</v>
      </c>
      <c r="H138" s="286" t="s">
        <v>112</v>
      </c>
      <c r="I138" s="288">
        <v>0</v>
      </c>
      <c r="J138" s="289" t="s">
        <v>722</v>
      </c>
      <c r="K138" s="43">
        <v>0</v>
      </c>
      <c r="L138" s="42">
        <v>0</v>
      </c>
      <c r="M138" s="48">
        <v>0</v>
      </c>
      <c r="N138" s="290">
        <v>0.7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296" t="s">
        <v>797</v>
      </c>
      <c r="Z138" s="277"/>
    </row>
    <row r="139" spans="1:26" ht="48" x14ac:dyDescent="0.2">
      <c r="A139" s="260" t="s">
        <v>785</v>
      </c>
      <c r="B139" s="286">
        <v>164</v>
      </c>
      <c r="C139" s="287" t="s">
        <v>62</v>
      </c>
      <c r="D139" s="47" t="s">
        <v>405</v>
      </c>
      <c r="E139" s="285" t="s">
        <v>445</v>
      </c>
      <c r="F139" s="286" t="s">
        <v>267</v>
      </c>
      <c r="G139" s="46" t="s">
        <v>489</v>
      </c>
      <c r="H139" s="286" t="s">
        <v>112</v>
      </c>
      <c r="I139" s="288">
        <v>0</v>
      </c>
      <c r="J139" s="289" t="s">
        <v>722</v>
      </c>
      <c r="K139" s="43">
        <v>0</v>
      </c>
      <c r="L139" s="42">
        <v>0</v>
      </c>
      <c r="M139" s="48">
        <v>0</v>
      </c>
      <c r="N139" s="290">
        <v>0.65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296" t="s">
        <v>797</v>
      </c>
      <c r="Z139" s="277"/>
    </row>
    <row r="140" spans="1:26" ht="48" x14ac:dyDescent="0.2">
      <c r="A140" s="260" t="s">
        <v>786</v>
      </c>
      <c r="B140" s="286">
        <v>148</v>
      </c>
      <c r="C140" s="287" t="s">
        <v>62</v>
      </c>
      <c r="D140" s="47" t="s">
        <v>396</v>
      </c>
      <c r="E140" s="285" t="s">
        <v>446</v>
      </c>
      <c r="F140" s="286" t="s">
        <v>276</v>
      </c>
      <c r="G140" s="46" t="s">
        <v>490</v>
      </c>
      <c r="H140" s="286" t="s">
        <v>112</v>
      </c>
      <c r="I140" s="288">
        <v>0</v>
      </c>
      <c r="J140" s="289" t="s">
        <v>722</v>
      </c>
      <c r="K140" s="43">
        <v>0</v>
      </c>
      <c r="L140" s="42">
        <v>0</v>
      </c>
      <c r="M140" s="48">
        <v>0</v>
      </c>
      <c r="N140" s="290">
        <v>0.7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296" t="s">
        <v>796</v>
      </c>
      <c r="Z140" s="277"/>
    </row>
    <row r="141" spans="1:26" ht="36" x14ac:dyDescent="0.2">
      <c r="A141" s="260" t="s">
        <v>787</v>
      </c>
      <c r="B141" s="286">
        <v>176</v>
      </c>
      <c r="C141" s="287" t="s">
        <v>62</v>
      </c>
      <c r="D141" s="47" t="s">
        <v>403</v>
      </c>
      <c r="E141" s="285" t="s">
        <v>447</v>
      </c>
      <c r="F141" s="286" t="s">
        <v>266</v>
      </c>
      <c r="G141" s="46" t="s">
        <v>491</v>
      </c>
      <c r="H141" s="286" t="s">
        <v>112</v>
      </c>
      <c r="I141" s="288">
        <v>0</v>
      </c>
      <c r="J141" s="289" t="s">
        <v>722</v>
      </c>
      <c r="K141" s="43">
        <v>0</v>
      </c>
      <c r="L141" s="42">
        <v>0</v>
      </c>
      <c r="M141" s="48">
        <v>0</v>
      </c>
      <c r="N141" s="290">
        <v>0.65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296" t="s">
        <v>797</v>
      </c>
      <c r="Z141" s="277"/>
    </row>
    <row r="142" spans="1:26" ht="24" x14ac:dyDescent="0.2">
      <c r="A142" s="260" t="s">
        <v>788</v>
      </c>
      <c r="B142" s="286">
        <v>290</v>
      </c>
      <c r="C142" s="287" t="s">
        <v>62</v>
      </c>
      <c r="D142" s="47" t="s">
        <v>398</v>
      </c>
      <c r="E142" s="285" t="s">
        <v>437</v>
      </c>
      <c r="F142" s="286" t="s">
        <v>284</v>
      </c>
      <c r="G142" s="46" t="s">
        <v>492</v>
      </c>
      <c r="H142" s="286" t="s">
        <v>112</v>
      </c>
      <c r="I142" s="288">
        <v>0.86199999999999999</v>
      </c>
      <c r="J142" s="289" t="s">
        <v>118</v>
      </c>
      <c r="K142" s="43">
        <v>430699.99</v>
      </c>
      <c r="L142" s="42">
        <v>279954.99</v>
      </c>
      <c r="M142" s="48">
        <v>150745</v>
      </c>
      <c r="N142" s="290">
        <v>0.65</v>
      </c>
      <c r="O142" s="42">
        <v>0</v>
      </c>
      <c r="P142" s="42">
        <v>279954.99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296" t="s">
        <v>795</v>
      </c>
      <c r="Z142" s="277"/>
    </row>
    <row r="143" spans="1:26" ht="36" x14ac:dyDescent="0.2">
      <c r="A143" s="260" t="s">
        <v>789</v>
      </c>
      <c r="B143" s="286">
        <v>244</v>
      </c>
      <c r="C143" s="287" t="s">
        <v>62</v>
      </c>
      <c r="D143" s="47" t="s">
        <v>168</v>
      </c>
      <c r="E143" s="285" t="s">
        <v>232</v>
      </c>
      <c r="F143" s="286" t="s">
        <v>281</v>
      </c>
      <c r="G143" s="46" t="s">
        <v>493</v>
      </c>
      <c r="H143" s="286" t="s">
        <v>112</v>
      </c>
      <c r="I143" s="288">
        <v>0</v>
      </c>
      <c r="J143" s="289" t="s">
        <v>722</v>
      </c>
      <c r="K143" s="43">
        <v>0</v>
      </c>
      <c r="L143" s="42">
        <v>0</v>
      </c>
      <c r="M143" s="48">
        <v>0</v>
      </c>
      <c r="N143" s="290">
        <v>0.7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296" t="s">
        <v>797</v>
      </c>
      <c r="Z143" s="277"/>
    </row>
    <row r="144" spans="1:26" ht="36" x14ac:dyDescent="0.2">
      <c r="A144" s="260" t="s">
        <v>790</v>
      </c>
      <c r="B144" s="286">
        <v>380</v>
      </c>
      <c r="C144" s="287" t="s">
        <v>62</v>
      </c>
      <c r="D144" s="47" t="s">
        <v>402</v>
      </c>
      <c r="E144" s="285" t="s">
        <v>448</v>
      </c>
      <c r="F144" s="286" t="s">
        <v>266</v>
      </c>
      <c r="G144" s="46" t="s">
        <v>494</v>
      </c>
      <c r="H144" s="286" t="s">
        <v>112</v>
      </c>
      <c r="I144" s="288">
        <v>0</v>
      </c>
      <c r="J144" s="289" t="s">
        <v>722</v>
      </c>
      <c r="K144" s="43">
        <v>0</v>
      </c>
      <c r="L144" s="42">
        <v>0</v>
      </c>
      <c r="M144" s="48">
        <v>0</v>
      </c>
      <c r="N144" s="290">
        <v>0.65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296" t="s">
        <v>797</v>
      </c>
      <c r="Z144" s="277"/>
    </row>
    <row r="145" spans="1:26" ht="24" x14ac:dyDescent="0.2">
      <c r="A145" s="260" t="s">
        <v>791</v>
      </c>
      <c r="B145" s="286">
        <v>60</v>
      </c>
      <c r="C145" s="287" t="s">
        <v>62</v>
      </c>
      <c r="D145" s="47" t="s">
        <v>394</v>
      </c>
      <c r="E145" s="285" t="s">
        <v>449</v>
      </c>
      <c r="F145" s="286" t="s">
        <v>276</v>
      </c>
      <c r="G145" s="46" t="s">
        <v>495</v>
      </c>
      <c r="H145" s="286" t="s">
        <v>112</v>
      </c>
      <c r="I145" s="288">
        <v>0.71199999999999997</v>
      </c>
      <c r="J145" s="289" t="s">
        <v>506</v>
      </c>
      <c r="K145" s="43">
        <v>592412.17000000004</v>
      </c>
      <c r="L145" s="42">
        <v>414688.51</v>
      </c>
      <c r="M145" s="48">
        <v>177723.66000000003</v>
      </c>
      <c r="N145" s="290">
        <v>0.7</v>
      </c>
      <c r="O145" s="42">
        <v>0</v>
      </c>
      <c r="P145" s="42">
        <v>414688.51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296" t="s">
        <v>795</v>
      </c>
      <c r="Z145" s="277"/>
    </row>
    <row r="146" spans="1:26" ht="36" x14ac:dyDescent="0.2">
      <c r="A146" s="260" t="s">
        <v>792</v>
      </c>
      <c r="B146" s="286">
        <v>134</v>
      </c>
      <c r="C146" s="287" t="s">
        <v>62</v>
      </c>
      <c r="D146" s="47" t="s">
        <v>415</v>
      </c>
      <c r="E146" s="285" t="s">
        <v>450</v>
      </c>
      <c r="F146" s="286" t="s">
        <v>453</v>
      </c>
      <c r="G146" s="46" t="s">
        <v>496</v>
      </c>
      <c r="H146" s="286" t="s">
        <v>112</v>
      </c>
      <c r="I146" s="288">
        <v>0.21099999999999999</v>
      </c>
      <c r="J146" s="289" t="s">
        <v>123</v>
      </c>
      <c r="K146" s="43">
        <v>2032285.94</v>
      </c>
      <c r="L146" s="42">
        <v>1320985.8600000001</v>
      </c>
      <c r="M146" s="48">
        <v>711300.07999999984</v>
      </c>
      <c r="N146" s="290">
        <v>0.65</v>
      </c>
      <c r="O146" s="42">
        <v>0</v>
      </c>
      <c r="P146" s="42">
        <v>1320985.8600000001</v>
      </c>
      <c r="Q146" s="42">
        <v>0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271" t="s">
        <v>795</v>
      </c>
      <c r="Z146" s="277"/>
    </row>
    <row r="147" spans="1:26" ht="20.100000000000001" customHeight="1" x14ac:dyDescent="0.2">
      <c r="A147" s="326" t="s">
        <v>38</v>
      </c>
      <c r="B147" s="330"/>
      <c r="C147" s="330"/>
      <c r="D147" s="330"/>
      <c r="E147" s="330"/>
      <c r="F147" s="330"/>
      <c r="G147" s="330"/>
      <c r="H147" s="331"/>
      <c r="I147" s="173">
        <f>SUM(I3:I146)</f>
        <v>169.09582999999998</v>
      </c>
      <c r="J147" s="174" t="s">
        <v>13</v>
      </c>
      <c r="K147" s="175">
        <f>SUM(K3:K146)</f>
        <v>270099903.55999994</v>
      </c>
      <c r="L147" s="176">
        <f>SUM(L3:L146)</f>
        <v>176183391.94000003</v>
      </c>
      <c r="M147" s="176">
        <f>SUM(M3:M146)</f>
        <v>93916511.619999945</v>
      </c>
      <c r="N147" s="177" t="s">
        <v>13</v>
      </c>
      <c r="O147" s="176">
        <f t="shared" ref="O147:X147" si="0">SUM(O3:O146)</f>
        <v>13278848</v>
      </c>
      <c r="P147" s="176">
        <f t="shared" si="0"/>
        <v>138932583.48000005</v>
      </c>
      <c r="Q147" s="220">
        <f t="shared" si="0"/>
        <v>19970309.479999997</v>
      </c>
      <c r="R147" s="220">
        <f t="shared" si="0"/>
        <v>4001650.98</v>
      </c>
      <c r="S147" s="220">
        <f t="shared" si="0"/>
        <v>0</v>
      </c>
      <c r="T147" s="220">
        <f t="shared" si="0"/>
        <v>0</v>
      </c>
      <c r="U147" s="220">
        <f t="shared" si="0"/>
        <v>0</v>
      </c>
      <c r="V147" s="220">
        <f t="shared" si="0"/>
        <v>0</v>
      </c>
      <c r="W147" s="220">
        <f t="shared" si="0"/>
        <v>0</v>
      </c>
      <c r="X147" s="220">
        <f t="shared" si="0"/>
        <v>0</v>
      </c>
      <c r="Y147" s="273"/>
      <c r="Z147" s="277"/>
    </row>
    <row r="148" spans="1:26" ht="20.100000000000001" customHeight="1" x14ac:dyDescent="0.2">
      <c r="A148" s="326" t="s">
        <v>31</v>
      </c>
      <c r="B148" s="330"/>
      <c r="C148" s="330"/>
      <c r="D148" s="330"/>
      <c r="E148" s="330"/>
      <c r="F148" s="330"/>
      <c r="G148" s="330"/>
      <c r="H148" s="331"/>
      <c r="I148" s="173">
        <f>SUMIF($C$3:$C$146,"K",I3:I146)</f>
        <v>40.647870000000005</v>
      </c>
      <c r="J148" s="174" t="s">
        <v>13</v>
      </c>
      <c r="K148" s="175">
        <f>SUMIF($C$3:$C$146,"K",K3:K146)</f>
        <v>65916080.290000007</v>
      </c>
      <c r="L148" s="176">
        <f>SUMIF($C$3:$C$146,"K",L3:L146)</f>
        <v>41850602.150000006</v>
      </c>
      <c r="M148" s="176">
        <f>SUMIF($C$3:$C$146,"K",M3:M146)</f>
        <v>24065478.140000001</v>
      </c>
      <c r="N148" s="177" t="s">
        <v>13</v>
      </c>
      <c r="O148" s="176">
        <f t="shared" ref="O148:X148" si="1">SUMIF($C$3:$C$146,"K",O3:O146)</f>
        <v>13278848</v>
      </c>
      <c r="P148" s="176">
        <f t="shared" si="1"/>
        <v>26974600.309999999</v>
      </c>
      <c r="Q148" s="220">
        <f t="shared" si="1"/>
        <v>1597153.84</v>
      </c>
      <c r="R148" s="220">
        <f t="shared" si="1"/>
        <v>0</v>
      </c>
      <c r="S148" s="220">
        <f t="shared" si="1"/>
        <v>0</v>
      </c>
      <c r="T148" s="220">
        <f t="shared" si="1"/>
        <v>0</v>
      </c>
      <c r="U148" s="220">
        <f t="shared" si="1"/>
        <v>0</v>
      </c>
      <c r="V148" s="220">
        <f t="shared" si="1"/>
        <v>0</v>
      </c>
      <c r="W148" s="220">
        <f t="shared" si="1"/>
        <v>0</v>
      </c>
      <c r="X148" s="220">
        <f t="shared" si="1"/>
        <v>0</v>
      </c>
      <c r="Y148" s="273"/>
      <c r="Z148" s="277"/>
    </row>
    <row r="149" spans="1:26" ht="20.100000000000001" customHeight="1" x14ac:dyDescent="0.2">
      <c r="A149" s="326" t="s">
        <v>32</v>
      </c>
      <c r="B149" s="330"/>
      <c r="C149" s="330"/>
      <c r="D149" s="330"/>
      <c r="E149" s="330"/>
      <c r="F149" s="330"/>
      <c r="G149" s="330"/>
      <c r="H149" s="331"/>
      <c r="I149" s="173">
        <f>SUMIF($C$21:$C$146,"N",I21:I146)</f>
        <v>116.75714999999997</v>
      </c>
      <c r="J149" s="174" t="s">
        <v>13</v>
      </c>
      <c r="K149" s="175">
        <f>SUMIF($C$21:$C$146,"N",K21:K146)</f>
        <v>157406998.28999993</v>
      </c>
      <c r="L149" s="176">
        <f>SUMIF($C$21:$C$146,"N",L21:L146)</f>
        <v>103961039.50000004</v>
      </c>
      <c r="M149" s="176">
        <f>SUMIF($C$21:$C$146,"N",M21:M146)</f>
        <v>53445958.789999992</v>
      </c>
      <c r="N149" s="177" t="s">
        <v>13</v>
      </c>
      <c r="O149" s="176">
        <f t="shared" ref="O149:X149" si="2">SUMIF($C$3:$C$146,"N",O3:O146)</f>
        <v>0</v>
      </c>
      <c r="P149" s="176">
        <f t="shared" si="2"/>
        <v>103961039.50000004</v>
      </c>
      <c r="Q149" s="220">
        <f t="shared" si="2"/>
        <v>0</v>
      </c>
      <c r="R149" s="220">
        <f t="shared" si="2"/>
        <v>0</v>
      </c>
      <c r="S149" s="220">
        <f t="shared" si="2"/>
        <v>0</v>
      </c>
      <c r="T149" s="220">
        <f t="shared" si="2"/>
        <v>0</v>
      </c>
      <c r="U149" s="220">
        <f t="shared" si="2"/>
        <v>0</v>
      </c>
      <c r="V149" s="220">
        <f t="shared" si="2"/>
        <v>0</v>
      </c>
      <c r="W149" s="220">
        <f t="shared" si="2"/>
        <v>0</v>
      </c>
      <c r="X149" s="220">
        <f t="shared" si="2"/>
        <v>0</v>
      </c>
      <c r="Y149" s="273"/>
      <c r="Z149" s="277"/>
    </row>
    <row r="150" spans="1:26" ht="20.100000000000001" customHeight="1" x14ac:dyDescent="0.2">
      <c r="A150" s="327" t="s">
        <v>33</v>
      </c>
      <c r="B150" s="328"/>
      <c r="C150" s="328"/>
      <c r="D150" s="328"/>
      <c r="E150" s="328"/>
      <c r="F150" s="328"/>
      <c r="G150" s="328"/>
      <c r="H150" s="329"/>
      <c r="I150" s="179">
        <f>SUMIF($C$21:$C$146,"W",I21:I146)</f>
        <v>11.690809999999999</v>
      </c>
      <c r="J150" s="188" t="s">
        <v>13</v>
      </c>
      <c r="K150" s="167">
        <f>SUMIF($C$21:$C$146,"W",K21:K146)</f>
        <v>46776824.980000012</v>
      </c>
      <c r="L150" s="181">
        <f>SUMIF($C$21:$C$146,"W",L21:L146)</f>
        <v>30371750.289999995</v>
      </c>
      <c r="M150" s="181">
        <f>SUMIF($C$21:$C$146,"W",M21:M146)</f>
        <v>16405074.690000003</v>
      </c>
      <c r="N150" s="182" t="s">
        <v>13</v>
      </c>
      <c r="O150" s="181">
        <f t="shared" ref="O150:X150" si="3">SUMIF($C$3:$C$146,"W",O3:O146)</f>
        <v>0</v>
      </c>
      <c r="P150" s="181">
        <f t="shared" si="3"/>
        <v>7996943.6700000009</v>
      </c>
      <c r="Q150" s="221">
        <f t="shared" si="3"/>
        <v>18373155.640000001</v>
      </c>
      <c r="R150" s="221">
        <f t="shared" si="3"/>
        <v>4001650.98</v>
      </c>
      <c r="S150" s="221">
        <f t="shared" si="3"/>
        <v>0</v>
      </c>
      <c r="T150" s="221">
        <f t="shared" si="3"/>
        <v>0</v>
      </c>
      <c r="U150" s="221">
        <f t="shared" si="3"/>
        <v>0</v>
      </c>
      <c r="V150" s="221">
        <f t="shared" si="3"/>
        <v>0</v>
      </c>
      <c r="W150" s="221">
        <f t="shared" si="3"/>
        <v>0</v>
      </c>
      <c r="X150" s="221">
        <f t="shared" si="3"/>
        <v>0</v>
      </c>
      <c r="Y150" s="273"/>
      <c r="Z150" s="277"/>
    </row>
    <row r="151" spans="1:26" ht="12" customHeight="1" x14ac:dyDescent="0.2">
      <c r="A151" s="231"/>
      <c r="K151" s="232"/>
    </row>
    <row r="152" spans="1:26" ht="12" customHeight="1" x14ac:dyDescent="0.2">
      <c r="A152" s="224" t="s">
        <v>22</v>
      </c>
    </row>
    <row r="153" spans="1:26" ht="12" customHeight="1" x14ac:dyDescent="0.2">
      <c r="A153" s="227" t="s">
        <v>23</v>
      </c>
    </row>
    <row r="154" spans="1:26" ht="12" customHeight="1" x14ac:dyDescent="0.2">
      <c r="A154" s="224" t="s">
        <v>36</v>
      </c>
    </row>
    <row r="155" spans="1:26" ht="12" customHeight="1" x14ac:dyDescent="0.2">
      <c r="A155" s="230" t="s">
        <v>26</v>
      </c>
    </row>
    <row r="156" spans="1:26" ht="12" customHeight="1" x14ac:dyDescent="0.2">
      <c r="A156" s="230"/>
      <c r="K156" s="216"/>
      <c r="N156" s="216"/>
    </row>
    <row r="157" spans="1:26" ht="27.75" customHeight="1" x14ac:dyDescent="0.2">
      <c r="K157" s="216"/>
      <c r="N157" s="216"/>
    </row>
  </sheetData>
  <mergeCells count="20">
    <mergeCell ref="C1:C2"/>
    <mergeCell ref="F1:F2"/>
    <mergeCell ref="G1:G2"/>
    <mergeCell ref="D1:D2"/>
    <mergeCell ref="Y1:Y2"/>
    <mergeCell ref="O1:X1"/>
    <mergeCell ref="A150:H150"/>
    <mergeCell ref="A149:H149"/>
    <mergeCell ref="E1:E2"/>
    <mergeCell ref="A148:H148"/>
    <mergeCell ref="N1:N2"/>
    <mergeCell ref="L1:L2"/>
    <mergeCell ref="M1:M2"/>
    <mergeCell ref="A147:H147"/>
    <mergeCell ref="H1:H2"/>
    <mergeCell ref="I1:I2"/>
    <mergeCell ref="J1:J2"/>
    <mergeCell ref="K1:K2"/>
    <mergeCell ref="A1:A2"/>
    <mergeCell ref="B1:B2"/>
  </mergeCells>
  <conditionalFormatting sqref="Y147:Z148">
    <cfRule type="cellIs" dxfId="57" priority="62" operator="equal">
      <formula>FALSE</formula>
    </cfRule>
  </conditionalFormatting>
  <conditionalFormatting sqref="Y147:Y150">
    <cfRule type="containsText" dxfId="56" priority="60" operator="containsText" text="fałsz">
      <formula>NOT(ISERROR(SEARCH("fałsz",Y147)))</formula>
    </cfRule>
  </conditionalFormatting>
  <conditionalFormatting sqref="Y150">
    <cfRule type="cellIs" dxfId="55" priority="57" operator="equal">
      <formula>FALSE</formula>
    </cfRule>
  </conditionalFormatting>
  <conditionalFormatting sqref="Z21:Z36">
    <cfRule type="cellIs" dxfId="54" priority="59" operator="equal">
      <formula>FALSE</formula>
    </cfRule>
  </conditionalFormatting>
  <conditionalFormatting sqref="Z21:Z36">
    <cfRule type="cellIs" dxfId="53" priority="58" operator="equal">
      <formula>FALSE</formula>
    </cfRule>
  </conditionalFormatting>
  <conditionalFormatting sqref="Z150">
    <cfRule type="cellIs" dxfId="52" priority="54" operator="equal">
      <formula>FALSE</formula>
    </cfRule>
  </conditionalFormatting>
  <conditionalFormatting sqref="Z150">
    <cfRule type="cellIs" dxfId="51" priority="53" operator="equal">
      <formula>FALSE</formula>
    </cfRule>
  </conditionalFormatting>
  <conditionalFormatting sqref="Y149">
    <cfRule type="cellIs" dxfId="50" priority="52" operator="equal">
      <formula>FALSE</formula>
    </cfRule>
  </conditionalFormatting>
  <conditionalFormatting sqref="Z149">
    <cfRule type="cellIs" dxfId="49" priority="49" operator="equal">
      <formula>FALSE</formula>
    </cfRule>
  </conditionalFormatting>
  <conditionalFormatting sqref="Z149">
    <cfRule type="cellIs" dxfId="48" priority="48" operator="equal">
      <formula>FALSE</formula>
    </cfRule>
  </conditionalFormatting>
  <conditionalFormatting sqref="Z37:Z50">
    <cfRule type="cellIs" dxfId="47" priority="44" operator="equal">
      <formula>FALSE</formula>
    </cfRule>
  </conditionalFormatting>
  <conditionalFormatting sqref="Z37:Z50">
    <cfRule type="cellIs" dxfId="46" priority="43" operator="equal">
      <formula>FALSE</formula>
    </cfRule>
  </conditionalFormatting>
  <conditionalFormatting sqref="Z51:Z65">
    <cfRule type="cellIs" dxfId="45" priority="39" operator="equal">
      <formula>FALSE</formula>
    </cfRule>
  </conditionalFormatting>
  <conditionalFormatting sqref="Z51:Z65">
    <cfRule type="cellIs" dxfId="44" priority="38" operator="equal">
      <formula>FALSE</formula>
    </cfRule>
  </conditionalFormatting>
  <conditionalFormatting sqref="Z66:Z79">
    <cfRule type="cellIs" dxfId="43" priority="34" operator="equal">
      <formula>FALSE</formula>
    </cfRule>
  </conditionalFormatting>
  <conditionalFormatting sqref="Z66:Z79">
    <cfRule type="cellIs" dxfId="42" priority="33" operator="equal">
      <formula>FALSE</formula>
    </cfRule>
  </conditionalFormatting>
  <conditionalFormatting sqref="Z80:Z109 Z114:Z134 Z145:Z146 Z141">
    <cfRule type="cellIs" dxfId="41" priority="29" operator="equal">
      <formula>FALSE</formula>
    </cfRule>
  </conditionalFormatting>
  <conditionalFormatting sqref="Z80:Z109 Z114:Z134 Z145:Z146 Z141">
    <cfRule type="cellIs" dxfId="40" priority="28" operator="equal">
      <formula>FALSE</formula>
    </cfRule>
  </conditionalFormatting>
  <conditionalFormatting sqref="Z110:Z113">
    <cfRule type="cellIs" dxfId="39" priority="12" operator="equal">
      <formula>FALSE</formula>
    </cfRule>
  </conditionalFormatting>
  <conditionalFormatting sqref="Z110:Z113">
    <cfRule type="cellIs" dxfId="38" priority="11" operator="equal">
      <formula>FALSE</formula>
    </cfRule>
  </conditionalFormatting>
  <conditionalFormatting sqref="Z142:Z144">
    <cfRule type="cellIs" dxfId="37" priority="10" operator="equal">
      <formula>FALSE</formula>
    </cfRule>
  </conditionalFormatting>
  <conditionalFormatting sqref="Z142:Z144">
    <cfRule type="cellIs" dxfId="36" priority="9" operator="equal">
      <formula>FALSE</formula>
    </cfRule>
  </conditionalFormatting>
  <conditionalFormatting sqref="Z138:Z140">
    <cfRule type="cellIs" dxfId="35" priority="8" operator="equal">
      <formula>FALSE</formula>
    </cfRule>
  </conditionalFormatting>
  <conditionalFormatting sqref="Z138:Z140">
    <cfRule type="cellIs" dxfId="34" priority="7" operator="equal">
      <formula>FALSE</formula>
    </cfRule>
  </conditionalFormatting>
  <conditionalFormatting sqref="Z136">
    <cfRule type="cellIs" dxfId="33" priority="6" operator="equal">
      <formula>FALSE</formula>
    </cfRule>
  </conditionalFormatting>
  <conditionalFormatting sqref="Z136">
    <cfRule type="cellIs" dxfId="32" priority="5" operator="equal">
      <formula>FALSE</formula>
    </cfRule>
  </conditionalFormatting>
  <conditionalFormatting sqref="Z137">
    <cfRule type="cellIs" dxfId="31" priority="4" operator="equal">
      <formula>FALSE</formula>
    </cfRule>
  </conditionalFormatting>
  <conditionalFormatting sqref="Z137">
    <cfRule type="cellIs" dxfId="30" priority="3" operator="equal">
      <formula>FALSE</formula>
    </cfRule>
  </conditionalFormatting>
  <conditionalFormatting sqref="Z135">
    <cfRule type="cellIs" dxfId="29" priority="2" operator="equal">
      <formula>FALSE</formula>
    </cfRule>
  </conditionalFormatting>
  <conditionalFormatting sqref="Z135">
    <cfRule type="cellIs" dxfId="28" priority="1" operator="equal">
      <formula>FALSE</formula>
    </cfRule>
  </conditionalFormatting>
  <dataValidations count="3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  <dataValidation type="list" allowBlank="1" showInputMessage="1" showErrorMessage="1" sqref="C134:C146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tabSelected="1" view="pageBreakPreview" zoomScale="80" zoomScaleNormal="78" zoomScaleSheetLayoutView="80" workbookViewId="0">
      <selection sqref="A1:A2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3" t="s">
        <v>3</v>
      </c>
      <c r="B1" s="333" t="s">
        <v>4</v>
      </c>
      <c r="C1" s="334" t="s">
        <v>39</v>
      </c>
      <c r="D1" s="336" t="s">
        <v>5</v>
      </c>
      <c r="E1" s="334" t="s">
        <v>27</v>
      </c>
      <c r="F1" s="336" t="s">
        <v>6</v>
      </c>
      <c r="G1" s="333" t="s">
        <v>24</v>
      </c>
      <c r="H1" s="333" t="s">
        <v>7</v>
      </c>
      <c r="I1" s="333" t="s">
        <v>21</v>
      </c>
      <c r="J1" s="338" t="s">
        <v>8</v>
      </c>
      <c r="K1" s="333" t="s">
        <v>9</v>
      </c>
      <c r="L1" s="336" t="s">
        <v>12</v>
      </c>
      <c r="M1" s="333" t="s">
        <v>10</v>
      </c>
      <c r="N1" s="333" t="s">
        <v>11</v>
      </c>
      <c r="O1" s="333"/>
      <c r="P1" s="333"/>
      <c r="Q1" s="333"/>
      <c r="R1" s="333"/>
      <c r="S1" s="333"/>
      <c r="T1" s="333"/>
      <c r="U1" s="333"/>
      <c r="V1" s="333"/>
      <c r="W1" s="333"/>
    </row>
    <row r="2" spans="1:28" ht="25.5" customHeight="1" x14ac:dyDescent="0.25">
      <c r="A2" s="333"/>
      <c r="B2" s="333"/>
      <c r="C2" s="335"/>
      <c r="D2" s="337"/>
      <c r="E2" s="335"/>
      <c r="F2" s="337"/>
      <c r="G2" s="333"/>
      <c r="H2" s="333"/>
      <c r="I2" s="333"/>
      <c r="J2" s="338"/>
      <c r="K2" s="333"/>
      <c r="L2" s="337"/>
      <c r="M2" s="333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x14ac:dyDescent="0.25">
      <c r="A3" s="286"/>
      <c r="B3" s="286"/>
      <c r="C3" s="287"/>
      <c r="D3" s="291"/>
      <c r="E3" s="285"/>
      <c r="F3" s="292"/>
      <c r="G3" s="286"/>
      <c r="H3" s="288"/>
      <c r="I3" s="289"/>
      <c r="J3" s="282"/>
      <c r="K3" s="283"/>
      <c r="L3" s="284"/>
      <c r="M3" s="290"/>
      <c r="N3" s="293"/>
      <c r="O3" s="293"/>
      <c r="P3" s="293"/>
      <c r="Q3" s="294"/>
      <c r="R3" s="294"/>
      <c r="S3" s="294"/>
      <c r="T3" s="294"/>
      <c r="U3" s="294"/>
      <c r="V3" s="294"/>
      <c r="W3" s="294"/>
      <c r="X3" s="237"/>
      <c r="Y3" s="38"/>
      <c r="Z3" s="39"/>
      <c r="AA3" s="39"/>
      <c r="AB3" s="41"/>
    </row>
    <row r="4" spans="1:28" s="40" customFormat="1" x14ac:dyDescent="0.25">
      <c r="A4" s="286"/>
      <c r="B4" s="286"/>
      <c r="C4" s="287"/>
      <c r="D4" s="291"/>
      <c r="E4" s="285"/>
      <c r="F4" s="292"/>
      <c r="G4" s="286"/>
      <c r="H4" s="288"/>
      <c r="I4" s="289"/>
      <c r="J4" s="282"/>
      <c r="K4" s="283"/>
      <c r="L4" s="284"/>
      <c r="M4" s="290"/>
      <c r="N4" s="293"/>
      <c r="O4" s="293"/>
      <c r="P4" s="293"/>
      <c r="Q4" s="294"/>
      <c r="R4" s="294"/>
      <c r="S4" s="294"/>
      <c r="T4" s="294"/>
      <c r="U4" s="294"/>
      <c r="V4" s="294"/>
      <c r="W4" s="294"/>
      <c r="X4" s="237"/>
      <c r="Y4" s="38"/>
      <c r="Z4" s="39"/>
      <c r="AA4" s="39"/>
      <c r="AB4" s="41"/>
    </row>
    <row r="5" spans="1:28" ht="20.100000000000001" customHeight="1" x14ac:dyDescent="0.25">
      <c r="A5" s="320" t="s">
        <v>38</v>
      </c>
      <c r="B5" s="320"/>
      <c r="C5" s="320"/>
      <c r="D5" s="320"/>
      <c r="E5" s="320"/>
      <c r="F5" s="320"/>
      <c r="G5" s="320"/>
      <c r="H5" s="173">
        <f>SUM(H3:H4)</f>
        <v>0</v>
      </c>
      <c r="I5" s="174" t="s">
        <v>13</v>
      </c>
      <c r="J5" s="175">
        <f>SUM(J3:J4)</f>
        <v>0</v>
      </c>
      <c r="K5" s="176">
        <f>SUM(K3:K4)</f>
        <v>0</v>
      </c>
      <c r="L5" s="176">
        <f>SUM(L3:L4)</f>
        <v>0</v>
      </c>
      <c r="M5" s="177" t="s">
        <v>13</v>
      </c>
      <c r="N5" s="178">
        <f>SUM(N3:N4)</f>
        <v>0</v>
      </c>
      <c r="O5" s="178">
        <f>SUM(O3:O4)</f>
        <v>0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7"/>
      <c r="Y5" s="38"/>
      <c r="Z5" s="39"/>
      <c r="AA5" s="39"/>
      <c r="AB5" s="31"/>
    </row>
    <row r="6" spans="1:28" ht="20.100000000000001" customHeight="1" x14ac:dyDescent="0.25">
      <c r="A6" s="320" t="s">
        <v>32</v>
      </c>
      <c r="B6" s="320"/>
      <c r="C6" s="320"/>
      <c r="D6" s="320"/>
      <c r="E6" s="320"/>
      <c r="F6" s="320"/>
      <c r="G6" s="320"/>
      <c r="H6" s="173">
        <f>SUMIF($C$3:$C$4,"N",H3:H4)</f>
        <v>0</v>
      </c>
      <c r="I6" s="174" t="s">
        <v>13</v>
      </c>
      <c r="J6" s="175">
        <f>SUMIF($C$3:$C$4,"N",J3:J4)</f>
        <v>0</v>
      </c>
      <c r="K6" s="176">
        <f>SUMIF($C$3:$C$4,"N",K3:K4)</f>
        <v>0</v>
      </c>
      <c r="L6" s="176">
        <f>SUMIF($C$3:$C$4,"N",L3:L4)</f>
        <v>0</v>
      </c>
      <c r="M6" s="177" t="s">
        <v>13</v>
      </c>
      <c r="N6" s="178">
        <f>SUMIF($C$3:$C$4,"N",N3:N4)</f>
        <v>0</v>
      </c>
      <c r="O6" s="178">
        <f>SUMIF($C$3:$C$4,"N",O3:O4)</f>
        <v>0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7"/>
      <c r="Y6" s="38"/>
      <c r="Z6" s="39"/>
      <c r="AA6" s="39"/>
      <c r="AB6" s="31"/>
    </row>
    <row r="7" spans="1:28" ht="20.100000000000001" customHeight="1" x14ac:dyDescent="0.25">
      <c r="A7" s="332" t="s">
        <v>33</v>
      </c>
      <c r="B7" s="332"/>
      <c r="C7" s="332"/>
      <c r="D7" s="332"/>
      <c r="E7" s="332"/>
      <c r="F7" s="332"/>
      <c r="G7" s="332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7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J1:J2"/>
    <mergeCell ref="K1:K2"/>
    <mergeCell ref="L1:L2"/>
    <mergeCell ref="M1:M2"/>
    <mergeCell ref="N1:W1"/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Normal="78" zoomScaleSheetLayoutView="100" workbookViewId="0">
      <selection activeCell="A18" sqref="A18:H18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4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0" t="s">
        <v>3</v>
      </c>
      <c r="B1" s="320" t="s">
        <v>4</v>
      </c>
      <c r="C1" s="324" t="s">
        <v>39</v>
      </c>
      <c r="D1" s="318" t="s">
        <v>5</v>
      </c>
      <c r="E1" s="318" t="s">
        <v>27</v>
      </c>
      <c r="F1" s="318" t="s">
        <v>14</v>
      </c>
      <c r="G1" s="320" t="s">
        <v>6</v>
      </c>
      <c r="H1" s="320" t="s">
        <v>24</v>
      </c>
      <c r="I1" s="320" t="s">
        <v>7</v>
      </c>
      <c r="J1" s="320" t="s">
        <v>25</v>
      </c>
      <c r="K1" s="321" t="s">
        <v>8</v>
      </c>
      <c r="L1" s="320" t="s">
        <v>9</v>
      </c>
      <c r="M1" s="318" t="s">
        <v>12</v>
      </c>
      <c r="N1" s="320" t="s">
        <v>10</v>
      </c>
      <c r="O1" s="320" t="s">
        <v>11</v>
      </c>
      <c r="P1" s="320"/>
      <c r="Q1" s="320"/>
      <c r="R1" s="320"/>
      <c r="S1" s="320"/>
      <c r="T1" s="320"/>
      <c r="U1" s="320"/>
      <c r="V1" s="320"/>
      <c r="W1" s="320"/>
      <c r="X1" s="320"/>
    </row>
    <row r="2" spans="1:28" ht="26.25" customHeight="1" x14ac:dyDescent="0.25">
      <c r="A2" s="320"/>
      <c r="B2" s="320"/>
      <c r="C2" s="325"/>
      <c r="D2" s="319"/>
      <c r="E2" s="319"/>
      <c r="F2" s="319"/>
      <c r="G2" s="320"/>
      <c r="H2" s="320"/>
      <c r="I2" s="320"/>
      <c r="J2" s="320"/>
      <c r="K2" s="321"/>
      <c r="L2" s="320"/>
      <c r="M2" s="319"/>
      <c r="N2" s="320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x14ac:dyDescent="0.25">
      <c r="A3" s="242"/>
      <c r="B3" s="148"/>
      <c r="C3" s="149"/>
      <c r="D3" s="150"/>
      <c r="E3" s="151"/>
      <c r="F3" s="148"/>
      <c r="G3" s="152"/>
      <c r="H3" s="148"/>
      <c r="I3" s="153"/>
      <c r="J3" s="154"/>
      <c r="K3" s="161"/>
      <c r="L3" s="162"/>
      <c r="M3" s="163"/>
      <c r="N3" s="15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214"/>
      <c r="Z3" s="218"/>
      <c r="AA3" s="219"/>
      <c r="AB3" s="219"/>
    </row>
    <row r="4" spans="1:28" x14ac:dyDescent="0.25">
      <c r="A4" s="143"/>
      <c r="B4" s="143"/>
      <c r="C4" s="144"/>
      <c r="D4" s="47"/>
      <c r="E4" s="140"/>
      <c r="F4" s="143"/>
      <c r="G4" s="46"/>
      <c r="H4" s="143"/>
      <c r="I4" s="145"/>
      <c r="J4" s="146"/>
      <c r="K4" s="43"/>
      <c r="L4" s="42"/>
      <c r="M4" s="48"/>
      <c r="N4" s="147"/>
      <c r="O4" s="42"/>
      <c r="P4" s="42"/>
      <c r="Q4" s="42"/>
      <c r="R4" s="42"/>
      <c r="S4" s="42"/>
      <c r="T4" s="42"/>
      <c r="U4" s="42"/>
      <c r="V4" s="42"/>
      <c r="W4" s="42"/>
      <c r="X4" s="42"/>
      <c r="Y4" s="214"/>
      <c r="Z4" s="218"/>
      <c r="AA4" s="219"/>
      <c r="AB4" s="219"/>
    </row>
    <row r="5" spans="1:28" hidden="1" x14ac:dyDescent="0.25">
      <c r="A5" s="143"/>
      <c r="B5" s="143"/>
      <c r="C5" s="144"/>
      <c r="D5" s="47"/>
      <c r="E5" s="140"/>
      <c r="F5" s="143"/>
      <c r="G5" s="46"/>
      <c r="H5" s="143"/>
      <c r="I5" s="145"/>
      <c r="J5" s="146"/>
      <c r="K5" s="43"/>
      <c r="L5" s="42"/>
      <c r="M5" s="48"/>
      <c r="N5" s="147"/>
      <c r="O5" s="42"/>
      <c r="P5" s="42"/>
      <c r="Q5" s="42"/>
      <c r="R5" s="42"/>
      <c r="S5" s="42"/>
      <c r="T5" s="42"/>
      <c r="U5" s="42"/>
      <c r="V5" s="42"/>
      <c r="W5" s="42"/>
      <c r="X5" s="42"/>
      <c r="Y5" s="214"/>
      <c r="Z5" s="218"/>
      <c r="AA5" s="219"/>
      <c r="AB5" s="219"/>
    </row>
    <row r="6" spans="1:28" hidden="1" x14ac:dyDescent="0.25">
      <c r="A6" s="143"/>
      <c r="B6" s="143"/>
      <c r="C6" s="144"/>
      <c r="D6" s="47"/>
      <c r="E6" s="140"/>
      <c r="F6" s="143"/>
      <c r="G6" s="46"/>
      <c r="H6" s="143"/>
      <c r="I6" s="145"/>
      <c r="J6" s="146"/>
      <c r="K6" s="43"/>
      <c r="L6" s="42"/>
      <c r="M6" s="48"/>
      <c r="N6" s="147"/>
      <c r="O6" s="42"/>
      <c r="P6" s="42"/>
      <c r="Q6" s="42"/>
      <c r="R6" s="42"/>
      <c r="S6" s="42"/>
      <c r="T6" s="42"/>
      <c r="U6" s="42"/>
      <c r="V6" s="42"/>
      <c r="W6" s="42"/>
      <c r="X6" s="42"/>
      <c r="Y6" s="214"/>
      <c r="Z6" s="218"/>
      <c r="AA6" s="219"/>
      <c r="AB6" s="219"/>
    </row>
    <row r="7" spans="1:28" hidden="1" x14ac:dyDescent="0.25">
      <c r="A7" s="143"/>
      <c r="B7" s="143"/>
      <c r="C7" s="144"/>
      <c r="D7" s="47"/>
      <c r="E7" s="140"/>
      <c r="F7" s="143"/>
      <c r="G7" s="46"/>
      <c r="H7" s="143"/>
      <c r="I7" s="145"/>
      <c r="J7" s="146"/>
      <c r="K7" s="43"/>
      <c r="L7" s="42"/>
      <c r="M7" s="48"/>
      <c r="N7" s="147"/>
      <c r="O7" s="42"/>
      <c r="P7" s="42"/>
      <c r="Q7" s="42"/>
      <c r="R7" s="42"/>
      <c r="S7" s="42"/>
      <c r="T7" s="42"/>
      <c r="U7" s="42"/>
      <c r="V7" s="42"/>
      <c r="W7" s="42"/>
      <c r="X7" s="42"/>
      <c r="Y7" s="214"/>
      <c r="Z7" s="218"/>
      <c r="AA7" s="219"/>
      <c r="AB7" s="219"/>
    </row>
    <row r="8" spans="1:28" hidden="1" x14ac:dyDescent="0.25">
      <c r="A8" s="143"/>
      <c r="B8" s="143"/>
      <c r="C8" s="144"/>
      <c r="D8" s="47"/>
      <c r="E8" s="140"/>
      <c r="F8" s="143"/>
      <c r="G8" s="46"/>
      <c r="H8" s="143"/>
      <c r="I8" s="145"/>
      <c r="J8" s="146"/>
      <c r="K8" s="43"/>
      <c r="L8" s="42"/>
      <c r="M8" s="48"/>
      <c r="N8" s="147"/>
      <c r="O8" s="42"/>
      <c r="P8" s="42"/>
      <c r="Q8" s="42"/>
      <c r="R8" s="42"/>
      <c r="S8" s="42"/>
      <c r="T8" s="42"/>
      <c r="U8" s="42"/>
      <c r="V8" s="42"/>
      <c r="W8" s="42"/>
      <c r="X8" s="42"/>
      <c r="Y8" s="214"/>
      <c r="Z8" s="218"/>
      <c r="AA8" s="219"/>
      <c r="AB8" s="219"/>
    </row>
    <row r="9" spans="1:28" hidden="1" x14ac:dyDescent="0.25">
      <c r="A9" s="143"/>
      <c r="B9" s="143"/>
      <c r="C9" s="144"/>
      <c r="D9" s="47"/>
      <c r="E9" s="140"/>
      <c r="F9" s="143"/>
      <c r="G9" s="46"/>
      <c r="H9" s="143"/>
      <c r="I9" s="145"/>
      <c r="J9" s="146"/>
      <c r="K9" s="43"/>
      <c r="L9" s="42"/>
      <c r="M9" s="48"/>
      <c r="N9" s="147"/>
      <c r="O9" s="42"/>
      <c r="P9" s="42"/>
      <c r="Q9" s="42"/>
      <c r="R9" s="42"/>
      <c r="S9" s="42"/>
      <c r="T9" s="42"/>
      <c r="U9" s="42"/>
      <c r="V9" s="42"/>
      <c r="W9" s="42"/>
      <c r="X9" s="42"/>
      <c r="Y9" s="214"/>
      <c r="Z9" s="218"/>
      <c r="AA9" s="219"/>
      <c r="AB9" s="219"/>
    </row>
    <row r="10" spans="1:28" hidden="1" x14ac:dyDescent="0.25">
      <c r="A10" s="143"/>
      <c r="B10" s="143"/>
      <c r="C10" s="144"/>
      <c r="D10" s="47"/>
      <c r="E10" s="140"/>
      <c r="F10" s="143"/>
      <c r="G10" s="46"/>
      <c r="H10" s="143"/>
      <c r="I10" s="145"/>
      <c r="J10" s="146"/>
      <c r="K10" s="43"/>
      <c r="L10" s="42"/>
      <c r="M10" s="48"/>
      <c r="N10" s="147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214"/>
      <c r="Z10" s="218"/>
      <c r="AA10" s="219"/>
      <c r="AB10" s="219"/>
    </row>
    <row r="11" spans="1:28" hidden="1" x14ac:dyDescent="0.25">
      <c r="A11" s="143"/>
      <c r="B11" s="143"/>
      <c r="C11" s="144"/>
      <c r="D11" s="47"/>
      <c r="E11" s="140"/>
      <c r="F11" s="143"/>
      <c r="G11" s="46"/>
      <c r="H11" s="143"/>
      <c r="I11" s="145"/>
      <c r="J11" s="146"/>
      <c r="K11" s="43"/>
      <c r="L11" s="42"/>
      <c r="M11" s="48"/>
      <c r="N11" s="147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214"/>
      <c r="Z11" s="218"/>
      <c r="AA11" s="219"/>
      <c r="AB11" s="219"/>
    </row>
    <row r="12" spans="1:28" hidden="1" x14ac:dyDescent="0.25">
      <c r="A12" s="143"/>
      <c r="B12" s="143"/>
      <c r="C12" s="144"/>
      <c r="D12" s="47"/>
      <c r="E12" s="140"/>
      <c r="F12" s="143"/>
      <c r="G12" s="46"/>
      <c r="H12" s="143"/>
      <c r="I12" s="145"/>
      <c r="J12" s="146"/>
      <c r="K12" s="43"/>
      <c r="L12" s="42"/>
      <c r="M12" s="48"/>
      <c r="N12" s="147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214"/>
      <c r="Z12" s="218"/>
      <c r="AA12" s="219"/>
      <c r="AB12" s="219"/>
    </row>
    <row r="13" spans="1:28" hidden="1" x14ac:dyDescent="0.25">
      <c r="A13" s="143"/>
      <c r="B13" s="143"/>
      <c r="C13" s="144"/>
      <c r="D13" s="47"/>
      <c r="E13" s="140"/>
      <c r="F13" s="143"/>
      <c r="G13" s="46"/>
      <c r="H13" s="143"/>
      <c r="I13" s="145"/>
      <c r="J13" s="146"/>
      <c r="K13" s="43"/>
      <c r="L13" s="42"/>
      <c r="M13" s="48"/>
      <c r="N13" s="147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214"/>
      <c r="Z13" s="218"/>
      <c r="AA13" s="219"/>
      <c r="AB13" s="219"/>
    </row>
    <row r="14" spans="1:28" hidden="1" x14ac:dyDescent="0.25">
      <c r="A14" s="143"/>
      <c r="B14" s="143"/>
      <c r="C14" s="144"/>
      <c r="D14" s="47"/>
      <c r="E14" s="140"/>
      <c r="F14" s="143"/>
      <c r="G14" s="46"/>
      <c r="H14" s="143"/>
      <c r="I14" s="145"/>
      <c r="J14" s="146"/>
      <c r="K14" s="43"/>
      <c r="L14" s="42"/>
      <c r="M14" s="48"/>
      <c r="N14" s="147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214"/>
      <c r="Z14" s="218"/>
      <c r="AA14" s="219"/>
      <c r="AB14" s="219"/>
    </row>
    <row r="15" spans="1:28" hidden="1" x14ac:dyDescent="0.25">
      <c r="A15" s="143"/>
      <c r="B15" s="143"/>
      <c r="C15" s="144"/>
      <c r="D15" s="47"/>
      <c r="E15" s="140"/>
      <c r="F15" s="143"/>
      <c r="G15" s="46"/>
      <c r="H15" s="143"/>
      <c r="I15" s="145"/>
      <c r="J15" s="146"/>
      <c r="K15" s="43"/>
      <c r="L15" s="42"/>
      <c r="M15" s="48"/>
      <c r="N15" s="147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214"/>
      <c r="Z15" s="218"/>
      <c r="AA15" s="219"/>
      <c r="AB15" s="219"/>
    </row>
    <row r="16" spans="1:28" ht="20.100000000000001" customHeight="1" x14ac:dyDescent="0.25">
      <c r="A16" s="320" t="s">
        <v>38</v>
      </c>
      <c r="B16" s="320"/>
      <c r="C16" s="320"/>
      <c r="D16" s="320"/>
      <c r="E16" s="320"/>
      <c r="F16" s="320"/>
      <c r="G16" s="320"/>
      <c r="H16" s="320"/>
      <c r="I16" s="173">
        <f>SUM(I3:I15)</f>
        <v>0</v>
      </c>
      <c r="J16" s="174" t="s">
        <v>13</v>
      </c>
      <c r="K16" s="175">
        <f>SUM(K3:K15)</f>
        <v>0</v>
      </c>
      <c r="L16" s="176">
        <f>SUM(L3:L15)</f>
        <v>0</v>
      </c>
      <c r="M16" s="176">
        <f>SUM(M3:M15)</f>
        <v>0</v>
      </c>
      <c r="N16" s="177" t="s">
        <v>13</v>
      </c>
      <c r="O16" s="178">
        <f>SUM(O3:O15)</f>
        <v>0</v>
      </c>
      <c r="P16" s="178">
        <f>SUM(P3:P15)</f>
        <v>0</v>
      </c>
      <c r="Q16" s="178">
        <f>SUM(Q3:Q15)</f>
        <v>0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6" t="s">
        <v>32</v>
      </c>
      <c r="B17" s="330"/>
      <c r="C17" s="330"/>
      <c r="D17" s="330"/>
      <c r="E17" s="330"/>
      <c r="F17" s="330"/>
      <c r="G17" s="330"/>
      <c r="H17" s="331"/>
      <c r="I17" s="173">
        <f>SUMIF($C$3:$C$15,"N",I3:I15)</f>
        <v>0</v>
      </c>
      <c r="J17" s="174" t="s">
        <v>13</v>
      </c>
      <c r="K17" s="175">
        <f>SUMIF($C$3:$C$15,"N",K3:K15)</f>
        <v>0</v>
      </c>
      <c r="L17" s="176">
        <f>SUMIF($C$3:$C$15,"N",L3:L15)</f>
        <v>0</v>
      </c>
      <c r="M17" s="176">
        <f>SUMIF($C$3:$C$15,"N",M3:M15)</f>
        <v>0</v>
      </c>
      <c r="N17" s="177" t="s">
        <v>13</v>
      </c>
      <c r="O17" s="178">
        <f>SUMIF($C$3:$C$15,"N",O3:O15)</f>
        <v>0</v>
      </c>
      <c r="P17" s="178">
        <f>SUMIF($C$3:$C$15,"N",P3:P15)</f>
        <v>0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2" t="s">
        <v>33</v>
      </c>
      <c r="B18" s="332"/>
      <c r="C18" s="332"/>
      <c r="D18" s="332"/>
      <c r="E18" s="332"/>
      <c r="F18" s="332"/>
      <c r="G18" s="332"/>
      <c r="H18" s="332"/>
      <c r="I18" s="179">
        <f>SUMIF($C$3:$C$15,"W",I3:I15)</f>
        <v>0</v>
      </c>
      <c r="J18" s="188" t="s">
        <v>13</v>
      </c>
      <c r="K18" s="167">
        <f>SUMIF($C$3:$C$15,"W",K3:K15)</f>
        <v>0</v>
      </c>
      <c r="L18" s="181">
        <f>SUMIF($C$3:$C$15,"W",L3:L15)</f>
        <v>0</v>
      </c>
      <c r="M18" s="181">
        <f>SUMIF($C$3:$C$15,"W",M3:M15)</f>
        <v>0</v>
      </c>
      <c r="N18" s="182" t="s">
        <v>13</v>
      </c>
      <c r="O18" s="183">
        <f>SUMIF($C$3:$C$15,"W",O3:O15)</f>
        <v>0</v>
      </c>
      <c r="P18" s="183">
        <f>SUMIF($C$3:$C$15,"W",P3:P15)</f>
        <v>0</v>
      </c>
      <c r="Q18" s="183">
        <f>SUMIF($C$3:$C$15,"W",Q3:Q15)</f>
        <v>0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3"/>
      <c r="AB19" s="235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6"/>
    </row>
  </sheetData>
  <mergeCells count="18">
    <mergeCell ref="G1:G2"/>
    <mergeCell ref="H1:H2"/>
    <mergeCell ref="A17:H17"/>
    <mergeCell ref="D1:D2"/>
    <mergeCell ref="A18:H18"/>
    <mergeCell ref="E1:E2"/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disablePrompts="1"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2020-12-23T15:45:32Z</cp:lastPrinted>
  <dcterms:created xsi:type="dcterms:W3CDTF">2019-02-25T10:53:14Z</dcterms:created>
  <dcterms:modified xsi:type="dcterms:W3CDTF">2020-12-29T08:22:53Z</dcterms:modified>
</cp:coreProperties>
</file>