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snfskos01\udscnfs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K185" i="1" l="1"/>
  <c r="H185" i="1"/>
  <c r="K173" i="1" l="1"/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9" i="1"/>
  <c r="L120" i="1"/>
  <c r="L121" i="1"/>
  <c r="L122" i="1"/>
  <c r="U122" i="1" l="1"/>
  <c r="V122" i="1" s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J386" i="1"/>
  <c r="V387" i="1" l="1"/>
  <c r="S387" i="1"/>
  <c r="P387" i="1"/>
  <c r="M387" i="1"/>
  <c r="J387" i="1"/>
  <c r="O245" i="1" l="1"/>
  <c r="S245" i="1" s="1"/>
  <c r="I243" i="1" l="1"/>
  <c r="M243" i="1" s="1"/>
  <c r="O242" i="1"/>
  <c r="S242" i="1" s="1"/>
  <c r="T327" i="1" l="1"/>
  <c r="T328" i="1"/>
  <c r="T329" i="1"/>
  <c r="T330" i="1"/>
  <c r="T331" i="1"/>
  <c r="T326" i="1"/>
  <c r="R327" i="1"/>
  <c r="R328" i="1"/>
  <c r="R329" i="1"/>
  <c r="R330" i="1"/>
  <c r="R331" i="1"/>
  <c r="R326" i="1"/>
  <c r="P327" i="1"/>
  <c r="P328" i="1"/>
  <c r="P329" i="1"/>
  <c r="P330" i="1"/>
  <c r="P331" i="1"/>
  <c r="P326" i="1"/>
  <c r="M327" i="1"/>
  <c r="M328" i="1"/>
  <c r="M329" i="1"/>
  <c r="M330" i="1"/>
  <c r="M331" i="1"/>
  <c r="M326" i="1"/>
  <c r="H327" i="1"/>
  <c r="H328" i="1"/>
  <c r="H329" i="1"/>
  <c r="H330" i="1"/>
  <c r="H331" i="1"/>
  <c r="F327" i="1"/>
  <c r="F328" i="1"/>
  <c r="F329" i="1"/>
  <c r="F330" i="1"/>
  <c r="F331" i="1"/>
  <c r="D327" i="1"/>
  <c r="D328" i="1"/>
  <c r="D329" i="1"/>
  <c r="D330" i="1"/>
  <c r="D331" i="1"/>
  <c r="A327" i="1"/>
  <c r="A328" i="1"/>
  <c r="A329" i="1"/>
  <c r="A330" i="1"/>
  <c r="A331" i="1"/>
  <c r="R332" i="1" l="1"/>
  <c r="T332" i="1"/>
  <c r="P332" i="1"/>
  <c r="G222" i="1"/>
  <c r="G213" i="1"/>
  <c r="M56" i="1"/>
  <c r="L106" i="1"/>
  <c r="M22" i="1"/>
  <c r="G345" i="1"/>
  <c r="G239" i="1"/>
  <c r="G357" i="1"/>
  <c r="M323" i="1"/>
  <c r="A323" i="1"/>
  <c r="G271" i="1"/>
  <c r="E9" i="1"/>
  <c r="P226" i="1"/>
  <c r="M226" i="1"/>
  <c r="J226" i="1"/>
  <c r="G226" i="1"/>
  <c r="P225" i="1"/>
  <c r="M225" i="1"/>
  <c r="J225" i="1"/>
  <c r="G225" i="1"/>
  <c r="P224" i="1"/>
  <c r="M224" i="1"/>
  <c r="J224" i="1"/>
  <c r="G224" i="1"/>
  <c r="P217" i="1"/>
  <c r="M217" i="1"/>
  <c r="J217" i="1"/>
  <c r="G217" i="1"/>
  <c r="J216" i="1"/>
  <c r="M216" i="1"/>
  <c r="P216" i="1"/>
  <c r="G216" i="1"/>
  <c r="P215" i="1"/>
  <c r="M215" i="1"/>
  <c r="J215" i="1"/>
  <c r="G215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86" i="1"/>
  <c r="S386" i="1"/>
  <c r="P386" i="1"/>
  <c r="M386" i="1"/>
  <c r="V385" i="1"/>
  <c r="S385" i="1"/>
  <c r="P385" i="1"/>
  <c r="M385" i="1"/>
  <c r="J385" i="1"/>
  <c r="V384" i="1"/>
  <c r="S384" i="1"/>
  <c r="P384" i="1"/>
  <c r="M384" i="1"/>
  <c r="J384" i="1"/>
  <c r="V383" i="1"/>
  <c r="S383" i="1"/>
  <c r="P383" i="1"/>
  <c r="M383" i="1"/>
  <c r="J383" i="1"/>
  <c r="V382" i="1"/>
  <c r="S382" i="1"/>
  <c r="P382" i="1"/>
  <c r="M382" i="1"/>
  <c r="J382" i="1"/>
  <c r="S360" i="1"/>
  <c r="S361" i="1"/>
  <c r="S362" i="1"/>
  <c r="S363" i="1"/>
  <c r="S359" i="1"/>
  <c r="P360" i="1"/>
  <c r="P361" i="1"/>
  <c r="P362" i="1"/>
  <c r="P363" i="1"/>
  <c r="P359" i="1"/>
  <c r="M360" i="1"/>
  <c r="M361" i="1"/>
  <c r="M362" i="1"/>
  <c r="M363" i="1"/>
  <c r="M364" i="1"/>
  <c r="M359" i="1"/>
  <c r="J360" i="1"/>
  <c r="J361" i="1"/>
  <c r="J362" i="1"/>
  <c r="J363" i="1"/>
  <c r="J364" i="1"/>
  <c r="G360" i="1"/>
  <c r="G361" i="1"/>
  <c r="G362" i="1"/>
  <c r="G363" i="1"/>
  <c r="G364" i="1"/>
  <c r="G359" i="1"/>
  <c r="C360" i="1"/>
  <c r="C361" i="1"/>
  <c r="C362" i="1"/>
  <c r="C363" i="1"/>
  <c r="C364" i="1"/>
  <c r="C359" i="1"/>
  <c r="S348" i="1"/>
  <c r="S349" i="1"/>
  <c r="S350" i="1"/>
  <c r="S351" i="1"/>
  <c r="S352" i="1"/>
  <c r="S347" i="1"/>
  <c r="P348" i="1"/>
  <c r="P349" i="1"/>
  <c r="P350" i="1"/>
  <c r="P351" i="1"/>
  <c r="P352" i="1"/>
  <c r="P347" i="1"/>
  <c r="M348" i="1"/>
  <c r="M349" i="1"/>
  <c r="M350" i="1"/>
  <c r="M351" i="1"/>
  <c r="M352" i="1"/>
  <c r="M347" i="1"/>
  <c r="J348" i="1"/>
  <c r="J349" i="1"/>
  <c r="J350" i="1"/>
  <c r="J351" i="1"/>
  <c r="J352" i="1"/>
  <c r="J347" i="1"/>
  <c r="G348" i="1"/>
  <c r="G349" i="1"/>
  <c r="G350" i="1"/>
  <c r="G351" i="1"/>
  <c r="G352" i="1"/>
  <c r="G347" i="1"/>
  <c r="C348" i="1"/>
  <c r="C349" i="1"/>
  <c r="C350" i="1"/>
  <c r="C351" i="1"/>
  <c r="C352" i="1"/>
  <c r="C347" i="1"/>
  <c r="H326" i="1"/>
  <c r="F326" i="1"/>
  <c r="D326" i="1"/>
  <c r="A326" i="1"/>
  <c r="Q275" i="1"/>
  <c r="Q276" i="1"/>
  <c r="U276" i="1" s="1"/>
  <c r="Q277" i="1"/>
  <c r="U277" i="1" s="1"/>
  <c r="Q278" i="1"/>
  <c r="Q274" i="1"/>
  <c r="O275" i="1"/>
  <c r="S275" i="1" s="1"/>
  <c r="O276" i="1"/>
  <c r="S276" i="1" s="1"/>
  <c r="O277" i="1"/>
  <c r="S277" i="1" s="1"/>
  <c r="O278" i="1"/>
  <c r="S278" i="1" s="1"/>
  <c r="O274" i="1"/>
  <c r="M275" i="1"/>
  <c r="I276" i="1"/>
  <c r="M276" i="1" s="1"/>
  <c r="I277" i="1"/>
  <c r="M277" i="1" s="1"/>
  <c r="I278" i="1"/>
  <c r="I274" i="1"/>
  <c r="G274" i="1"/>
  <c r="G275" i="1"/>
  <c r="K275" i="1" s="1"/>
  <c r="G276" i="1"/>
  <c r="K276" i="1" s="1"/>
  <c r="G277" i="1"/>
  <c r="K277" i="1" s="1"/>
  <c r="G278" i="1"/>
  <c r="K278" i="1" s="1"/>
  <c r="C275" i="1"/>
  <c r="C276" i="1"/>
  <c r="C277" i="1"/>
  <c r="C278" i="1"/>
  <c r="C279" i="1"/>
  <c r="C274" i="1"/>
  <c r="Q243" i="1"/>
  <c r="U243" i="1" s="1"/>
  <c r="Q244" i="1"/>
  <c r="U244" i="1" s="1"/>
  <c r="Q245" i="1"/>
  <c r="U245" i="1" s="1"/>
  <c r="Q246" i="1"/>
  <c r="U246" i="1" s="1"/>
  <c r="Q247" i="1"/>
  <c r="U247" i="1" s="1"/>
  <c r="Q242" i="1"/>
  <c r="U242" i="1" s="1"/>
  <c r="O243" i="1"/>
  <c r="S243" i="1" s="1"/>
  <c r="O244" i="1"/>
  <c r="S244" i="1" s="1"/>
  <c r="O246" i="1"/>
  <c r="S246" i="1" s="1"/>
  <c r="O247" i="1"/>
  <c r="S247" i="1" s="1"/>
  <c r="C243" i="1"/>
  <c r="C244" i="1"/>
  <c r="C245" i="1"/>
  <c r="C246" i="1"/>
  <c r="C247" i="1"/>
  <c r="I244" i="1"/>
  <c r="M244" i="1" s="1"/>
  <c r="I245" i="1"/>
  <c r="M245" i="1" s="1"/>
  <c r="I246" i="1"/>
  <c r="M246" i="1" s="1"/>
  <c r="I247" i="1"/>
  <c r="M247" i="1" s="1"/>
  <c r="I242" i="1"/>
  <c r="M242" i="1" s="1"/>
  <c r="G243" i="1"/>
  <c r="K243" i="1" s="1"/>
  <c r="G244" i="1"/>
  <c r="K244" i="1" s="1"/>
  <c r="G245" i="1"/>
  <c r="K245" i="1" s="1"/>
  <c r="G246" i="1"/>
  <c r="K246" i="1" s="1"/>
  <c r="G247" i="1"/>
  <c r="K247" i="1" s="1"/>
  <c r="G242" i="1"/>
  <c r="K242" i="1" s="1"/>
  <c r="C242" i="1"/>
  <c r="M218" i="1" l="1"/>
  <c r="K274" i="1"/>
  <c r="K279" i="1" s="1"/>
  <c r="G279" i="1"/>
  <c r="M274" i="1"/>
  <c r="M279" i="1" s="1"/>
  <c r="I279" i="1"/>
  <c r="U274" i="1"/>
  <c r="U279" i="1" s="1"/>
  <c r="Q279" i="1"/>
  <c r="S274" i="1"/>
  <c r="S279" i="1" s="1"/>
  <c r="O279" i="1"/>
  <c r="M61" i="1"/>
  <c r="Q61" i="1"/>
  <c r="G227" i="1"/>
  <c r="J227" i="1"/>
  <c r="M227" i="1"/>
  <c r="P227" i="1"/>
  <c r="M248" i="1"/>
  <c r="K61" i="1"/>
  <c r="J388" i="1"/>
  <c r="V388" i="1"/>
  <c r="S388" i="1"/>
  <c r="V108" i="1"/>
  <c r="P388" i="1"/>
  <c r="M388" i="1"/>
  <c r="O61" i="1"/>
  <c r="G218" i="1"/>
  <c r="J218" i="1"/>
  <c r="Q88" i="1"/>
  <c r="S365" i="1"/>
  <c r="P218" i="1"/>
  <c r="G353" i="1"/>
  <c r="M353" i="1"/>
  <c r="S353" i="1"/>
  <c r="F332" i="1"/>
  <c r="O88" i="1"/>
  <c r="J365" i="1"/>
  <c r="G365" i="1"/>
  <c r="M365" i="1"/>
  <c r="P353" i="1"/>
  <c r="J353" i="1"/>
  <c r="D332" i="1"/>
  <c r="H332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48" i="1"/>
  <c r="O248" i="1"/>
  <c r="I248" i="1"/>
  <c r="G248" i="1"/>
  <c r="U123" i="1" l="1"/>
  <c r="V123" i="1"/>
  <c r="S248" i="1"/>
  <c r="U248" i="1"/>
  <c r="K24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<sst xmlns="http://schemas.openxmlformats.org/spreadsheetml/2006/main" count="1001" uniqueCount="180">
  <si>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</si>
  <si>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</si>
  <si>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</si>
  <si>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</si>
  <si>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</si>
  <si>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</si>
  <si>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</si>
  <si>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</si>
  <si>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</si>
  <si>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</si>
  <si>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</si>
  <si>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</si>
  <si>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</si>
  <si>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</si>
  <si>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</si>
  <si>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</si>
  <si>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</si>
  <si>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</si>
  <si>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</si>
  <si>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</si>
  <si>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</si>
  <si>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</si>
  <si>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</si>
  <si>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</si>
  <si>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</si>
  <si>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</si>
  <si>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</si>
  <si>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</si>
  <si>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</si>
  <si>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</si>
  <si>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</si>
  <si>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</si>
  <si>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</si>
  <si>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</si>
  <si>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</si>
  <si>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</si>
  <si>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</si>
  <si>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</si>
  <si>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</si>
  <si>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</si>
  <si>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</si>
  <si>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</si>
  <si>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</si>
  <si>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</si>
  <si>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</si>
  <si>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</si>
  <si>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</si>
  <si>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</si>
  <si>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</si>
  <si>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</si>
  <si>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</si>
  <si>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</si>
  <si>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</si>
  <si>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</si>
  <si>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</si>
  <si>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</si>
  <si>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</si>
  <si>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</si>
  <si>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</si>
  <si>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</si>
  <si>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</si>
  <si>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</si>
  <si>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</si>
  <si>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</si>
  <si>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</si>
  <si>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</si>
  <si>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</si>
  <si>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</si>
  <si>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</si>
  <si>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</si>
  <si>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</si>
  <si>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</si>
  <si>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</si>
  <si>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</si>
  <si>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</si>
  <si>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</si>
  <si>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</si>
  <si>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</si>
  <si>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</si>
  <si>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</si>
  <si>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</si>
  <si>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</si>
  <si>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</si>
  <si>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</si>
  <si>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</si>
  <si>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</si>
  <si>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</si>
  <si>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</si>
  <si>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</si>
  <si>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</si>
  <si>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</si>
  <si>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</si>
  <si>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</si>
  <si>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</si>
  <si>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</si>
  <si>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</si>
  <si>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</si>
  <si>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</si>
  <si>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</si>
  <si>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</si>
  <si>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</si>
  <si>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</si>
  <si>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</si>
  <si>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</si>
  <si>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</si>
  <si>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</si>
  <si>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</si>
  <si>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</si>
  <si>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</si>
  <si>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</si>
  <si>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</si>
  <si>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</si>
  <si>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</si>
  <si>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</si>
  <si>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</si>
  <si>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</si>
  <si>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</si>
  <si>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</si>
  <si>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</si>
  <si>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</si>
  <si>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</si>
  <si>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</si>
  <si>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</si>
  <si>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</si>
  <si>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</si>
  <si>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</si>
  <si>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</si>
  <si>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</si>
  <si>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</si>
  <si>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</si>
  <si>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</si>
  <si>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</si>
  <si>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</si>
  <si>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</si>
  <si>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</si>
  <si>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</si>
  <si>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</si>
  <si>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</si>
  <si>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</si>
  <si>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</si>
  <si>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</si>
  <si>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</si>
  <si>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</si>
  <si>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</si>
  <si>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</si>
  <si>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</si>
  <si>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</si>
  <si>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</si>
  <si>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01.09.2024</t>
  </si>
  <si>
    <t>30.09.2024</t>
  </si>
  <si>
    <t>01.01.2024</t>
  </si>
  <si>
    <t>BIAŁORUŚ</t>
  </si>
  <si>
    <t>ERYTREA</t>
  </si>
  <si>
    <t>ETIOPIA</t>
  </si>
  <si>
    <t>SOMALIA</t>
  </si>
  <si>
    <t>NORWEGIA</t>
  </si>
  <si>
    <t>NIDERLANDY</t>
  </si>
  <si>
    <t>ŁOTWA</t>
  </si>
  <si>
    <t>RUMUNIA</t>
  </si>
  <si>
    <t>LITWA</t>
  </si>
  <si>
    <t>SYRIA</t>
  </si>
  <si>
    <t>24.09.2024 - 30.09.2024</t>
  </si>
  <si>
    <t>17.09.2024 - 23.09.2024</t>
  </si>
  <si>
    <t>10.09.2024 - 16.09.2024</t>
  </si>
  <si>
    <t>03.09.2024 - 09.09.2024</t>
  </si>
  <si>
    <t>27.08.2024 - 02.09.2024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</si>
  <si>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</si>
  <si>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</si>
  <si>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</si>
  <si>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r>
      <t xml:space="preserve">Najwięcej odwołań od decyzji wydanych w I instancji (92%) odnosiło się do postępowań o udzielenie zezwolenia na pobyt czasowy (18 624), pobytu stałego (979 - 5%) i rezydenta długoterminowego UE (507 - 3%). W sumie złożono ponad </t>
    </r>
    <r>
      <rPr>
        <b/>
        <sz val="9"/>
        <color theme="1"/>
        <rFont val="Roboto"/>
        <charset val="238"/>
      </rPr>
      <t>20 tys. odwołań</t>
    </r>
    <r>
      <rPr>
        <sz val="9"/>
        <color theme="1"/>
        <rFont val="Roboto"/>
        <charset val="238"/>
      </rPr>
      <t>, o 3,2 tys. więcej (+19%) niż przez dziewięć miesięcy 2023 r. (16,9 tys.). Najczęściej dotyczyły one obywateli: Ukrainy (23%), Białorusi (18%), Turcji (8%), Gruzji (6%) oraz Indii i Wietnamu (po 5%). Szef UdSC wydał w sumie 18,4 tys. decyzji w drugiej instancji, z czego 7 056 (38%) spraw zakończyło się utrzymaniem decyzji, 5 488 (30%) decyzją pozytywną, 3 036 (17%) uchyleniem decyzji i przekazaniem do ponownego rozpoznania, a 365 (2%) uchyleniem decyzji i umorzeniem postępowania.                                                                                                                                                                                                                                                                  W przypadku odwołań dotyczących postępowań o udzielenie zezwolenia na pobyt czasowy, spośród 16 tys. decyzji w 6 tys. przypadkach (38%) utrzymano decyzję, w 31% (5 tys.) przypadkach zapadła decyzja pozytywna, a w 17% (2,8 tys.) spraw zdecydowano o uchyleniu decyzji i przekazaniu sprawy do ponownego rozpoznania.</t>
    </r>
  </si>
  <si>
    <r>
      <rPr>
        <b/>
        <sz val="9"/>
        <color theme="1"/>
        <rFont val="Roboto"/>
        <charset val="238"/>
      </rPr>
      <t>We wrześniu br.</t>
    </r>
    <r>
      <rPr>
        <sz val="9"/>
        <color theme="1"/>
        <rFont val="Roboto"/>
        <charset val="238"/>
      </rPr>
      <t xml:space="preserve"> Szef UdSC zrealizował </t>
    </r>
    <r>
      <rPr>
        <b/>
        <sz val="9"/>
        <color theme="1"/>
        <rFont val="Roboto"/>
        <charset val="238"/>
      </rPr>
      <t>2 658 spraw</t>
    </r>
    <r>
      <rPr>
        <sz val="9"/>
        <color theme="1"/>
        <rFont val="Roboto"/>
        <charset val="238"/>
      </rPr>
      <t xml:space="preserve"> dotyczących Wykazu, spośród których do najliczniejszych zaliczały się wpisy SIS (36%), alerty pobytowe (30%), wpisy do Wykazu (17%) i konsultacje (6%).</t>
    </r>
  </si>
  <si>
    <r>
      <rPr>
        <b/>
        <sz val="9"/>
        <color theme="1"/>
        <rFont val="Roboto"/>
        <charset val="238"/>
      </rPr>
      <t>We wrześniu 2024</t>
    </r>
    <r>
      <rPr>
        <sz val="9"/>
        <color theme="1"/>
        <rFont val="Roboto"/>
        <charset val="238"/>
      </rPr>
      <t xml:space="preserve"> r. wydano </t>
    </r>
    <r>
      <rPr>
        <b/>
        <sz val="9"/>
        <color theme="1"/>
        <rFont val="Roboto"/>
        <charset val="238"/>
      </rPr>
      <t>214 zezwoleń</t>
    </r>
    <r>
      <rPr>
        <sz val="9"/>
        <color theme="1"/>
        <rFont val="Roboto"/>
        <charset val="238"/>
      </rPr>
      <t xml:space="preserve"> dotyczących Małego Ruchu Granicznego. Odnotowano także jedną odmowę wydania - we Lwowie. Natomiast podczas </t>
    </r>
    <r>
      <rPr>
        <b/>
        <sz val="9"/>
        <color theme="1"/>
        <rFont val="Roboto"/>
        <charset val="238"/>
      </rPr>
      <t>dziewięciu miesięcy 2024</t>
    </r>
    <r>
      <rPr>
        <sz val="9"/>
        <color theme="1"/>
        <rFont val="Roboto"/>
        <charset val="238"/>
      </rPr>
      <t xml:space="preserve"> r. wydano łącznie</t>
    </r>
    <r>
      <rPr>
        <b/>
        <sz val="9"/>
        <color theme="1"/>
        <rFont val="Roboto"/>
        <charset val="238"/>
      </rPr>
      <t xml:space="preserve"> 2 200 zezwoleń</t>
    </r>
    <r>
      <rPr>
        <sz val="9"/>
        <color theme="1"/>
        <rFont val="Roboto"/>
        <charset val="238"/>
      </rPr>
      <t xml:space="preserve"> - przez placówki we Lwowie i Łucku. Odnotowano także 7 odmów wydania - wszystkie w placówce we Lwowie.</t>
    </r>
  </si>
  <si>
    <r>
      <rPr>
        <b/>
        <sz val="10"/>
        <color theme="1"/>
        <rFont val="Roboto"/>
        <charset val="238"/>
      </rPr>
      <t>Przez dziewięć miesięcy br.</t>
    </r>
    <r>
      <rPr>
        <sz val="10"/>
        <color theme="1"/>
        <rFont val="Roboto"/>
        <charset val="238"/>
      </rPr>
      <t xml:space="preserve"> cudzoziemcy złożyli 8 995 wniosków o udzielenie ochrony międzynarodowej na terytorium RP, które objęły </t>
    </r>
    <r>
      <rPr>
        <b/>
        <sz val="10"/>
        <color theme="1"/>
        <rFont val="Roboto"/>
        <charset val="238"/>
      </rPr>
      <t>12 287 osób</t>
    </r>
    <r>
      <rPr>
        <sz val="10"/>
        <color theme="1"/>
        <rFont val="Roboto"/>
        <charset val="238"/>
      </rPr>
      <t xml:space="preserve">, co oznacza wzrost o 80% (+5 454) w porównaniu z tym samym okresem w 2023 r. Jednocześnie jest to wartość wyższa od danych za cały 2023 r. (9,5 tys.). Najliczniej o ochronę ubiegali się obywatele Ukrainy (4 503), Białorusi (2 918), Rosji (814), Somalii (519) i Erytrei (478). Obywatele tych pięciu najliczniejszych państw pochodzenia złożyli w sumie 75% wniosków o ochronę. Najwięcej potencjalnych uchodźców zarejestrowały Placówki Straży Granicznej: Warszawa – 4,3 tys. (35%), Czeremcha – 0,6 tys. (5%), Terespol - 0,4 tys. (4%), Białowieża,  Dubicze Cerkiewne, Wrocław Strachowice, Poznań Ławica i Warszawa Modlin, Łódź - 0,3 tys. (po ok. 3%).                                                                                                                                                                                                                                                                       W 2024 r. dominują wnioski pierwsze (8 412, które dotyczyły 10 592 osób). Wnioski kolejne (583) dotyczyły 1 780 osób. Najwięcej wniosków złożyli mężczyźni (8 346) - 68%, głównie w przedziale wiekowym 18-34. Natomiast kobiety stanowią mniej liczną grupę (3 960) - 32%, ale również dominował ten sam przedział wiekowy. Liczba dzieci (17% wszystkich osób objętych wnioskami) obydwu płci w wieku do lat 13 wynosiła - 1 578 , a w wieku 14-17 - 461.  </t>
    </r>
    <r>
      <rPr>
        <sz val="11"/>
        <color theme="1"/>
        <rFont val="Roboto"/>
        <charset val="238"/>
      </rPr>
      <t xml:space="preserve">  </t>
    </r>
  </si>
  <si>
    <r>
      <rPr>
        <b/>
        <sz val="10"/>
        <color theme="1"/>
        <rFont val="Roboto"/>
        <charset val="238"/>
      </rPr>
      <t>Do końca września 2024 r.</t>
    </r>
    <r>
      <rPr>
        <sz val="10"/>
        <color theme="1"/>
        <rFont val="Roboto"/>
        <charset val="238"/>
      </rPr>
      <t xml:space="preserve"> - w ramach procedur dublińskich - wnioskami IN objętych było 2 992 cudzoziemców. Z kolei Polska wystąpiła z takim wnioskiem do innych krajów europejskich (OUT) w przypadku 198 osób, z czego 88% wniosków IN oraz 77% wniosków OUT zostało rozpatrzonych pozytywnie. 57% wniosków IN dotyczyło współpracy z Niemcami, 9% - z Francją, a 8% z Belgią i 6% z Norwegią. Procedury OUT kierowane były głównie do Niemiec (32%), Łotwy (10%) i Rumunii (9%).</t>
    </r>
    <r>
      <rPr>
        <sz val="10"/>
        <rFont val="Roboto"/>
        <charset val="238"/>
      </rPr>
      <t xml:space="preserve"> W podziale na obywatelstwo cudzoziemców, wnioski IN dotyczyły najczęściej ob. Syrii (12%), Rosji (11%), a także Ukrainy (10%), natomiast wnioski OUT obywateli </t>
    </r>
    <r>
      <rPr>
        <sz val="10"/>
        <color theme="1"/>
        <rFont val="Roboto"/>
        <charset val="238"/>
      </rPr>
      <t>Ukrainy, Afganistanu (po 10%) oraz Rosji (9%).</t>
    </r>
  </si>
  <si>
    <r>
      <rPr>
        <b/>
        <sz val="10"/>
        <color theme="1"/>
        <rFont val="Roboto"/>
        <charset val="238"/>
      </rPr>
      <t>Według stanu na 30 września br.</t>
    </r>
    <r>
      <rPr>
        <sz val="10"/>
        <color theme="1"/>
        <rFont val="Roboto"/>
        <charset val="238"/>
      </rPr>
      <t xml:space="preserve"> pod opieką Szefa UdSC znajdowało się</t>
    </r>
    <r>
      <rPr>
        <b/>
        <sz val="10"/>
        <color theme="1"/>
        <rFont val="Roboto"/>
        <charset val="238"/>
      </rPr>
      <t xml:space="preserve"> 6 183 os.</t>
    </r>
    <r>
      <rPr>
        <sz val="10"/>
        <color theme="1"/>
        <rFont val="Roboto"/>
        <charset val="238"/>
      </rPr>
      <t xml:space="preserve"> (30.09.2023 r. - 3 950, </t>
    </r>
    <r>
      <rPr>
        <b/>
        <sz val="10"/>
        <color theme="1"/>
        <rFont val="Roboto"/>
        <charset val="238"/>
      </rPr>
      <t>wzrost o 57%</t>
    </r>
    <r>
      <rPr>
        <sz val="10"/>
        <color theme="1"/>
        <rFont val="Roboto"/>
        <charset val="238"/>
      </rPr>
      <t>), z czego 893 zamieszkiwało w jednym 
z dziewięciu ośrodków dla cudzoziemców, a pozostałe 5 290 osób pobierało świadczenie pieniężne na samodzielne funkcjonowanie poza ośrodkiem</t>
    </r>
    <r>
      <rPr>
        <sz val="10"/>
        <rFont val="Roboto"/>
        <charset val="238"/>
      </rPr>
      <t>.                                           W ośrodkach najliczniej przebywali Rosjanie (40%), Etiopczycy (11%), Somalijczycy (6%), Erytrejczycy, Tadżycy i Białorusini po 4% każde. Natomiast wśród osób poza ośrodkiem najwięcej jest obywateli Ukrainy (40%), Białorusi (29%), Rosji (14%) i Tadżykistanu (4%).</t>
    </r>
  </si>
  <si>
    <r>
      <t xml:space="preserve">Sytuację migracyjną w Polsce determinują konsenkwencje wojny w Ukrainie. Według stanu na </t>
    </r>
    <r>
      <rPr>
        <b/>
        <sz val="10"/>
        <color theme="1"/>
        <rFont val="Roboto"/>
        <charset val="238"/>
      </rPr>
      <t>30 września 2024 r.</t>
    </r>
    <r>
      <rPr>
        <sz val="10"/>
        <color theme="1"/>
        <rFont val="Roboto"/>
        <charset val="238"/>
      </rPr>
      <t xml:space="preserve"> z ochrony czasowej w Polsce korzystało </t>
    </r>
    <r>
      <rPr>
        <b/>
        <sz val="10"/>
        <color theme="1"/>
        <rFont val="Roboto"/>
        <charset val="238"/>
      </rPr>
      <t>979,8 tys</t>
    </r>
    <r>
      <rPr>
        <sz val="10"/>
        <color theme="1"/>
        <rFont val="Roboto"/>
        <charset val="238"/>
      </rPr>
      <t xml:space="preserve">. cudzoziemców, w tym 975,1 tys. obywateli Ukrainy.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Roboto"/>
        <charset val="238"/>
      </rPr>
      <t>Ważne zezwolenia na pobyt</t>
    </r>
    <r>
      <rPr>
        <sz val="10"/>
        <color theme="1"/>
        <rFont val="Roboto"/>
        <charset val="238"/>
      </rPr>
      <t xml:space="preserve"> posiada łącznie </t>
    </r>
    <r>
      <rPr>
        <b/>
        <sz val="10"/>
        <color theme="1"/>
        <rFont val="Roboto"/>
        <charset val="238"/>
      </rPr>
      <t>1,942 mln osób</t>
    </r>
    <r>
      <rPr>
        <sz val="10"/>
        <color theme="1"/>
        <rFont val="Roboto"/>
        <charset val="238"/>
      </rPr>
      <t>, o 104 tys. osób więcej niż 30 września 2023 r. (+6%). Dominują obywatele Ukrainy (1,5 mln). Poza tym licznie reprezentowani są w Polsce: Białorusini (137 tys.), Gruzini (27 tys.), Hindusi (23 tys.), Rosjanie (22 tys.), Niemcy (15,5 tys.), Wietnamczycy (14 tys.), Turcy (13 tys.), Uzbecy (11 tys.) i Mołdawianie (9 tys.).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porównaniu z danymi sprzed roku największe zmiany w Top 10 zachodzą:                                                                                                                                                                                                                                                                                                                                                                                                                                                                                                                                                                               Ukraina - wzrost o 3%, +46 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Białoruś - wzrost o 29%, +31 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Gruzja - wzrost o 7%, +1,7 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Indie - wzrost o 27%, +5 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Rosja - wzrost o 2%, +0,5 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Niemcy - spadek o 9%, -1,4 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Wietnam - wzrost o 7%, +0,8 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Turcja - wzrost o 32%, +3,2 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Uzbekistan - wzrost o 32%, +2,6 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Mołdawia - wzrost o 3%, +0,3 tys.</t>
    </r>
  </si>
  <si>
    <t>Warszawa, 15.10.2024 r.</t>
  </si>
  <si>
    <r>
      <rPr>
        <b/>
        <sz val="10"/>
        <color theme="1"/>
        <rFont val="Roboto"/>
        <charset val="238"/>
      </rPr>
      <t>Od początku 2024 r</t>
    </r>
    <r>
      <rPr>
        <sz val="10"/>
        <color theme="1"/>
        <rFont val="Roboto"/>
        <charset val="238"/>
      </rPr>
      <t xml:space="preserve">. cudzoziemcy złożyli blisko </t>
    </r>
    <r>
      <rPr>
        <b/>
        <sz val="10"/>
        <color theme="1"/>
        <rFont val="Roboto"/>
        <charset val="238"/>
      </rPr>
      <t>451 tys. wniosków</t>
    </r>
    <r>
      <rPr>
        <sz val="10"/>
        <color theme="1"/>
        <rFont val="Roboto"/>
        <charset val="238"/>
      </rPr>
      <t xml:space="preserve"> w sprawach o udzielenie zezwoleń na pobyt, o 2% mniej niż przez pierwsze dziewięć miesięcy 2023 r. (460 tys.). Najwięcej osób (91%) zainteresowanych było zezwoleniem na pobyt czasowy (409 tys.), natomiast o pozostałe zezwolenia ubiegało się po ok. 4,5% cudzoziemców: na pobyt stały i na pobyt rezydenta długoterminowego UE (ok. 21 tys.). Dominującym państwem pochodzenia była Ukraina (268 tys.). Bardzo liczne wnioski również składali: Białorusini (45 tys.), Gruzini (15 tys.), Hindusi (13 tys.), Kolumbijczycy (11 tys.) oraz Turcy (8 tys.). 43% wnioskodawców to osoby w wieku 18-34 (193 tys.), a kolejne 42% (192 tys.) to 35-64 latkowie. Wśród osób małoletnich bardzo liczną grupę stanowią dzieci z przedziału wiekowego 0-13 (48 tys.). Pod względem płci dominują mężczyźni (59%).                                                                                                                                                                                                                                                                                      Zwyczajowo wnioskodawcy koncentrowali się w województwach z dużymi ośrodkami miejskimi. Najwięcej cudzoziemców złożyło swoje wnioski w Mazowieckim Urzędzie Wojewódzkim (129,4 tys.), Wielkopolskim UW (53 tys.), Małopolskim UW (40 tys.), Dolnośląskim UW (39 tys.), Pomorskim oraz Łódzkim UW (po 27 tys.). W tym samym czasie urzędy wojewódzkie wydały 293 tys. decyzji, z czego 87% stanowiły zgody na pobyt, dalsze 9% odmowy, a 4% umorzenia postępowania. Spośród 256 tys. decyzji pozytywnych 89% dotyczyło pobytu czasowego (228 tys.), 6% pobytu stałego (16 tys.), a 5% rezydenta długoterminowego UE (12 tys.).</t>
    </r>
  </si>
  <si>
    <r>
      <rPr>
        <b/>
        <sz val="10"/>
        <color theme="1"/>
        <rFont val="Roboto"/>
        <charset val="238"/>
      </rPr>
      <t>We wrześniu br.</t>
    </r>
    <r>
      <rPr>
        <sz val="10"/>
        <color theme="1"/>
        <rFont val="Roboto"/>
        <charset val="238"/>
      </rPr>
      <t xml:space="preserve"> wpłynęło do Urzędu ponad </t>
    </r>
    <r>
      <rPr>
        <b/>
        <sz val="10"/>
        <color theme="1"/>
        <rFont val="Roboto"/>
        <charset val="238"/>
      </rPr>
      <t>84 tys.</t>
    </r>
    <r>
      <rPr>
        <sz val="10"/>
        <color theme="1"/>
        <rFont val="Roboto"/>
        <charset val="238"/>
      </rPr>
      <t xml:space="preserve"> wniosków w ramach konsultacji wizowych - blisko 72,5 tys. pochodziło z innych państw członkowskich, 
a 5,3 tys. od konsulów. Liczba wydanych decyzji jest wyższa niż liczba złożonych wniosków. Ogółem wydano prawie 87,5 tys. decyzji, przy czym 76 tys. dotyczyło wniosków przesłanych z innych państw, a prawie 5 tys. w sprawach dotyczących wniosków od konsulów. </t>
    </r>
  </si>
  <si>
    <t>W 2024 r. Szef UdSC wydał 8 438 decyzji w sprawach o udzielenie ochrony międzynarodowej, w tym 4 805 pozytywne: 456 - status uchodźcy, 4 346 - ochrona uzupełniająca. Poza tym 1 195 negatywne i 2 442 umorzenia. Status uchodźcy nadano głównie obywatelom Białorusi (233), Rosji (90), Afganistanu (33), Iranu (27) i Turcji (19). Ochronę uzupełniającą udzielano najczęściej obywatelom Ukrainy (2 337), Białorusi (1 833), Rosji (62), Etiopii (22) i Afganistanu (20). Decyzję negatywną otrzymało 1 194 cudzoziemców - głównie z Rosji (516), Białorusi (109), Indii (64), Ukrainy (61) i Egiptu (53). Postępowania 2 442 osób (w tym 322 obywateli Syrii, 316 obywateli Somalii, 293 obywateli Rosji, 265 obywateli Erytrei oraz 209 obywateli Etiopii) zostały umorzone. Wskaźnik uznawalności w 2024 r. wynosi 80%, przy czym dla Erytrei, Etiopii i Somalii wynosi 100%, dla Afganistanu  - 98%, dla Ukrainy - 97%, dla Białorusi - 95%, dla Syrii - 91%, a dla Rosji - 23%.                                                                                                                                                                                                                                                      Liczba spraw w toku wg stanu na wrzesień 2024 r. wynosi ok. 6,5 tys.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</si>
</sst>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zł&quot;* #,##0_);_(&quot;zł&quot;* \(#,##0\);_(&quot;zł&quot;* &quot;-&quot;_);_(@_)"/>
    <numFmt numFmtId="165" formatCode="yyyy/mm/dd;@"/>
    <numFmt numFmtId="166" formatCode="0.0%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b/>
      <sz val="9"/>
      <color theme="1"/>
      <name val="Roboto"/>
      <charset val="238"/>
    </font>
    <font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9" fontId="21" fillId="0" borderId="0" xfId="46" applyFont="1" applyProtection="1">
      <protection locked="0"/>
    </xf>
    <xf numFmtId="3" fontId="21" fillId="0" borderId="0" xfId="0" applyNumberFormat="1" applyFont="1" applyProtection="1">
      <protection locked="0"/>
    </xf>
    <xf numFmtId="166" fontId="21" fillId="0" borderId="0" xfId="46" applyNumberFormat="1" applyFont="1" applyProtection="1">
      <protection locked="0"/>
    </xf>
    <xf numFmtId="10" fontId="21" fillId="0" borderId="0" xfId="46" applyNumberFormat="1" applyFont="1" applyProtection="1">
      <protection locked="0"/>
    </xf>
    <xf numFmtId="1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165" fontId="40" fillId="0" borderId="0" xfId="0" applyNumberFormat="1" applyFont="1" applyProtection="1">
      <protection locked="0"/>
    </xf>
    <xf numFmtId="3" fontId="40" fillId="0" borderId="0" xfId="0" applyNumberFormat="1" applyFont="1" applyProtection="1">
      <protection locked="0"/>
    </xf>
    <xf numFmtId="0" fontId="42" fillId="0" borderId="0" xfId="0" applyFont="1" applyFill="1" applyBorder="1"/>
    <xf numFmtId="3" fontId="42" fillId="0" borderId="0" xfId="0" applyNumberFormat="1" applyFont="1" applyFill="1" applyBorder="1"/>
    <xf numFmtId="0" fontId="37" fillId="33" borderId="0" xfId="0" applyFont="1" applyFill="1" applyAlignment="1" applyProtection="1">
      <alignment horizontal="left" vertical="top" wrapText="1"/>
      <protection locked="0"/>
    </xf>
    <xf numFmtId="0" fontId="37" fillId="33" borderId="0" xfId="0" applyFont="1" applyFill="1" applyAlignment="1" applyProtection="1">
      <alignment horizontal="left" vertical="top"/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38" fillId="33" borderId="0" xfId="0" applyFont="1" applyFill="1" applyAlignment="1" applyProtection="1">
      <alignment horizontal="left" vertical="top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38" xfId="10" applyFont="1" applyFill="1" applyBorder="1" applyAlignment="1" applyProtection="1">
      <alignment horizontal="center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43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0" xfId="1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7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tygodniowy'!$C$274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tygodniowy'!$G$274:$R$274</c:f>
              <c:numCache>
                <c:formatCode>General</c:formatCode>
                <c:ptCount val="12"/>
                <c:pt idx="0">
                  <c:v>2860</c:v>
                </c:pt>
                <c:pt idx="2">
                  <c:v>4002</c:v>
                </c:pt>
                <c:pt idx="4">
                  <c:v>64</c:v>
                </c:pt>
                <c:pt idx="6">
                  <c:v>495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tygodniowy'!$C$275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tygodniowy'!$G$275:$R$275</c:f>
              <c:numCache>
                <c:formatCode>General</c:formatCode>
                <c:ptCount val="12"/>
                <c:pt idx="0">
                  <c:v>2112</c:v>
                </c:pt>
                <c:pt idx="2">
                  <c:v>2718</c:v>
                </c:pt>
                <c:pt idx="4">
                  <c:v>22</c:v>
                </c:pt>
                <c:pt idx="6">
                  <c:v>196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tygodniowy'!$C$276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tygodniowy'!$G$276:$R$276</c:f>
              <c:numCache>
                <c:formatCode>General</c:formatCode>
                <c:ptCount val="12"/>
                <c:pt idx="0">
                  <c:v>274</c:v>
                </c:pt>
                <c:pt idx="2">
                  <c:v>415</c:v>
                </c:pt>
                <c:pt idx="4">
                  <c:v>183</c:v>
                </c:pt>
                <c:pt idx="6">
                  <c:v>321</c:v>
                </c:pt>
                <c:pt idx="8">
                  <c:v>34</c:v>
                </c:pt>
                <c:pt idx="10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tygodniowy'!$C$277</c:f>
              <c:strCache>
                <c:ptCount val="1"/>
                <c:pt idx="0">
                  <c:v>SOMALIA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tygodniowy'!$G$277:$R$277</c:f>
              <c:numCache>
                <c:formatCode>General</c:formatCode>
                <c:ptCount val="12"/>
                <c:pt idx="0">
                  <c:v>428</c:v>
                </c:pt>
                <c:pt idx="2">
                  <c:v>432</c:v>
                </c:pt>
                <c:pt idx="4">
                  <c:v>14</c:v>
                </c:pt>
                <c:pt idx="6">
                  <c:v>85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tygodniowy'!$C$278</c:f>
              <c:strCache>
                <c:ptCount val="1"/>
                <c:pt idx="0">
                  <c:v>ERYTREA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tygodniowy'!$G$278:$R$278</c:f>
              <c:numCache>
                <c:formatCode>General</c:formatCode>
                <c:ptCount val="12"/>
                <c:pt idx="0">
                  <c:v>437</c:v>
                </c:pt>
                <c:pt idx="2">
                  <c:v>438</c:v>
                </c:pt>
                <c:pt idx="4">
                  <c:v>1</c:v>
                </c:pt>
                <c:pt idx="6">
                  <c:v>34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tygodniowy'!$C$279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2301</c:v>
                </c:pt>
                <c:pt idx="2">
                  <c:v>2587</c:v>
                </c:pt>
                <c:pt idx="4">
                  <c:v>189</c:v>
                </c:pt>
                <c:pt idx="6">
                  <c:v>412</c:v>
                </c:pt>
                <c:pt idx="8">
                  <c:v>60</c:v>
                </c:pt>
                <c:pt idx="10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47713480"/>
        <c:axId val="547713872"/>
        <c:axId val="0"/>
      </c:bar3DChart>
      <c:catAx>
        <c:axId val="54771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547713872"/>
        <c:crosses val="autoZero"/>
        <c:auto val="1"/>
        <c:lblAlgn val="ctr"/>
        <c:lblOffset val="100"/>
        <c:noMultiLvlLbl val="0"/>
      </c:catAx>
      <c:valAx>
        <c:axId val="5477138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477134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tygodniowy'!$B$383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tygodniowy'!$J$382,'Meldunek tygodniowy'!$M$382,'Meldunek tygodniowy'!$P$382,'Meldunek tygodniowy'!$S$382,'Meldunek tygodniowy'!$V$382)</c:f>
              <c:strCache>
                <c:ptCount val="5"/>
                <c:pt idx="0">
                  <c:v>27.08.2024 - 02.09.2024</c:v>
                </c:pt>
                <c:pt idx="1">
                  <c:v>03.09.2024 - 09.09.2024</c:v>
                </c:pt>
                <c:pt idx="2">
                  <c:v>10.09.2024 - 16.09.2024</c:v>
                </c:pt>
                <c:pt idx="3">
                  <c:v>17.09.2024 - 23.09.2024</c:v>
                </c:pt>
                <c:pt idx="4">
                  <c:v>24.09.2024 - 30.09.2024</c:v>
                </c:pt>
              </c:strCache>
            </c:strRef>
          </c:cat>
          <c:val>
            <c:numRef>
              <c:f>('Meldunek tygodniowy'!$J$383,'Meldunek tygodniowy'!$M$383,'Meldunek tygodniowy'!$P$383,'Meldunek tygodniowy'!$S$383,'Meldunek tygodniowy'!$V$383)</c:f>
              <c:numCache>
                <c:formatCode>#,##0</c:formatCode>
                <c:ptCount val="5"/>
                <c:pt idx="0">
                  <c:v>822</c:v>
                </c:pt>
                <c:pt idx="1">
                  <c:v>838</c:v>
                </c:pt>
                <c:pt idx="2">
                  <c:v>833</c:v>
                </c:pt>
                <c:pt idx="3">
                  <c:v>871</c:v>
                </c:pt>
                <c:pt idx="4">
                  <c:v>893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tygodniowy'!$B$384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tygodniowy'!$J$382,'Meldunek tygodniowy'!$M$382,'Meldunek tygodniowy'!$P$382,'Meldunek tygodniowy'!$S$382,'Meldunek tygodniowy'!$V$382)</c:f>
              <c:strCache>
                <c:ptCount val="5"/>
                <c:pt idx="0">
                  <c:v>27.08.2024 - 02.09.2024</c:v>
                </c:pt>
                <c:pt idx="1">
                  <c:v>03.09.2024 - 09.09.2024</c:v>
                </c:pt>
                <c:pt idx="2">
                  <c:v>10.09.2024 - 16.09.2024</c:v>
                </c:pt>
                <c:pt idx="3">
                  <c:v>17.09.2024 - 23.09.2024</c:v>
                </c:pt>
                <c:pt idx="4">
                  <c:v>24.09.2024 - 30.09.2024</c:v>
                </c:pt>
              </c:strCache>
            </c:strRef>
          </c:cat>
          <c:val>
            <c:numRef>
              <c:f>('Meldunek tygodniowy'!$J$384,'Meldunek tygodniowy'!$M$384,'Meldunek tygodniowy'!$P$384,'Meldunek tygodniowy'!$S$384,'Meldunek tygodniowy'!$V$384)</c:f>
              <c:numCache>
                <c:formatCode>#,##0</c:formatCode>
                <c:ptCount val="5"/>
                <c:pt idx="0">
                  <c:v>5111</c:v>
                </c:pt>
                <c:pt idx="1">
                  <c:v>5140</c:v>
                </c:pt>
                <c:pt idx="2">
                  <c:v>5195</c:v>
                </c:pt>
                <c:pt idx="3">
                  <c:v>5255</c:v>
                </c:pt>
                <c:pt idx="4">
                  <c:v>5290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tygodniowy'!$B$387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tygodniowy'!$J$382,'Meldunek tygodniowy'!$M$382,'Meldunek tygodniowy'!$P$382,'Meldunek tygodniowy'!$S$382,'Meldunek tygodniowy'!$V$382)</c:f>
              <c:strCache>
                <c:ptCount val="5"/>
                <c:pt idx="0">
                  <c:v>27.08.2024 - 02.09.2024</c:v>
                </c:pt>
                <c:pt idx="1">
                  <c:v>03.09.2024 - 09.09.2024</c:v>
                </c:pt>
                <c:pt idx="2">
                  <c:v>10.09.2024 - 16.09.2024</c:v>
                </c:pt>
                <c:pt idx="3">
                  <c:v>17.09.2024 - 23.09.2024</c:v>
                </c:pt>
                <c:pt idx="4">
                  <c:v>24.09.2024 - 30.09.2024</c:v>
                </c:pt>
              </c:strCache>
            </c:strRef>
          </c:cat>
          <c:val>
            <c:numRef>
              <c:f>('Meldunek tygodniowy'!$J$387,'Meldunek tygodniowy'!$M$387,'Meldunek tygodniowy'!$P$387,'Meldunek tygodniowy'!$S$387,'Meldunek tygodniowy'!$V$387)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547718576"/>
        <c:axId val="547717008"/>
        <c:axId val="0"/>
      </c:bar3DChart>
      <c:catAx>
        <c:axId val="547718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47717008"/>
        <c:crosses val="autoZero"/>
        <c:auto val="1"/>
        <c:lblAlgn val="ctr"/>
        <c:lblOffset val="100"/>
        <c:noMultiLvlLbl val="0"/>
      </c:catAx>
      <c:valAx>
        <c:axId val="54771700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54771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18624</c:v>
                </c:pt>
                <c:pt idx="2">
                  <c:v>6184</c:v>
                </c:pt>
                <c:pt idx="3">
                  <c:v>5056</c:v>
                </c:pt>
                <c:pt idx="4">
                  <c:v>2811</c:v>
                </c:pt>
                <c:pt idx="5">
                  <c:v>196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979</c:v>
                </c:pt>
                <c:pt idx="2">
                  <c:v>376</c:v>
                </c:pt>
                <c:pt idx="3">
                  <c:v>344</c:v>
                </c:pt>
                <c:pt idx="4">
                  <c:v>158</c:v>
                </c:pt>
                <c:pt idx="5">
                  <c:v>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507</c:v>
                </c:pt>
                <c:pt idx="2">
                  <c:v>218</c:v>
                </c:pt>
                <c:pt idx="3">
                  <c:v>77</c:v>
                </c:pt>
                <c:pt idx="4">
                  <c:v>53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30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24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28</c:v>
                </c:pt>
                <c:pt idx="2">
                  <c:v>246</c:v>
                </c:pt>
                <c:pt idx="3">
                  <c:v>0</c:v>
                </c:pt>
                <c:pt idx="4">
                  <c:v>9</c:v>
                </c:pt>
                <c:pt idx="5">
                  <c:v>103</c:v>
                </c:pt>
                <c:pt idx="6">
                  <c:v>49</c:v>
                </c:pt>
                <c:pt idx="7">
                  <c:v>0</c:v>
                </c:pt>
                <c:pt idx="8">
                  <c:v>97</c:v>
                </c:pt>
                <c:pt idx="9">
                  <c:v>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23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35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47717400"/>
        <c:axId val="547717792"/>
        <c:axId val="0"/>
      </c:bar3DChart>
      <c:catAx>
        <c:axId val="5477174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7717792"/>
        <c:crosses val="autoZero"/>
        <c:auto val="1"/>
        <c:lblAlgn val="ctr"/>
        <c:lblOffset val="100"/>
        <c:noMultiLvlLbl val="0"/>
      </c:catAx>
      <c:valAx>
        <c:axId val="547717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7717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tygodniowy'!$G$240:$J$241,'Meldunek tygodniowy'!$K$240:$N$241,'Meldunek tygodniowy'!$O$240:$R$241)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tygodniowy'!$G$242:$R$242</c:f>
              <c:numCache>
                <c:formatCode>General</c:formatCode>
                <c:ptCount val="12"/>
                <c:pt idx="0">
                  <c:v>385</c:v>
                </c:pt>
                <c:pt idx="2">
                  <c:v>516</c:v>
                </c:pt>
                <c:pt idx="4">
                  <c:v>30</c:v>
                </c:pt>
                <c:pt idx="6">
                  <c:v>92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tygodniowy'!$C$243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tygodniowy'!$G$240:$J$241,'Meldunek tygodniowy'!$K$240:$N$241,'Meldunek tygodniowy'!$O$240:$R$241)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tygodniowy'!$G$243:$R$243</c:f>
              <c:numCache>
                <c:formatCode>General</c:formatCode>
                <c:ptCount val="12"/>
                <c:pt idx="0">
                  <c:v>174</c:v>
                </c:pt>
                <c:pt idx="2">
                  <c:v>250</c:v>
                </c:pt>
                <c:pt idx="4">
                  <c:v>5</c:v>
                </c:pt>
                <c:pt idx="6">
                  <c:v>23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tygodniowy'!$C$244</c:f>
              <c:strCache>
                <c:ptCount val="1"/>
                <c:pt idx="0">
                  <c:v>ERYTREA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tygodniowy'!$G$240:$J$241,'Meldunek tygodniowy'!$K$240:$N$241,'Meldunek tygodniowy'!$O$240:$R$241)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tygodniowy'!$G$244:$R$244</c:f>
              <c:numCache>
                <c:formatCode>General</c:formatCode>
                <c:ptCount val="12"/>
                <c:pt idx="0">
                  <c:v>108</c:v>
                </c:pt>
                <c:pt idx="2">
                  <c:v>108</c:v>
                </c:pt>
                <c:pt idx="4">
                  <c:v>0</c:v>
                </c:pt>
                <c:pt idx="6">
                  <c:v>1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tygodniowy'!$C$245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tygodniowy'!$G$240:$J$241,'Meldunek tygodniowy'!$K$240:$N$241,'Meldunek tygodniowy'!$O$240:$R$241)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tygodniowy'!$G$245:$R$245</c:f>
              <c:numCache>
                <c:formatCode>General</c:formatCode>
                <c:ptCount val="12"/>
                <c:pt idx="0">
                  <c:v>29</c:v>
                </c:pt>
                <c:pt idx="2">
                  <c:v>45</c:v>
                </c:pt>
                <c:pt idx="4">
                  <c:v>15</c:v>
                </c:pt>
                <c:pt idx="6">
                  <c:v>37</c:v>
                </c:pt>
                <c:pt idx="8">
                  <c:v>6</c:v>
                </c:pt>
                <c:pt idx="10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tygodniowy'!$C$246</c:f>
              <c:strCache>
                <c:ptCount val="1"/>
                <c:pt idx="0">
                  <c:v>ETIOPIA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tygodniowy'!$G$246:$R$246</c:f>
              <c:numCache>
                <c:formatCode>General</c:formatCode>
                <c:ptCount val="12"/>
                <c:pt idx="0">
                  <c:v>85</c:v>
                </c:pt>
                <c:pt idx="2">
                  <c:v>85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tygodniowy'!$C$247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tygodniowy'!$G$240:$J$241,'Meldunek tygodniowy'!$K$240:$N$241,'Meldunek tygodniowy'!$O$240:$R$241)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General</c:formatCode>
                <c:ptCount val="12"/>
                <c:pt idx="0">
                  <c:v>319</c:v>
                </c:pt>
                <c:pt idx="2">
                  <c:v>366</c:v>
                </c:pt>
                <c:pt idx="4">
                  <c:v>20</c:v>
                </c:pt>
                <c:pt idx="6">
                  <c:v>39</c:v>
                </c:pt>
                <c:pt idx="8">
                  <c:v>13</c:v>
                </c:pt>
                <c:pt idx="10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14617408"/>
        <c:axId val="414623288"/>
        <c:axId val="0"/>
      </c:bar3DChart>
      <c:catAx>
        <c:axId val="414617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14623288"/>
        <c:crosses val="autoZero"/>
        <c:auto val="1"/>
        <c:lblAlgn val="ctr"/>
        <c:lblOffset val="100"/>
        <c:noMultiLvlLbl val="0"/>
      </c:catAx>
      <c:valAx>
        <c:axId val="41462328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14617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01.09.2024 - 30.09.2024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50102</c:v>
                </c:pt>
                <c:pt idx="1">
                  <c:v>24103</c:v>
                </c:pt>
                <c:pt idx="2">
                  <c:v>2410</c:v>
                </c:pt>
                <c:pt idx="3">
                  <c:v>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01.09.2024 - 30.09.2024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1982</c:v>
                </c:pt>
                <c:pt idx="1">
                  <c:v>1665</c:v>
                </c:pt>
                <c:pt idx="2">
                  <c:v>254</c:v>
                </c:pt>
                <c:pt idx="3">
                  <c:v>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01.09.2024 - 30.09.2024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2362</c:v>
                </c:pt>
                <c:pt idx="1">
                  <c:v>1342</c:v>
                </c:pt>
                <c:pt idx="2">
                  <c:v>185</c:v>
                </c:pt>
                <c:pt idx="3">
                  <c:v>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618976"/>
        <c:axId val="414624072"/>
        <c:axId val="0"/>
      </c:bar3DChart>
      <c:catAx>
        <c:axId val="4146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4624072"/>
        <c:crosses val="autoZero"/>
        <c:auto val="1"/>
        <c:lblAlgn val="ctr"/>
        <c:lblOffset val="100"/>
        <c:noMultiLvlLbl val="0"/>
      </c:catAx>
      <c:valAx>
        <c:axId val="414624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46189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tygodniowy'!$D$182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tygodniowy'!$H$181:$K$181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tygodniowy'!$H$182:$K$182</c:f>
              <c:numCache>
                <c:formatCode>#,##0</c:formatCode>
                <c:ptCount val="4"/>
                <c:pt idx="0">
                  <c:v>72343</c:v>
                </c:pt>
                <c:pt idx="3">
                  <c:v>76335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tygodniowy'!$D$183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5034013605442185E-3"/>
                  <c:y val="-7.73549432386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80272108843524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tygodniowy'!$H$181:$K$181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tygodniowy'!$H$183:$K$183</c:f>
              <c:numCache>
                <c:formatCode>#,##0</c:formatCode>
                <c:ptCount val="4"/>
                <c:pt idx="0">
                  <c:v>5344</c:v>
                </c:pt>
                <c:pt idx="3">
                  <c:v>4862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tygodniowy'!$D$184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tygodniowy'!$H$181:$K$181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tygodniowy'!$H$184:$K$184</c:f>
              <c:numCache>
                <c:formatCode>#,##0</c:formatCode>
                <c:ptCount val="4"/>
                <c:pt idx="0">
                  <c:v>6367</c:v>
                </c:pt>
                <c:pt idx="3">
                  <c:v>6240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4624464"/>
        <c:axId val="414617800"/>
        <c:axId val="415998296"/>
      </c:bar3DChart>
      <c:catAx>
        <c:axId val="4146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4617800"/>
        <c:crosses val="autoZero"/>
        <c:auto val="1"/>
        <c:lblAlgn val="ctr"/>
        <c:lblOffset val="100"/>
        <c:noMultiLvlLbl val="0"/>
      </c:catAx>
      <c:valAx>
        <c:axId val="41461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4624464"/>
        <c:crosses val="autoZero"/>
        <c:crossBetween val="between"/>
      </c:valAx>
      <c:serAx>
        <c:axId val="415998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461780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01.01.2024 - 30.09.2024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409056</c:v>
                </c:pt>
                <c:pt idx="1">
                  <c:v>227618</c:v>
                </c:pt>
                <c:pt idx="2">
                  <c:v>22330</c:v>
                </c:pt>
                <c:pt idx="3">
                  <c:v>8985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01.01.2024 - 30.09.2024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20529</c:v>
                </c:pt>
                <c:pt idx="1">
                  <c:v>16426</c:v>
                </c:pt>
                <c:pt idx="2">
                  <c:v>2339</c:v>
                </c:pt>
                <c:pt idx="3">
                  <c:v>1232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01.01.2024 - 30.09.2024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20992</c:v>
                </c:pt>
                <c:pt idx="1">
                  <c:v>11580</c:v>
                </c:pt>
                <c:pt idx="2">
                  <c:v>1277</c:v>
                </c:pt>
                <c:pt idx="3">
                  <c:v>1225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618584"/>
        <c:axId val="414620936"/>
        <c:axId val="0"/>
      </c:bar3DChart>
      <c:catAx>
        <c:axId val="414618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4620936"/>
        <c:crosses val="autoZero"/>
        <c:auto val="1"/>
        <c:lblAlgn val="ctr"/>
        <c:lblOffset val="100"/>
        <c:noMultiLvlLbl val="0"/>
      </c:catAx>
      <c:valAx>
        <c:axId val="414620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46185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283</xdr:row>
      <xdr:rowOff>52389</xdr:rowOff>
    </xdr:from>
    <xdr:to>
      <xdr:col>24</xdr:col>
      <xdr:colOff>19051</xdr:colOff>
      <xdr:row>304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394</xdr:row>
      <xdr:rowOff>65086</xdr:rowOff>
    </xdr:from>
    <xdr:to>
      <xdr:col>23</xdr:col>
      <xdr:colOff>9525</xdr:colOff>
      <xdr:row>408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248</xdr:row>
      <xdr:rowOff>142193</xdr:rowOff>
    </xdr:from>
    <xdr:to>
      <xdr:col>23</xdr:col>
      <xdr:colOff>238126</xdr:colOff>
      <xdr:row>267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186</xdr:row>
      <xdr:rowOff>1</xdr:rowOff>
    </xdr:from>
    <xdr:to>
      <xdr:col>21</xdr:col>
      <xdr:colOff>238125</xdr:colOff>
      <xdr:row>201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338</xdr:row>
      <xdr:rowOff>0</xdr:rowOff>
    </xdr:from>
    <xdr:to>
      <xdr:col>20</xdr:col>
      <xdr:colOff>234084</xdr:colOff>
      <xdr:row>338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276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306</xdr:row>
      <xdr:rowOff>31751</xdr:rowOff>
    </xdr:from>
    <xdr:to>
      <xdr:col>25</xdr:col>
      <xdr:colOff>0</xdr:colOff>
      <xdr:row>314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333</xdr:row>
      <xdr:rowOff>0</xdr:rowOff>
    </xdr:from>
    <xdr:to>
      <xdr:col>25</xdr:col>
      <xdr:colOff>0</xdr:colOff>
      <xdr:row>338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366</xdr:row>
      <xdr:rowOff>190499</xdr:rowOff>
    </xdr:from>
    <xdr:to>
      <xdr:col>25</xdr:col>
      <xdr:colOff>0</xdr:colOff>
      <xdr:row>374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412</xdr:row>
      <xdr:rowOff>0</xdr:rowOff>
    </xdr:from>
    <xdr:to>
      <xdr:col>25</xdr:col>
      <xdr:colOff>0</xdr:colOff>
      <xdr:row>417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0</xdr:colOff>
      <xdr:row>99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0</xdr:colOff>
      <xdr:row>156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33346571"/>
          <a:ext cx="9915071" cy="108705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0</xdr:colOff>
      <xdr:row>176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203</xdr:row>
      <xdr:rowOff>0</xdr:rowOff>
    </xdr:from>
    <xdr:to>
      <xdr:col>25</xdr:col>
      <xdr:colOff>0</xdr:colOff>
      <xdr:row>207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229</xdr:row>
      <xdr:rowOff>0</xdr:rowOff>
    </xdr:from>
    <xdr:to>
      <xdr:col>25</xdr:col>
      <xdr:colOff>0</xdr:colOff>
      <xdr:row>232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421</xdr:row>
      <xdr:rowOff>184149</xdr:rowOff>
    </xdr:from>
    <xdr:to>
      <xdr:col>25</xdr:col>
      <xdr:colOff>0</xdr:colOff>
      <xdr:row>437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92252799"/>
          <a:ext cx="9823450" cy="462491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421</xdr:row>
      <xdr:rowOff>184149</xdr:rowOff>
    </xdr:from>
    <xdr:to>
      <xdr:col>25</xdr:col>
      <xdr:colOff>0</xdr:colOff>
      <xdr:row>437</xdr:row>
      <xdr:rowOff>0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xmlns="" id="{58F72105-7B9D-40B6-85A2-1141892A7032}"/>
            </a:ext>
          </a:extLst>
        </xdr:cNvPr>
        <xdr:cNvSpPr/>
      </xdr:nvSpPr>
      <xdr:spPr>
        <a:xfrm>
          <a:off x="10740571" y="91415506"/>
          <a:ext cx="9098643" cy="455416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Z448"/>
  <sheetViews>
    <sheetView showGridLines="0" tabSelected="1" zoomScaleNormal="100" zoomScalePageLayoutView="70" workbookViewId="0">
      <selection activeCell="AG365" sqref="AG365"/>
    </sheetView>
  </sheetViews>
  <sheetFormatPr defaultColWidth="4.140625" defaultRowHeight="15" x14ac:dyDescent="0.25"/>
  <cols>
    <col min="1" max="13" width="5" style="3" customWidth="1"/>
    <col min="14" max="16" width="5.42578125" style="3" bestFit="1" customWidth="1"/>
    <col min="17" max="18" width="5" style="3" customWidth="1"/>
    <col min="19" max="19" width="9.85546875" style="3" bestFit="1" customWidth="1"/>
    <col min="20" max="20" width="5" style="3" customWidth="1"/>
    <col min="21" max="21" width="6.140625" style="3" bestFit="1" customWidth="1"/>
    <col min="22" max="24" width="5" style="3" customWidth="1"/>
    <col min="25" max="25" width="13.28515625" style="6" bestFit="1" customWidth="1"/>
    <col min="26" max="26" width="6.28515625" style="3" bestFit="1" customWidth="1"/>
    <col min="27" max="27" width="5.5703125" style="3" bestFit="1" customWidth="1"/>
    <col min="28" max="29" width="8.42578125" style="3" bestFit="1" customWidth="1"/>
    <col min="30" max="30" width="6.28515625" style="3" bestFit="1" customWidth="1"/>
    <col min="31" max="31" width="5.140625" style="3" bestFit="1" customWidth="1"/>
    <col min="32" max="32" width="4.140625" style="3"/>
    <col min="33" max="33" width="6.140625" style="3" customWidth="1"/>
    <col min="34" max="34" width="12.5703125" style="3" bestFit="1" customWidth="1"/>
    <col min="35" max="35" width="8.42578125" style="3" bestFit="1" customWidth="1"/>
    <col min="36" max="16384" width="4.140625" style="3"/>
  </cols>
  <sheetData>
    <row r="1" spans="1:25" x14ac:dyDescent="0.25">
      <c r="T1" s="50"/>
      <c r="U1" s="51"/>
      <c r="V1" s="51"/>
      <c r="W1" s="51"/>
      <c r="X1" s="51"/>
      <c r="Y1" s="51"/>
    </row>
    <row r="2" spans="1:25" x14ac:dyDescent="0.25">
      <c r="Q2" s="5"/>
      <c r="T2" s="51"/>
      <c r="U2" s="51"/>
      <c r="V2" s="51"/>
      <c r="W2" s="51"/>
      <c r="X2" s="51"/>
      <c r="Y2" s="51"/>
    </row>
    <row r="3" spans="1:25" x14ac:dyDescent="0.25">
      <c r="T3" s="51"/>
      <c r="U3" s="51"/>
      <c r="V3" s="51"/>
      <c r="W3" s="51"/>
      <c r="X3" s="51"/>
      <c r="Y3" s="51"/>
    </row>
    <row r="4" spans="1:25" x14ac:dyDescent="0.25">
      <c r="T4" s="51"/>
      <c r="U4" s="51"/>
      <c r="V4" s="51"/>
      <c r="W4" s="51"/>
      <c r="X4" s="51"/>
      <c r="Y4" s="51"/>
    </row>
    <row r="5" spans="1:25" x14ac:dyDescent="0.25">
      <c r="E5" s="88" t="s">
        <v>66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T5" s="51"/>
      <c r="U5" s="51"/>
      <c r="V5" s="51"/>
      <c r="W5" s="51"/>
      <c r="X5" s="51"/>
      <c r="Y5" s="51"/>
    </row>
    <row r="6" spans="1:25" x14ac:dyDescent="0.25"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T6" s="51"/>
      <c r="U6" s="51"/>
      <c r="V6" s="51"/>
      <c r="W6" s="51"/>
      <c r="X6" s="51"/>
      <c r="Y6" s="51"/>
    </row>
    <row r="7" spans="1:25" x14ac:dyDescent="0.25"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T7" s="51"/>
      <c r="U7" s="51"/>
      <c r="V7" s="51"/>
      <c r="W7" s="51"/>
      <c r="X7" s="51"/>
      <c r="Y7" s="51"/>
    </row>
    <row r="8" spans="1:25" x14ac:dyDescent="0.25"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T8" s="51"/>
      <c r="U8" s="51"/>
      <c r="V8" s="51"/>
      <c r="W8" s="51"/>
      <c r="X8" s="51"/>
      <c r="Y8" s="51"/>
    </row>
    <row r="9" spans="1:25" ht="19.5" x14ac:dyDescent="0.3">
      <c r="E9" s="89" t="str">
        <f>CONCATENATE("w okresie ",Arkusz18!A2," - ",Arkusz18!B2," r.")</f>
        <v>w okresie 01.09.2024 - 30.09.2024 r.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T9" s="51"/>
      <c r="U9" s="51"/>
      <c r="V9" s="51"/>
      <c r="W9" s="51"/>
      <c r="X9" s="51"/>
      <c r="Y9" s="51"/>
    </row>
    <row r="10" spans="1:25" x14ac:dyDescent="0.25">
      <c r="T10" s="51"/>
      <c r="U10" s="51"/>
      <c r="V10" s="51"/>
      <c r="W10" s="51"/>
      <c r="X10" s="51"/>
      <c r="Y10" s="51"/>
    </row>
    <row r="11" spans="1:25" x14ac:dyDescent="0.25">
      <c r="T11" s="51"/>
      <c r="U11" s="51"/>
      <c r="V11" s="51"/>
      <c r="W11" s="51"/>
      <c r="X11" s="51"/>
      <c r="Y11" s="51"/>
    </row>
    <row r="12" spans="1:25" x14ac:dyDescent="0.25">
      <c r="T12" s="51"/>
      <c r="U12" s="51"/>
      <c r="V12" s="51"/>
      <c r="W12" s="51"/>
      <c r="X12" s="51"/>
      <c r="Y12" s="51"/>
    </row>
    <row r="13" spans="1:25" x14ac:dyDescent="0.25">
      <c r="T13" s="51"/>
      <c r="U13" s="51"/>
      <c r="V13" s="51"/>
      <c r="W13" s="51"/>
      <c r="X13" s="51"/>
      <c r="Y13" s="51"/>
    </row>
    <row r="14" spans="1:25" x14ac:dyDescent="0.25">
      <c r="T14" s="51"/>
      <c r="U14" s="51"/>
      <c r="V14" s="51"/>
      <c r="W14" s="51"/>
      <c r="X14" s="51"/>
      <c r="Y14" s="51"/>
    </row>
    <row r="15" spans="1:25" ht="18.75" x14ac:dyDescent="0.25">
      <c r="A15" s="8" t="s">
        <v>70</v>
      </c>
      <c r="T15" s="51"/>
      <c r="U15" s="51"/>
      <c r="V15" s="51"/>
      <c r="W15" s="51"/>
      <c r="X15" s="51"/>
      <c r="Y15" s="51"/>
    </row>
    <row r="16" spans="1:25" ht="18.75" x14ac:dyDescent="0.25">
      <c r="A16" s="8"/>
    </row>
    <row r="18" spans="1:23" x14ac:dyDescent="0.25">
      <c r="A18" s="71" t="s">
        <v>139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3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3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3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ht="28.5" customHeight="1" x14ac:dyDescent="0.25">
      <c r="G22" s="174" t="s">
        <v>2</v>
      </c>
      <c r="H22" s="92"/>
      <c r="I22" s="92"/>
      <c r="J22" s="92"/>
      <c r="K22" s="92" t="s">
        <v>3</v>
      </c>
      <c r="L22" s="92"/>
      <c r="M22" s="167" t="str">
        <f>CONCATENATE("decyzje ",Arkusz18!A2," - ",Arkusz18!B2," r.")</f>
        <v>decyzje 01.09.2024 - 30.09.2024 r.</v>
      </c>
      <c r="N22" s="167"/>
      <c r="O22" s="167"/>
      <c r="P22" s="167"/>
      <c r="Q22" s="167"/>
      <c r="R22" s="168"/>
    </row>
    <row r="23" spans="1:23" ht="60" customHeight="1" x14ac:dyDescent="0.25">
      <c r="G23" s="175"/>
      <c r="H23" s="93"/>
      <c r="I23" s="93"/>
      <c r="J23" s="93"/>
      <c r="K23" s="93"/>
      <c r="L23" s="93"/>
      <c r="M23" s="90" t="s">
        <v>25</v>
      </c>
      <c r="N23" s="90"/>
      <c r="O23" s="90" t="s">
        <v>26</v>
      </c>
      <c r="P23" s="90"/>
      <c r="Q23" s="90" t="s">
        <v>27</v>
      </c>
      <c r="R23" s="91"/>
    </row>
    <row r="24" spans="1:23" x14ac:dyDescent="0.25">
      <c r="G24" s="172" t="s">
        <v>34</v>
      </c>
      <c r="H24" s="173"/>
      <c r="I24" s="173"/>
      <c r="J24" s="173"/>
      <c r="K24" s="72">
        <f>Arkusz9!B5</f>
        <v>50102</v>
      </c>
      <c r="L24" s="72"/>
      <c r="M24" s="68">
        <f>Arkusz9!B3</f>
        <v>24103</v>
      </c>
      <c r="N24" s="68"/>
      <c r="O24" s="68">
        <f>Arkusz9!B2</f>
        <v>2410</v>
      </c>
      <c r="P24" s="68"/>
      <c r="Q24" s="68">
        <f>Arkusz9!B4</f>
        <v>943</v>
      </c>
      <c r="R24" s="85"/>
    </row>
    <row r="25" spans="1:23" x14ac:dyDescent="0.25">
      <c r="G25" s="170" t="s">
        <v>35</v>
      </c>
      <c r="H25" s="171"/>
      <c r="I25" s="171"/>
      <c r="J25" s="171"/>
      <c r="K25" s="169">
        <f>Arkusz9!B13</f>
        <v>1982</v>
      </c>
      <c r="L25" s="169"/>
      <c r="M25" s="86">
        <f>Arkusz9!B11</f>
        <v>1665</v>
      </c>
      <c r="N25" s="86"/>
      <c r="O25" s="86">
        <f>Arkusz9!B10</f>
        <v>254</v>
      </c>
      <c r="P25" s="86"/>
      <c r="Q25" s="86">
        <f>Arkusz9!B12</f>
        <v>123</v>
      </c>
      <c r="R25" s="87"/>
    </row>
    <row r="26" spans="1:23" ht="15.75" thickBot="1" x14ac:dyDescent="0.3">
      <c r="G26" s="176" t="s">
        <v>24</v>
      </c>
      <c r="H26" s="177"/>
      <c r="I26" s="177"/>
      <c r="J26" s="177"/>
      <c r="K26" s="178">
        <f>Arkusz9!B9</f>
        <v>2362</v>
      </c>
      <c r="L26" s="178"/>
      <c r="M26" s="94">
        <f>Arkusz9!B7</f>
        <v>1342</v>
      </c>
      <c r="N26" s="94"/>
      <c r="O26" s="94">
        <f>Arkusz9!B6</f>
        <v>185</v>
      </c>
      <c r="P26" s="94"/>
      <c r="Q26" s="94">
        <f>Arkusz9!B8</f>
        <v>163</v>
      </c>
      <c r="R26" s="179"/>
    </row>
    <row r="27" spans="1:23" ht="15.75" thickBot="1" x14ac:dyDescent="0.3">
      <c r="G27" s="95" t="s">
        <v>72</v>
      </c>
      <c r="H27" s="96"/>
      <c r="I27" s="96"/>
      <c r="J27" s="96"/>
      <c r="K27" s="97">
        <f>SUM(K24:K26)</f>
        <v>54446</v>
      </c>
      <c r="L27" s="97"/>
      <c r="M27" s="97">
        <f>SUM(M24:M26)</f>
        <v>27110</v>
      </c>
      <c r="N27" s="97"/>
      <c r="O27" s="97">
        <f>SUM(O24:O26)</f>
        <v>2849</v>
      </c>
      <c r="P27" s="97"/>
      <c r="Q27" s="97">
        <f>SUM(Q24:Q26)</f>
        <v>1229</v>
      </c>
      <c r="R27" s="98"/>
    </row>
    <row r="31" spans="1:23" x14ac:dyDescent="0.25">
      <c r="V31" s="11"/>
      <c r="W31" s="11"/>
    </row>
    <row r="37" spans="7:25" x14ac:dyDescent="0.25">
      <c r="V37" s="24"/>
      <c r="W37" s="24"/>
      <c r="X37" s="24"/>
      <c r="Y37" s="25"/>
    </row>
    <row r="38" spans="7:25" x14ac:dyDescent="0.25">
      <c r="V38" s="24"/>
      <c r="W38" s="24"/>
      <c r="X38" s="24"/>
      <c r="Y38" s="25"/>
    </row>
    <row r="39" spans="7:25" x14ac:dyDescent="0.25">
      <c r="V39" s="24"/>
      <c r="W39" s="24"/>
      <c r="X39" s="24"/>
      <c r="Y39" s="25"/>
    </row>
    <row r="40" spans="7:25" x14ac:dyDescent="0.25">
      <c r="V40" s="24"/>
      <c r="W40" s="24"/>
      <c r="X40" s="24"/>
      <c r="Y40" s="25"/>
    </row>
    <row r="41" spans="7:25" x14ac:dyDescent="0.25">
      <c r="V41" s="24"/>
      <c r="W41" s="24"/>
      <c r="X41" s="24"/>
      <c r="Y41" s="25"/>
    </row>
    <row r="42" spans="7:25" x14ac:dyDescent="0.25">
      <c r="V42" s="24"/>
      <c r="W42" s="24"/>
      <c r="X42" s="24"/>
      <c r="Y42" s="25"/>
    </row>
    <row r="43" spans="7:25" x14ac:dyDescent="0.25">
      <c r="V43" s="24"/>
      <c r="W43" s="24"/>
      <c r="X43" s="24"/>
      <c r="Y43" s="25"/>
    </row>
    <row r="44" spans="7:25" x14ac:dyDescent="0.25">
      <c r="V44" s="24"/>
      <c r="W44" s="24"/>
      <c r="X44" s="24"/>
      <c r="Y44" s="25"/>
    </row>
    <row r="45" spans="7:25" ht="15.75" thickBot="1" x14ac:dyDescent="0.3">
      <c r="V45" s="24"/>
      <c r="W45" s="24"/>
      <c r="X45" s="24"/>
      <c r="Y45" s="25"/>
    </row>
    <row r="46" spans="7:25" ht="63.75" customHeight="1" x14ac:dyDescent="0.25">
      <c r="G46" s="305" t="s">
        <v>2</v>
      </c>
      <c r="H46" s="306"/>
      <c r="I46" s="306"/>
      <c r="J46" s="306"/>
      <c r="K46" s="306"/>
      <c r="L46" s="306"/>
      <c r="M46" s="306"/>
      <c r="N46" s="306"/>
      <c r="O46" s="309" t="s">
        <v>3</v>
      </c>
      <c r="P46" s="309"/>
      <c r="Q46" s="297" t="s">
        <v>77</v>
      </c>
      <c r="R46" s="298"/>
      <c r="U46" s="24"/>
      <c r="V46" s="24"/>
      <c r="W46" s="24"/>
      <c r="X46" s="24"/>
      <c r="Y46" s="25"/>
    </row>
    <row r="47" spans="7:25" x14ac:dyDescent="0.25">
      <c r="G47" s="307"/>
      <c r="H47" s="308"/>
      <c r="I47" s="308"/>
      <c r="J47" s="308"/>
      <c r="K47" s="308"/>
      <c r="L47" s="308"/>
      <c r="M47" s="308"/>
      <c r="N47" s="308"/>
      <c r="O47" s="310"/>
      <c r="P47" s="310"/>
      <c r="Q47" s="299"/>
      <c r="R47" s="300"/>
      <c r="U47" s="24"/>
      <c r="V47" s="24"/>
      <c r="W47" s="24"/>
      <c r="X47" s="24"/>
      <c r="Y47" s="25"/>
    </row>
    <row r="48" spans="7:25" x14ac:dyDescent="0.25">
      <c r="G48" s="255" t="s">
        <v>73</v>
      </c>
      <c r="H48" s="256"/>
      <c r="I48" s="256"/>
      <c r="J48" s="256"/>
      <c r="K48" s="256"/>
      <c r="L48" s="256"/>
      <c r="M48" s="256"/>
      <c r="N48" s="256"/>
      <c r="O48" s="295">
        <f>Arkusz10!A2</f>
        <v>390</v>
      </c>
      <c r="P48" s="295"/>
      <c r="Q48" s="301">
        <f>Arkusz10!A3</f>
        <v>222</v>
      </c>
      <c r="R48" s="302"/>
      <c r="U48" s="24"/>
      <c r="V48" s="24"/>
      <c r="W48" s="24"/>
      <c r="X48" s="24"/>
      <c r="Y48" s="25"/>
    </row>
    <row r="49" spans="7:25" x14ac:dyDescent="0.25">
      <c r="G49" s="293" t="s">
        <v>74</v>
      </c>
      <c r="H49" s="294"/>
      <c r="I49" s="294"/>
      <c r="J49" s="294"/>
      <c r="K49" s="294"/>
      <c r="L49" s="294"/>
      <c r="M49" s="294"/>
      <c r="N49" s="294"/>
      <c r="O49" s="296">
        <f>Arkusz10!A4</f>
        <v>39</v>
      </c>
      <c r="P49" s="296"/>
      <c r="Q49" s="303">
        <f>Arkusz10!A5</f>
        <v>42</v>
      </c>
      <c r="R49" s="304"/>
      <c r="U49" s="24"/>
      <c r="V49" s="24"/>
      <c r="W49" s="24"/>
      <c r="X49" s="24"/>
      <c r="Y49" s="25"/>
    </row>
    <row r="50" spans="7:25" x14ac:dyDescent="0.25">
      <c r="G50" s="255" t="s">
        <v>75</v>
      </c>
      <c r="H50" s="256"/>
      <c r="I50" s="256"/>
      <c r="J50" s="256"/>
      <c r="K50" s="256"/>
      <c r="L50" s="256"/>
      <c r="M50" s="256"/>
      <c r="N50" s="256"/>
      <c r="O50" s="295">
        <f>Arkusz10!A6</f>
        <v>0</v>
      </c>
      <c r="P50" s="295"/>
      <c r="Q50" s="301">
        <f>Arkusz10!A7</f>
        <v>1</v>
      </c>
      <c r="R50" s="302"/>
      <c r="U50" s="24"/>
      <c r="V50" s="24"/>
      <c r="W50" s="24"/>
      <c r="X50" s="24"/>
      <c r="Y50" s="25"/>
    </row>
    <row r="51" spans="7:25" ht="15.75" thickBot="1" x14ac:dyDescent="0.3">
      <c r="G51" s="232" t="s">
        <v>76</v>
      </c>
      <c r="H51" s="233"/>
      <c r="I51" s="233"/>
      <c r="J51" s="233"/>
      <c r="K51" s="233"/>
      <c r="L51" s="233"/>
      <c r="M51" s="233"/>
      <c r="N51" s="233"/>
      <c r="O51" s="234">
        <f>Arkusz10!A8</f>
        <v>12</v>
      </c>
      <c r="P51" s="234"/>
      <c r="Q51" s="312">
        <f>Arkusz10!A9</f>
        <v>5</v>
      </c>
      <c r="R51" s="313"/>
      <c r="U51" s="24"/>
      <c r="V51" s="24"/>
      <c r="W51" s="24"/>
      <c r="X51" s="24"/>
      <c r="Y51" s="25"/>
    </row>
    <row r="52" spans="7:25" ht="15.75" thickBot="1" x14ac:dyDescent="0.3">
      <c r="G52" s="230" t="s">
        <v>72</v>
      </c>
      <c r="H52" s="231"/>
      <c r="I52" s="231"/>
      <c r="J52" s="231"/>
      <c r="K52" s="231"/>
      <c r="L52" s="231"/>
      <c r="M52" s="231"/>
      <c r="N52" s="231"/>
      <c r="O52" s="292">
        <f>SUM(O48:O51)</f>
        <v>441</v>
      </c>
      <c r="P52" s="292"/>
      <c r="Q52" s="314">
        <f>SUM(Q48:Q51)</f>
        <v>270</v>
      </c>
      <c r="R52" s="315"/>
      <c r="U52" s="24"/>
      <c r="V52" s="24"/>
      <c r="W52" s="24"/>
      <c r="X52" s="24"/>
      <c r="Y52" s="25"/>
    </row>
    <row r="53" spans="7:25" x14ac:dyDescent="0.25">
      <c r="V53" s="24"/>
      <c r="W53" s="24"/>
      <c r="X53" s="24"/>
      <c r="Y53" s="25"/>
    </row>
    <row r="54" spans="7:25" x14ac:dyDescent="0.25">
      <c r="V54" s="24"/>
      <c r="W54" s="24"/>
      <c r="X54" s="24"/>
      <c r="Y54" s="25"/>
    </row>
    <row r="55" spans="7:25" ht="15.75" thickBot="1" x14ac:dyDescent="0.3">
      <c r="V55" s="24"/>
      <c r="W55" s="24"/>
      <c r="X55" s="24"/>
      <c r="Y55" s="25"/>
    </row>
    <row r="56" spans="7:25" ht="33" customHeight="1" x14ac:dyDescent="0.25">
      <c r="G56" s="174" t="s">
        <v>2</v>
      </c>
      <c r="H56" s="92"/>
      <c r="I56" s="92"/>
      <c r="J56" s="92"/>
      <c r="K56" s="92" t="s">
        <v>3</v>
      </c>
      <c r="L56" s="92"/>
      <c r="M56" s="167" t="str">
        <f>CONCATENATE("decyzje ",Arkusz18!C2," - ",Arkusz18!B2," r.")</f>
        <v>decyzje 01.01.2024 - 30.09.2024 r.</v>
      </c>
      <c r="N56" s="167"/>
      <c r="O56" s="167"/>
      <c r="P56" s="167"/>
      <c r="Q56" s="167"/>
      <c r="R56" s="168"/>
      <c r="V56" s="24"/>
      <c r="W56" s="24"/>
      <c r="X56" s="24"/>
      <c r="Y56" s="25"/>
    </row>
    <row r="57" spans="7:25" ht="63.75" customHeight="1" x14ac:dyDescent="0.25">
      <c r="G57" s="175"/>
      <c r="H57" s="93"/>
      <c r="I57" s="93"/>
      <c r="J57" s="93"/>
      <c r="K57" s="93"/>
      <c r="L57" s="93"/>
      <c r="M57" s="90" t="s">
        <v>25</v>
      </c>
      <c r="N57" s="90"/>
      <c r="O57" s="90" t="s">
        <v>26</v>
      </c>
      <c r="P57" s="90"/>
      <c r="Q57" s="90" t="s">
        <v>27</v>
      </c>
      <c r="R57" s="91"/>
      <c r="V57" s="24"/>
      <c r="W57" s="24"/>
      <c r="X57" s="24"/>
      <c r="Y57" s="25"/>
    </row>
    <row r="58" spans="7:25" x14ac:dyDescent="0.25">
      <c r="G58" s="172" t="s">
        <v>34</v>
      </c>
      <c r="H58" s="173"/>
      <c r="I58" s="173"/>
      <c r="J58" s="173"/>
      <c r="K58" s="72">
        <f>Arkusz11!B5</f>
        <v>409056</v>
      </c>
      <c r="L58" s="72"/>
      <c r="M58" s="68">
        <f>Arkusz11!B3</f>
        <v>227618</v>
      </c>
      <c r="N58" s="68"/>
      <c r="O58" s="68">
        <f>Arkusz11!B2</f>
        <v>22330</v>
      </c>
      <c r="P58" s="68"/>
      <c r="Q58" s="68">
        <f>Arkusz11!B4</f>
        <v>8985</v>
      </c>
      <c r="R58" s="85"/>
      <c r="S58" s="54"/>
      <c r="T58" s="52"/>
      <c r="V58" s="24"/>
      <c r="W58" s="24"/>
      <c r="X58" s="24"/>
      <c r="Y58" s="25"/>
    </row>
    <row r="59" spans="7:25" x14ac:dyDescent="0.25">
      <c r="G59" s="170" t="s">
        <v>35</v>
      </c>
      <c r="H59" s="171"/>
      <c r="I59" s="171"/>
      <c r="J59" s="171"/>
      <c r="K59" s="169">
        <f>Arkusz11!B13</f>
        <v>20529</v>
      </c>
      <c r="L59" s="169"/>
      <c r="M59" s="86">
        <f>Arkusz11!B11</f>
        <v>16426</v>
      </c>
      <c r="N59" s="86"/>
      <c r="O59" s="86">
        <f>Arkusz11!B10</f>
        <v>2339</v>
      </c>
      <c r="P59" s="86"/>
      <c r="Q59" s="86">
        <f>Arkusz11!B12</f>
        <v>1232</v>
      </c>
      <c r="R59" s="87"/>
      <c r="S59" s="54"/>
      <c r="U59" s="52"/>
      <c r="V59" s="24"/>
      <c r="W59" s="24"/>
      <c r="X59" s="24"/>
      <c r="Y59" s="25"/>
    </row>
    <row r="60" spans="7:25" ht="15.75" thickBot="1" x14ac:dyDescent="0.3">
      <c r="G60" s="176" t="s">
        <v>24</v>
      </c>
      <c r="H60" s="177"/>
      <c r="I60" s="177"/>
      <c r="J60" s="177"/>
      <c r="K60" s="178">
        <f>Arkusz11!B9</f>
        <v>20992</v>
      </c>
      <c r="L60" s="178"/>
      <c r="M60" s="94">
        <f>Arkusz11!B7</f>
        <v>11580</v>
      </c>
      <c r="N60" s="94"/>
      <c r="O60" s="94">
        <f>Arkusz11!B6</f>
        <v>1277</v>
      </c>
      <c r="P60" s="94"/>
      <c r="Q60" s="94">
        <f>Arkusz11!B8</f>
        <v>1225</v>
      </c>
      <c r="R60" s="179"/>
      <c r="S60" s="54"/>
      <c r="U60" s="52"/>
      <c r="V60" s="24"/>
      <c r="W60" s="24"/>
      <c r="X60" s="24"/>
      <c r="Y60" s="25"/>
    </row>
    <row r="61" spans="7:25" ht="15.75" thickBot="1" x14ac:dyDescent="0.3">
      <c r="G61" s="95" t="s">
        <v>72</v>
      </c>
      <c r="H61" s="96"/>
      <c r="I61" s="96"/>
      <c r="J61" s="96"/>
      <c r="K61" s="97">
        <f>SUM(K58:L60)</f>
        <v>450577</v>
      </c>
      <c r="L61" s="97"/>
      <c r="M61" s="97">
        <f t="shared" ref="M61" si="0">SUM(M58:N60)</f>
        <v>255624</v>
      </c>
      <c r="N61" s="97"/>
      <c r="O61" s="97">
        <f t="shared" ref="O61" si="1">SUM(O58:P60)</f>
        <v>25946</v>
      </c>
      <c r="P61" s="97"/>
      <c r="Q61" s="97">
        <f t="shared" ref="Q61" si="2">SUM(Q58:R60)</f>
        <v>11442</v>
      </c>
      <c r="R61" s="98"/>
      <c r="S61" s="53"/>
      <c r="T61" s="52"/>
      <c r="U61" s="52"/>
      <c r="V61" s="52"/>
      <c r="W61" s="24"/>
      <c r="X61" s="24"/>
      <c r="Y61" s="25"/>
    </row>
    <row r="62" spans="7:25" x14ac:dyDescent="0.25">
      <c r="V62" s="24"/>
      <c r="W62" s="24"/>
      <c r="X62" s="24"/>
      <c r="Y62" s="25"/>
    </row>
    <row r="63" spans="7:25" x14ac:dyDescent="0.25">
      <c r="V63" s="24"/>
      <c r="W63" s="24"/>
      <c r="X63" s="24"/>
      <c r="Y63" s="25"/>
    </row>
    <row r="64" spans="7:25" x14ac:dyDescent="0.25">
      <c r="V64" s="24"/>
      <c r="W64" s="24"/>
      <c r="X64" s="24"/>
      <c r="Y64" s="25"/>
    </row>
    <row r="66" spans="14:25" x14ac:dyDescent="0.25">
      <c r="N66" s="26"/>
      <c r="O66" s="26"/>
      <c r="P66" s="26"/>
      <c r="Q66" s="26"/>
      <c r="R66" s="26"/>
      <c r="S66" s="26"/>
      <c r="T66" s="26"/>
      <c r="U66" s="26"/>
      <c r="V66" s="27"/>
      <c r="W66" s="26"/>
      <c r="X66" s="28"/>
      <c r="Y66" s="29"/>
    </row>
    <row r="81" spans="1:25" ht="15.75" thickBot="1" x14ac:dyDescent="0.3"/>
    <row r="82" spans="1:25" ht="57.75" customHeight="1" x14ac:dyDescent="0.25">
      <c r="G82" s="305" t="s">
        <v>2</v>
      </c>
      <c r="H82" s="306"/>
      <c r="I82" s="306"/>
      <c r="J82" s="306"/>
      <c r="K82" s="306"/>
      <c r="L82" s="306"/>
      <c r="M82" s="306"/>
      <c r="N82" s="306"/>
      <c r="O82" s="309" t="s">
        <v>3</v>
      </c>
      <c r="P82" s="309"/>
      <c r="Q82" s="297" t="s">
        <v>77</v>
      </c>
      <c r="R82" s="298"/>
    </row>
    <row r="83" spans="1:25" x14ac:dyDescent="0.25">
      <c r="G83" s="307"/>
      <c r="H83" s="308"/>
      <c r="I83" s="308"/>
      <c r="J83" s="308"/>
      <c r="K83" s="308"/>
      <c r="L83" s="308"/>
      <c r="M83" s="308"/>
      <c r="N83" s="308"/>
      <c r="O83" s="310"/>
      <c r="P83" s="310"/>
      <c r="Q83" s="299"/>
      <c r="R83" s="300"/>
    </row>
    <row r="84" spans="1:25" x14ac:dyDescent="0.25">
      <c r="G84" s="255" t="s">
        <v>73</v>
      </c>
      <c r="H84" s="256"/>
      <c r="I84" s="256"/>
      <c r="J84" s="256"/>
      <c r="K84" s="256"/>
      <c r="L84" s="256"/>
      <c r="M84" s="256"/>
      <c r="N84" s="256"/>
      <c r="O84" s="295">
        <f>Arkusz12!A2</f>
        <v>3292</v>
      </c>
      <c r="P84" s="295"/>
      <c r="Q84" s="301">
        <f>Arkusz12!A3</f>
        <v>2725</v>
      </c>
      <c r="R84" s="302"/>
    </row>
    <row r="85" spans="1:25" x14ac:dyDescent="0.25">
      <c r="G85" s="293" t="s">
        <v>74</v>
      </c>
      <c r="H85" s="294"/>
      <c r="I85" s="294"/>
      <c r="J85" s="294"/>
      <c r="K85" s="294"/>
      <c r="L85" s="294"/>
      <c r="M85" s="294"/>
      <c r="N85" s="294"/>
      <c r="O85" s="296">
        <f>Arkusz12!A4</f>
        <v>409</v>
      </c>
      <c r="P85" s="296"/>
      <c r="Q85" s="303">
        <f>Arkusz12!A5</f>
        <v>367</v>
      </c>
      <c r="R85" s="304"/>
    </row>
    <row r="86" spans="1:25" x14ac:dyDescent="0.25">
      <c r="G86" s="255" t="s">
        <v>75</v>
      </c>
      <c r="H86" s="256"/>
      <c r="I86" s="256"/>
      <c r="J86" s="256"/>
      <c r="K86" s="256"/>
      <c r="L86" s="256"/>
      <c r="M86" s="256"/>
      <c r="N86" s="256"/>
      <c r="O86" s="295">
        <f>Arkusz12!A6</f>
        <v>0</v>
      </c>
      <c r="P86" s="295"/>
      <c r="Q86" s="301">
        <f>Arkusz12!A7</f>
        <v>12</v>
      </c>
      <c r="R86" s="302"/>
    </row>
    <row r="87" spans="1:25" ht="15.75" thickBot="1" x14ac:dyDescent="0.3">
      <c r="G87" s="232" t="s">
        <v>76</v>
      </c>
      <c r="H87" s="233"/>
      <c r="I87" s="233"/>
      <c r="J87" s="233"/>
      <c r="K87" s="233"/>
      <c r="L87" s="233"/>
      <c r="M87" s="233"/>
      <c r="N87" s="233"/>
      <c r="O87" s="234">
        <f>Arkusz12!A8</f>
        <v>73</v>
      </c>
      <c r="P87" s="234"/>
      <c r="Q87" s="312">
        <f>Arkusz12!A9</f>
        <v>38</v>
      </c>
      <c r="R87" s="313"/>
    </row>
    <row r="88" spans="1:25" ht="15.75" thickBot="1" x14ac:dyDescent="0.3">
      <c r="G88" s="230" t="s">
        <v>72</v>
      </c>
      <c r="H88" s="231"/>
      <c r="I88" s="231"/>
      <c r="J88" s="231"/>
      <c r="K88" s="231"/>
      <c r="L88" s="231"/>
      <c r="M88" s="231"/>
      <c r="N88" s="231"/>
      <c r="O88" s="292">
        <f>SUM(O84:P87)</f>
        <v>3774</v>
      </c>
      <c r="P88" s="292"/>
      <c r="Q88" s="292">
        <f>SUM(Q84:R87)</f>
        <v>3142</v>
      </c>
      <c r="R88" s="316"/>
    </row>
    <row r="91" spans="1:25" x14ac:dyDescent="0.25">
      <c r="A91" s="62" t="s">
        <v>177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</row>
    <row r="92" spans="1:25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</row>
    <row r="93" spans="1:25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</row>
    <row r="94" spans="1:25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</row>
    <row r="95" spans="1:25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</row>
    <row r="96" spans="1:25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</row>
    <row r="97" spans="1:27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</row>
    <row r="98" spans="1:27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</row>
    <row r="99" spans="1:27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</row>
    <row r="104" spans="1:27" ht="36" customHeight="1" x14ac:dyDescent="0.25">
      <c r="A104" s="71" t="s">
        <v>140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</row>
    <row r="105" spans="1:27" x14ac:dyDescent="0.2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</row>
    <row r="106" spans="1:27" ht="15.75" thickBo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317" t="str">
        <f>CONCATENATE(Arkusz18!C2," - ",Arkusz18!B2," r.")</f>
        <v>01.01.2024 - 30.09.2024 r.</v>
      </c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</row>
    <row r="107" spans="1:27" ht="187.5" x14ac:dyDescent="0.25">
      <c r="C107" s="228" t="s">
        <v>2</v>
      </c>
      <c r="D107" s="229"/>
      <c r="E107" s="229"/>
      <c r="F107" s="229"/>
      <c r="G107" s="229"/>
      <c r="H107" s="229"/>
      <c r="I107" s="229"/>
      <c r="J107" s="229"/>
      <c r="K107" s="229"/>
      <c r="L107" s="69" t="s">
        <v>79</v>
      </c>
      <c r="M107" s="69"/>
      <c r="N107" s="30" t="s">
        <v>12</v>
      </c>
      <c r="O107" s="30" t="s">
        <v>94</v>
      </c>
      <c r="P107" s="30" t="s">
        <v>84</v>
      </c>
      <c r="Q107" s="30" t="s">
        <v>53</v>
      </c>
      <c r="R107" s="30" t="s">
        <v>39</v>
      </c>
      <c r="S107" s="30" t="s">
        <v>4</v>
      </c>
      <c r="T107" s="30" t="s">
        <v>42</v>
      </c>
      <c r="U107" s="30" t="s">
        <v>83</v>
      </c>
      <c r="V107" s="69" t="s">
        <v>78</v>
      </c>
      <c r="W107" s="70"/>
      <c r="Y107" s="3"/>
    </row>
    <row r="108" spans="1:27" ht="15" customHeight="1" x14ac:dyDescent="0.25">
      <c r="C108" s="74" t="s">
        <v>34</v>
      </c>
      <c r="D108" s="75"/>
      <c r="E108" s="75"/>
      <c r="F108" s="75"/>
      <c r="G108" s="75"/>
      <c r="H108" s="75"/>
      <c r="I108" s="75"/>
      <c r="J108" s="75"/>
      <c r="K108" s="75"/>
      <c r="L108" s="68">
        <f>Arkusz13!C2</f>
        <v>18624</v>
      </c>
      <c r="M108" s="68"/>
      <c r="N108" s="31">
        <f>Arkusz13!C18</f>
        <v>6184</v>
      </c>
      <c r="O108" s="31">
        <v>5056</v>
      </c>
      <c r="P108" s="31">
        <f>Arkusz13!C50</f>
        <v>2811</v>
      </c>
      <c r="Q108" s="31">
        <f>Arkusz13!C66</f>
        <v>196</v>
      </c>
      <c r="R108" s="31">
        <f>Arkusz13!C82</f>
        <v>0</v>
      </c>
      <c r="S108" s="31">
        <f>Arkusz13!C98</f>
        <v>0</v>
      </c>
      <c r="T108" s="31">
        <f>Arkusz13!C114</f>
        <v>0</v>
      </c>
      <c r="U108" s="31">
        <f>Arkusz13!C130-SUM(N108:T108)</f>
        <v>1890</v>
      </c>
      <c r="V108" s="72">
        <f t="shared" ref="V108:V122" si="3">SUM(N108:U108)</f>
        <v>16137</v>
      </c>
      <c r="W108" s="73"/>
      <c r="X108" s="52"/>
      <c r="Y108" s="52"/>
      <c r="Z108" s="52"/>
      <c r="AA108" s="52"/>
    </row>
    <row r="109" spans="1:27" ht="15" customHeight="1" x14ac:dyDescent="0.25">
      <c r="C109" s="79" t="s">
        <v>35</v>
      </c>
      <c r="D109" s="80"/>
      <c r="E109" s="80"/>
      <c r="F109" s="80"/>
      <c r="G109" s="80"/>
      <c r="H109" s="80"/>
      <c r="I109" s="80"/>
      <c r="J109" s="80"/>
      <c r="K109" s="80"/>
      <c r="L109" s="68">
        <f>Arkusz13!C3</f>
        <v>979</v>
      </c>
      <c r="M109" s="68"/>
      <c r="N109" s="31">
        <f>Arkusz13!C19</f>
        <v>376</v>
      </c>
      <c r="O109" s="31">
        <f>Arkusz13!C35</f>
        <v>344</v>
      </c>
      <c r="P109" s="31">
        <f>Arkusz13!C51</f>
        <v>158</v>
      </c>
      <c r="Q109" s="31">
        <f>Arkusz13!C67</f>
        <v>35</v>
      </c>
      <c r="R109" s="31">
        <f>Arkusz13!C83</f>
        <v>0</v>
      </c>
      <c r="S109" s="31">
        <f>Arkusz13!C99</f>
        <v>0</v>
      </c>
      <c r="T109" s="31">
        <f>Arkusz13!C115</f>
        <v>0</v>
      </c>
      <c r="U109" s="31">
        <f>Arkusz13!C131-SUM(N109:T109)</f>
        <v>117</v>
      </c>
      <c r="V109" s="72">
        <f t="shared" si="3"/>
        <v>1030</v>
      </c>
      <c r="W109" s="73"/>
      <c r="Y109" s="55"/>
    </row>
    <row r="110" spans="1:27" ht="15" customHeight="1" x14ac:dyDescent="0.25">
      <c r="C110" s="74" t="s">
        <v>36</v>
      </c>
      <c r="D110" s="75"/>
      <c r="E110" s="75"/>
      <c r="F110" s="75"/>
      <c r="G110" s="75"/>
      <c r="H110" s="75"/>
      <c r="I110" s="75"/>
      <c r="J110" s="75"/>
      <c r="K110" s="75"/>
      <c r="L110" s="68">
        <f>Arkusz13!C4</f>
        <v>507</v>
      </c>
      <c r="M110" s="68"/>
      <c r="N110" s="31">
        <f>Arkusz13!C20</f>
        <v>218</v>
      </c>
      <c r="O110" s="31">
        <f>Arkusz13!C36</f>
        <v>77</v>
      </c>
      <c r="P110" s="31">
        <f>Arkusz13!C52</f>
        <v>53</v>
      </c>
      <c r="Q110" s="31">
        <f>Arkusz13!C68</f>
        <v>25</v>
      </c>
      <c r="R110" s="31">
        <f>Arkusz13!C84</f>
        <v>0</v>
      </c>
      <c r="S110" s="31">
        <f>Arkusz13!C100</f>
        <v>0</v>
      </c>
      <c r="T110" s="31">
        <f>Arkusz13!C116</f>
        <v>0</v>
      </c>
      <c r="U110" s="31">
        <f>Arkusz13!C132-SUM(N110:T110)</f>
        <v>91</v>
      </c>
      <c r="V110" s="72">
        <f t="shared" si="3"/>
        <v>464</v>
      </c>
      <c r="W110" s="73"/>
      <c r="Y110" s="55"/>
    </row>
    <row r="111" spans="1:27" ht="15" customHeight="1" x14ac:dyDescent="0.25">
      <c r="C111" s="79" t="s">
        <v>37</v>
      </c>
      <c r="D111" s="80"/>
      <c r="E111" s="80"/>
      <c r="F111" s="80"/>
      <c r="G111" s="80"/>
      <c r="H111" s="80"/>
      <c r="I111" s="80"/>
      <c r="J111" s="80"/>
      <c r="K111" s="80"/>
      <c r="L111" s="68">
        <f>Arkusz13!C5</f>
        <v>30</v>
      </c>
      <c r="M111" s="68"/>
      <c r="N111" s="31">
        <f>Arkusz13!C21</f>
        <v>2</v>
      </c>
      <c r="O111" s="31">
        <f>Arkusz13!C37</f>
        <v>1</v>
      </c>
      <c r="P111" s="31">
        <f>Arkusz13!C53</f>
        <v>1</v>
      </c>
      <c r="Q111" s="31">
        <f>Arkusz13!C69</f>
        <v>2</v>
      </c>
      <c r="R111" s="31">
        <f>Arkusz13!C85</f>
        <v>0</v>
      </c>
      <c r="S111" s="31">
        <f>Arkusz13!C101</f>
        <v>0</v>
      </c>
      <c r="T111" s="31">
        <f>Arkusz13!C117</f>
        <v>0</v>
      </c>
      <c r="U111" s="31">
        <f>Arkusz13!C133-SUM(N111:T111)</f>
        <v>6</v>
      </c>
      <c r="V111" s="72">
        <f t="shared" si="3"/>
        <v>12</v>
      </c>
      <c r="W111" s="73"/>
      <c r="Y111" s="3"/>
    </row>
    <row r="112" spans="1:27" ht="15" customHeight="1" x14ac:dyDescent="0.25">
      <c r="C112" s="74" t="s">
        <v>38</v>
      </c>
      <c r="D112" s="75"/>
      <c r="E112" s="75"/>
      <c r="F112" s="75"/>
      <c r="G112" s="75"/>
      <c r="H112" s="75"/>
      <c r="I112" s="75"/>
      <c r="J112" s="75"/>
      <c r="K112" s="75"/>
      <c r="L112" s="68">
        <f>Arkusz13!C6</f>
        <v>5</v>
      </c>
      <c r="M112" s="68"/>
      <c r="N112" s="31">
        <f>Arkusz13!C22</f>
        <v>0</v>
      </c>
      <c r="O112" s="31">
        <f>Arkusz13!C38</f>
        <v>4</v>
      </c>
      <c r="P112" s="31">
        <f>Arkusz13!C54</f>
        <v>0</v>
      </c>
      <c r="Q112" s="31">
        <f>Arkusz13!C70</f>
        <v>1</v>
      </c>
      <c r="R112" s="31">
        <f>Arkusz13!C86</f>
        <v>0</v>
      </c>
      <c r="S112" s="31">
        <f>Arkusz13!C102</f>
        <v>0</v>
      </c>
      <c r="T112" s="31">
        <f>Arkusz13!C118</f>
        <v>0</v>
      </c>
      <c r="U112" s="31">
        <f>Arkusz13!C134-SUM(N112:T112)</f>
        <v>2</v>
      </c>
      <c r="V112" s="72">
        <f t="shared" si="3"/>
        <v>7</v>
      </c>
      <c r="W112" s="73"/>
      <c r="Y112" s="3"/>
    </row>
    <row r="113" spans="1:27" ht="15" customHeight="1" x14ac:dyDescent="0.25">
      <c r="C113" s="79" t="s">
        <v>46</v>
      </c>
      <c r="D113" s="80"/>
      <c r="E113" s="80"/>
      <c r="F113" s="80"/>
      <c r="G113" s="80"/>
      <c r="H113" s="80"/>
      <c r="I113" s="80"/>
      <c r="J113" s="80"/>
      <c r="K113" s="80"/>
      <c r="L113" s="68">
        <f>Arkusz13!C7</f>
        <v>8</v>
      </c>
      <c r="M113" s="68"/>
      <c r="N113" s="31">
        <f>Arkusz13!C23</f>
        <v>2</v>
      </c>
      <c r="O113" s="31">
        <f>Arkusz13!C39</f>
        <v>3</v>
      </c>
      <c r="P113" s="31">
        <f>Arkusz13!C55</f>
        <v>1</v>
      </c>
      <c r="Q113" s="31">
        <f>Arkusz13!C71</f>
        <v>2</v>
      </c>
      <c r="R113" s="31">
        <f>Arkusz13!C87</f>
        <v>0</v>
      </c>
      <c r="S113" s="31">
        <f>Arkusz13!C103</f>
        <v>0</v>
      </c>
      <c r="T113" s="31">
        <f>Arkusz13!C119</f>
        <v>0</v>
      </c>
      <c r="U113" s="31">
        <f>Arkusz13!C135-SUM(N113:T113)</f>
        <v>5</v>
      </c>
      <c r="V113" s="72">
        <f t="shared" si="3"/>
        <v>13</v>
      </c>
      <c r="W113" s="73"/>
      <c r="Y113" s="3"/>
    </row>
    <row r="114" spans="1:27" ht="15" customHeight="1" x14ac:dyDescent="0.25">
      <c r="C114" s="74" t="s">
        <v>47</v>
      </c>
      <c r="D114" s="75"/>
      <c r="E114" s="75"/>
      <c r="F114" s="75"/>
      <c r="G114" s="75"/>
      <c r="H114" s="75"/>
      <c r="I114" s="75"/>
      <c r="J114" s="75"/>
      <c r="K114" s="75"/>
      <c r="L114" s="68">
        <f>Arkusz13!C8</f>
        <v>6</v>
      </c>
      <c r="M114" s="68"/>
      <c r="N114" s="31">
        <f>Arkusz13!C24</f>
        <v>0</v>
      </c>
      <c r="O114" s="31">
        <f>Arkusz13!C40</f>
        <v>2</v>
      </c>
      <c r="P114" s="31">
        <f>Arkusz13!C56</f>
        <v>0</v>
      </c>
      <c r="Q114" s="31">
        <f>Arkusz13!C72</f>
        <v>0</v>
      </c>
      <c r="R114" s="31">
        <f>Arkusz13!C88</f>
        <v>0</v>
      </c>
      <c r="S114" s="31">
        <f>Arkusz13!C104</f>
        <v>0</v>
      </c>
      <c r="T114" s="31">
        <f>Arkusz13!C120</f>
        <v>0</v>
      </c>
      <c r="U114" s="31">
        <f>Arkusz13!C136-SUM(N114:T114)</f>
        <v>1</v>
      </c>
      <c r="V114" s="72">
        <f t="shared" si="3"/>
        <v>3</v>
      </c>
      <c r="W114" s="73"/>
      <c r="Y114" s="3"/>
    </row>
    <row r="115" spans="1:27" ht="15" customHeight="1" x14ac:dyDescent="0.25">
      <c r="C115" s="79" t="s">
        <v>4</v>
      </c>
      <c r="D115" s="80"/>
      <c r="E115" s="80"/>
      <c r="F115" s="80"/>
      <c r="G115" s="80"/>
      <c r="H115" s="80"/>
      <c r="I115" s="80"/>
      <c r="J115" s="80"/>
      <c r="K115" s="80"/>
      <c r="L115" s="68">
        <f>Arkusz13!C9</f>
        <v>0</v>
      </c>
      <c r="M115" s="68"/>
      <c r="N115" s="31">
        <f>Arkusz13!C25</f>
        <v>1</v>
      </c>
      <c r="O115" s="31">
        <f>Arkusz13!C41</f>
        <v>0</v>
      </c>
      <c r="P115" s="31">
        <f>Arkusz13!C57</f>
        <v>0</v>
      </c>
      <c r="Q115" s="31">
        <f>Arkusz13!C73</f>
        <v>0</v>
      </c>
      <c r="R115" s="31">
        <f>Arkusz13!C89</f>
        <v>0</v>
      </c>
      <c r="S115" s="31">
        <f>Arkusz13!C105</f>
        <v>0</v>
      </c>
      <c r="T115" s="31">
        <f>Arkusz13!C121</f>
        <v>0</v>
      </c>
      <c r="U115" s="31">
        <f>Arkusz13!C137-SUM(N115:T115)</f>
        <v>0</v>
      </c>
      <c r="V115" s="72">
        <f t="shared" si="3"/>
        <v>1</v>
      </c>
      <c r="W115" s="73"/>
      <c r="Y115" s="3"/>
    </row>
    <row r="116" spans="1:27" ht="15" customHeight="1" x14ac:dyDescent="0.25">
      <c r="C116" s="74" t="s">
        <v>39</v>
      </c>
      <c r="D116" s="75"/>
      <c r="E116" s="75"/>
      <c r="F116" s="75"/>
      <c r="G116" s="75"/>
      <c r="H116" s="75"/>
      <c r="I116" s="75"/>
      <c r="J116" s="75"/>
      <c r="K116" s="75"/>
      <c r="L116" s="68">
        <f>Arkusz13!C10</f>
        <v>24</v>
      </c>
      <c r="M116" s="68"/>
      <c r="N116" s="31">
        <f>Arkusz13!C26</f>
        <v>5</v>
      </c>
      <c r="O116" s="31">
        <f>Arkusz13!C42</f>
        <v>0</v>
      </c>
      <c r="P116" s="31">
        <f>Arkusz13!C58</f>
        <v>2</v>
      </c>
      <c r="Q116" s="31">
        <f>Arkusz13!C74</f>
        <v>0</v>
      </c>
      <c r="R116" s="31">
        <f>Arkusz13!C90</f>
        <v>8</v>
      </c>
      <c r="S116" s="31">
        <f>Arkusz13!C106</f>
        <v>0</v>
      </c>
      <c r="T116" s="31">
        <f>Arkusz13!C122</f>
        <v>0</v>
      </c>
      <c r="U116" s="31">
        <f>Arkusz13!C138-SUM(N116:T116)</f>
        <v>1</v>
      </c>
      <c r="V116" s="72">
        <f t="shared" si="3"/>
        <v>16</v>
      </c>
      <c r="W116" s="73"/>
      <c r="Y116" s="3"/>
    </row>
    <row r="117" spans="1:27" ht="15" customHeight="1" x14ac:dyDescent="0.25">
      <c r="C117" s="79" t="s">
        <v>40</v>
      </c>
      <c r="D117" s="80"/>
      <c r="E117" s="80"/>
      <c r="F117" s="80"/>
      <c r="G117" s="80"/>
      <c r="H117" s="80"/>
      <c r="I117" s="80"/>
      <c r="J117" s="80"/>
      <c r="K117" s="80"/>
      <c r="L117" s="68">
        <f>Arkusz13!C11</f>
        <v>3</v>
      </c>
      <c r="M117" s="68"/>
      <c r="N117" s="31">
        <f>Arkusz13!C27</f>
        <v>3</v>
      </c>
      <c r="O117" s="31">
        <f>Arkusz13!C43</f>
        <v>0</v>
      </c>
      <c r="P117" s="31">
        <f>Arkusz13!C59</f>
        <v>0</v>
      </c>
      <c r="Q117" s="31">
        <f>Arkusz13!C75</f>
        <v>0</v>
      </c>
      <c r="R117" s="31">
        <f>Arkusz13!C91</f>
        <v>0</v>
      </c>
      <c r="S117" s="31">
        <f>Arkusz13!C107</f>
        <v>0</v>
      </c>
      <c r="T117" s="31">
        <f>Arkusz13!C123</f>
        <v>0</v>
      </c>
      <c r="U117" s="31">
        <f>Arkusz13!C139-SUM(N117:T117)</f>
        <v>2</v>
      </c>
      <c r="V117" s="72">
        <f t="shared" si="3"/>
        <v>5</v>
      </c>
      <c r="W117" s="73"/>
      <c r="Y117" s="3"/>
    </row>
    <row r="118" spans="1:27" ht="15" customHeight="1" x14ac:dyDescent="0.25">
      <c r="C118" s="74" t="s">
        <v>41</v>
      </c>
      <c r="D118" s="75"/>
      <c r="E118" s="75"/>
      <c r="F118" s="75"/>
      <c r="G118" s="75"/>
      <c r="H118" s="75"/>
      <c r="I118" s="75"/>
      <c r="J118" s="75"/>
      <c r="K118" s="75"/>
      <c r="L118" s="68">
        <v>28</v>
      </c>
      <c r="M118" s="68"/>
      <c r="N118" s="31">
        <f>Arkusz13!C28</f>
        <v>246</v>
      </c>
      <c r="O118" s="31">
        <f>Arkusz13!C44</f>
        <v>0</v>
      </c>
      <c r="P118" s="31">
        <f>Arkusz13!C60</f>
        <v>9</v>
      </c>
      <c r="Q118" s="31">
        <f>Arkusz13!C76</f>
        <v>103</v>
      </c>
      <c r="R118" s="31">
        <f>Arkusz13!C92</f>
        <v>49</v>
      </c>
      <c r="S118" s="31">
        <f>Arkusz13!C108</f>
        <v>0</v>
      </c>
      <c r="T118" s="31">
        <f>Arkusz13!C124</f>
        <v>97</v>
      </c>
      <c r="U118" s="31">
        <f>Arkusz13!C140-SUM(N118:T118)</f>
        <v>132</v>
      </c>
      <c r="V118" s="72">
        <f t="shared" si="3"/>
        <v>636</v>
      </c>
      <c r="W118" s="73"/>
      <c r="Y118" s="3"/>
    </row>
    <row r="119" spans="1:27" ht="15" customHeight="1" x14ac:dyDescent="0.25">
      <c r="C119" s="74" t="s">
        <v>11</v>
      </c>
      <c r="D119" s="75"/>
      <c r="E119" s="75"/>
      <c r="F119" s="75"/>
      <c r="G119" s="75"/>
      <c r="H119" s="75"/>
      <c r="I119" s="75"/>
      <c r="J119" s="75"/>
      <c r="K119" s="75"/>
      <c r="L119" s="68">
        <f>Arkusz13!C14</f>
        <v>23</v>
      </c>
      <c r="M119" s="68"/>
      <c r="N119" s="31">
        <f>Arkusz13!C30</f>
        <v>16</v>
      </c>
      <c r="O119" s="31">
        <f>Arkusz13!C46</f>
        <v>0</v>
      </c>
      <c r="P119" s="31">
        <f>Arkusz13!C62</f>
        <v>0</v>
      </c>
      <c r="Q119" s="31">
        <f>Arkusz13!C78</f>
        <v>0</v>
      </c>
      <c r="R119" s="31">
        <f>Arkusz13!C94</f>
        <v>0</v>
      </c>
      <c r="S119" s="31">
        <f>Arkusz13!C110</f>
        <v>0</v>
      </c>
      <c r="T119" s="31">
        <f>Arkusz13!C126</f>
        <v>0</v>
      </c>
      <c r="U119" s="31">
        <f>Arkusz13!C142-SUM(N119:T119)</f>
        <v>7</v>
      </c>
      <c r="V119" s="72">
        <f t="shared" si="3"/>
        <v>23</v>
      </c>
      <c r="W119" s="73"/>
      <c r="Y119" s="3"/>
    </row>
    <row r="120" spans="1:27" ht="15" customHeight="1" x14ac:dyDescent="0.25">
      <c r="C120" s="79" t="s">
        <v>43</v>
      </c>
      <c r="D120" s="80"/>
      <c r="E120" s="80"/>
      <c r="F120" s="80"/>
      <c r="G120" s="80"/>
      <c r="H120" s="80"/>
      <c r="I120" s="80"/>
      <c r="J120" s="80"/>
      <c r="K120" s="80"/>
      <c r="L120" s="68">
        <f>Arkusz13!C15</f>
        <v>35</v>
      </c>
      <c r="M120" s="68"/>
      <c r="N120" s="31">
        <f>Arkusz13!C31</f>
        <v>1</v>
      </c>
      <c r="O120" s="31">
        <f>Arkusz13!C47</f>
        <v>1</v>
      </c>
      <c r="P120" s="31">
        <f>Arkusz13!C63</f>
        <v>1</v>
      </c>
      <c r="Q120" s="31">
        <f>Arkusz13!C79</f>
        <v>1</v>
      </c>
      <c r="R120" s="31">
        <f>Arkusz13!C95</f>
        <v>0</v>
      </c>
      <c r="S120" s="31">
        <f>Arkusz13!C111</f>
        <v>0</v>
      </c>
      <c r="T120" s="31">
        <f>Arkusz13!C127</f>
        <v>0</v>
      </c>
      <c r="U120" s="31">
        <f>Arkusz13!C143-SUM(N120:T120)</f>
        <v>40</v>
      </c>
      <c r="V120" s="72">
        <f t="shared" si="3"/>
        <v>44</v>
      </c>
      <c r="W120" s="73"/>
      <c r="Y120" s="3"/>
    </row>
    <row r="121" spans="1:27" ht="15" customHeight="1" x14ac:dyDescent="0.25">
      <c r="C121" s="74" t="s">
        <v>44</v>
      </c>
      <c r="D121" s="75"/>
      <c r="E121" s="75"/>
      <c r="F121" s="75"/>
      <c r="G121" s="75"/>
      <c r="H121" s="75"/>
      <c r="I121" s="75"/>
      <c r="J121" s="75"/>
      <c r="K121" s="75"/>
      <c r="L121" s="68">
        <f>Arkusz13!C16</f>
        <v>1</v>
      </c>
      <c r="M121" s="68"/>
      <c r="N121" s="31">
        <f>Arkusz13!C32</f>
        <v>0</v>
      </c>
      <c r="O121" s="31">
        <f>Arkusz13!C48</f>
        <v>0</v>
      </c>
      <c r="P121" s="31">
        <f>Arkusz13!C64</f>
        <v>0</v>
      </c>
      <c r="Q121" s="31">
        <f>Arkusz13!C80</f>
        <v>0</v>
      </c>
      <c r="R121" s="31">
        <f>Arkusz13!C96</f>
        <v>0</v>
      </c>
      <c r="S121" s="31">
        <f>Arkusz13!C112</f>
        <v>0</v>
      </c>
      <c r="T121" s="31">
        <f>Arkusz13!C128</f>
        <v>0</v>
      </c>
      <c r="U121" s="31">
        <f>Arkusz13!C144-SUM(N121:T121)</f>
        <v>1</v>
      </c>
      <c r="V121" s="72">
        <f t="shared" si="3"/>
        <v>1</v>
      </c>
      <c r="W121" s="73"/>
      <c r="Y121" s="3"/>
    </row>
    <row r="122" spans="1:27" ht="15.75" customHeight="1" thickBot="1" x14ac:dyDescent="0.3">
      <c r="C122" s="66" t="s">
        <v>45</v>
      </c>
      <c r="D122" s="67"/>
      <c r="E122" s="67"/>
      <c r="F122" s="67"/>
      <c r="G122" s="67"/>
      <c r="H122" s="67"/>
      <c r="I122" s="67"/>
      <c r="J122" s="67"/>
      <c r="K122" s="67"/>
      <c r="L122" s="68">
        <f>Arkusz13!C17</f>
        <v>4</v>
      </c>
      <c r="M122" s="68"/>
      <c r="N122" s="31">
        <f>Arkusz13!C33</f>
        <v>2</v>
      </c>
      <c r="O122" s="31">
        <f>Arkusz13!C49</f>
        <v>0</v>
      </c>
      <c r="P122" s="31">
        <f>Arkusz13!C65</f>
        <v>0</v>
      </c>
      <c r="Q122" s="31">
        <f>Arkusz13!C81</f>
        <v>0</v>
      </c>
      <c r="R122" s="31">
        <f>Arkusz13!C97</f>
        <v>0</v>
      </c>
      <c r="S122" s="31">
        <f>Arkusz13!C113</f>
        <v>0</v>
      </c>
      <c r="T122" s="31">
        <f>Arkusz13!C129</f>
        <v>0</v>
      </c>
      <c r="U122" s="31">
        <f>Arkusz13!C145-SUM(N122:T122)</f>
        <v>5</v>
      </c>
      <c r="V122" s="72">
        <f t="shared" si="3"/>
        <v>7</v>
      </c>
      <c r="W122" s="73"/>
      <c r="Y122" s="3"/>
    </row>
    <row r="123" spans="1:27" ht="15.75" customHeight="1" thickBot="1" x14ac:dyDescent="0.3">
      <c r="C123" s="123" t="s">
        <v>1</v>
      </c>
      <c r="D123" s="124"/>
      <c r="E123" s="124"/>
      <c r="F123" s="124"/>
      <c r="G123" s="124"/>
      <c r="H123" s="124"/>
      <c r="I123" s="124"/>
      <c r="J123" s="124"/>
      <c r="K123" s="124"/>
      <c r="L123" s="81">
        <f>SUM(L108:L122)</f>
        <v>20277</v>
      </c>
      <c r="M123" s="81"/>
      <c r="N123" s="32">
        <f t="shared" ref="N123:V123" si="4">SUM(N108:N122)</f>
        <v>7056</v>
      </c>
      <c r="O123" s="32">
        <f t="shared" si="4"/>
        <v>5488</v>
      </c>
      <c r="P123" s="32">
        <f t="shared" si="4"/>
        <v>3036</v>
      </c>
      <c r="Q123" s="32">
        <f t="shared" si="4"/>
        <v>365</v>
      </c>
      <c r="R123" s="32">
        <f t="shared" si="4"/>
        <v>57</v>
      </c>
      <c r="S123" s="32">
        <f t="shared" si="4"/>
        <v>0</v>
      </c>
      <c r="T123" s="32">
        <f t="shared" si="4"/>
        <v>97</v>
      </c>
      <c r="U123" s="32">
        <f t="shared" si="4"/>
        <v>2300</v>
      </c>
      <c r="V123" s="81">
        <f t="shared" si="4"/>
        <v>18399</v>
      </c>
      <c r="W123" s="82"/>
      <c r="X123" s="52"/>
      <c r="Y123" s="52"/>
      <c r="Z123" s="52"/>
      <c r="AA123" s="52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</row>
    <row r="148" spans="1:33" ht="15.75" thickBot="1" x14ac:dyDescent="0.3"/>
    <row r="149" spans="1:33" ht="31.5" customHeight="1" x14ac:dyDescent="0.25">
      <c r="D149" s="162" t="s">
        <v>2</v>
      </c>
      <c r="E149" s="125"/>
      <c r="F149" s="125"/>
      <c r="G149" s="125"/>
      <c r="H149" s="125"/>
      <c r="I149" s="125"/>
      <c r="J149" s="125"/>
      <c r="K149" s="125"/>
      <c r="L149" s="125" t="s">
        <v>3</v>
      </c>
      <c r="M149" s="125"/>
      <c r="N149" s="146" t="s">
        <v>86</v>
      </c>
      <c r="O149" s="146"/>
      <c r="P149" s="146"/>
      <c r="Q149" s="76" t="s">
        <v>87</v>
      </c>
      <c r="R149" s="77"/>
      <c r="S149" s="78"/>
    </row>
    <row r="150" spans="1:33" ht="15.75" thickBot="1" x14ac:dyDescent="0.3">
      <c r="D150" s="236" t="s">
        <v>85</v>
      </c>
      <c r="E150" s="237"/>
      <c r="F150" s="237"/>
      <c r="G150" s="237"/>
      <c r="H150" s="237"/>
      <c r="I150" s="237"/>
      <c r="J150" s="237"/>
      <c r="K150" s="237"/>
      <c r="L150" s="235">
        <f>Arkusz14!B2</f>
        <v>9</v>
      </c>
      <c r="M150" s="235"/>
      <c r="N150" s="235">
        <f>Arkusz14!B3</f>
        <v>5</v>
      </c>
      <c r="O150" s="235"/>
      <c r="P150" s="235"/>
      <c r="Q150" s="126">
        <f>Arkusz14!B4</f>
        <v>0</v>
      </c>
      <c r="R150" s="127"/>
      <c r="S150" s="128"/>
    </row>
    <row r="151" spans="1:33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33" x14ac:dyDescent="0.25">
      <c r="A152" s="65" t="s">
        <v>169</v>
      </c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</row>
    <row r="153" spans="1:33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AG153" s="52"/>
    </row>
    <row r="154" spans="1:33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</row>
    <row r="155" spans="1:33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</row>
    <row r="156" spans="1:33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</row>
    <row r="157" spans="1:33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</row>
    <row r="159" spans="1:33" x14ac:dyDescent="0.25">
      <c r="A159" s="71" t="s">
        <v>141</v>
      </c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</row>
    <row r="160" spans="1:33" ht="15.75" thickBot="1" x14ac:dyDescent="0.3"/>
    <row r="161" spans="1:25" x14ac:dyDescent="0.25">
      <c r="G161" s="228" t="s">
        <v>23</v>
      </c>
      <c r="H161" s="229"/>
      <c r="I161" s="229"/>
      <c r="J161" s="229"/>
      <c r="K161" s="92" t="s">
        <v>8</v>
      </c>
      <c r="L161" s="122"/>
    </row>
    <row r="162" spans="1:25" x14ac:dyDescent="0.25">
      <c r="G162" s="120" t="s">
        <v>13</v>
      </c>
      <c r="H162" s="121"/>
      <c r="I162" s="121"/>
      <c r="J162" s="121"/>
      <c r="K162" s="72">
        <v>461</v>
      </c>
      <c r="L162" s="73"/>
      <c r="M162" s="52"/>
    </row>
    <row r="163" spans="1:25" x14ac:dyDescent="0.25">
      <c r="G163" s="131" t="s">
        <v>14</v>
      </c>
      <c r="H163" s="132"/>
      <c r="I163" s="132"/>
      <c r="J163" s="132"/>
      <c r="K163" s="72">
        <v>962</v>
      </c>
      <c r="L163" s="73"/>
      <c r="M163" s="52"/>
    </row>
    <row r="164" spans="1:25" x14ac:dyDescent="0.25">
      <c r="G164" s="120" t="s">
        <v>15</v>
      </c>
      <c r="H164" s="121"/>
      <c r="I164" s="121"/>
      <c r="J164" s="121"/>
      <c r="K164" s="72">
        <v>100</v>
      </c>
      <c r="L164" s="73"/>
      <c r="M164" s="52"/>
    </row>
    <row r="165" spans="1:25" x14ac:dyDescent="0.25">
      <c r="G165" s="131" t="s">
        <v>80</v>
      </c>
      <c r="H165" s="132"/>
      <c r="I165" s="132"/>
      <c r="J165" s="132"/>
      <c r="K165" s="72">
        <v>0</v>
      </c>
      <c r="L165" s="73"/>
      <c r="M165" s="52"/>
    </row>
    <row r="166" spans="1:25" x14ac:dyDescent="0.25">
      <c r="G166" s="120" t="s">
        <v>81</v>
      </c>
      <c r="H166" s="121"/>
      <c r="I166" s="121"/>
      <c r="J166" s="121"/>
      <c r="K166" s="72">
        <v>0</v>
      </c>
      <c r="L166" s="73"/>
      <c r="M166" s="52"/>
    </row>
    <row r="167" spans="1:25" x14ac:dyDescent="0.25">
      <c r="G167" s="129" t="s">
        <v>91</v>
      </c>
      <c r="H167" s="130"/>
      <c r="I167" s="130"/>
      <c r="J167" s="130"/>
      <c r="K167" s="72">
        <v>14</v>
      </c>
      <c r="L167" s="73"/>
      <c r="M167" s="52"/>
    </row>
    <row r="168" spans="1:25" x14ac:dyDescent="0.25">
      <c r="G168" s="101" t="s">
        <v>16</v>
      </c>
      <c r="H168" s="102"/>
      <c r="I168" s="102"/>
      <c r="J168" s="102"/>
      <c r="K168" s="72">
        <v>28</v>
      </c>
      <c r="L168" s="73"/>
      <c r="M168" s="52"/>
    </row>
    <row r="169" spans="1:25" x14ac:dyDescent="0.25">
      <c r="G169" s="129" t="s">
        <v>17</v>
      </c>
      <c r="H169" s="130"/>
      <c r="I169" s="130"/>
      <c r="J169" s="130"/>
      <c r="K169" s="72">
        <v>116</v>
      </c>
      <c r="L169" s="73"/>
      <c r="M169" s="52"/>
    </row>
    <row r="170" spans="1:25" x14ac:dyDescent="0.25">
      <c r="G170" s="101" t="s">
        <v>18</v>
      </c>
      <c r="H170" s="102"/>
      <c r="I170" s="102"/>
      <c r="J170" s="102"/>
      <c r="K170" s="72">
        <v>161</v>
      </c>
      <c r="L170" s="73"/>
      <c r="M170" s="52"/>
    </row>
    <row r="171" spans="1:25" x14ac:dyDescent="0.25">
      <c r="G171" s="129" t="s">
        <v>19</v>
      </c>
      <c r="H171" s="130"/>
      <c r="I171" s="130"/>
      <c r="J171" s="130"/>
      <c r="K171" s="72">
        <v>28</v>
      </c>
      <c r="L171" s="73"/>
      <c r="M171" s="52"/>
    </row>
    <row r="172" spans="1:25" ht="15.75" thickBot="1" x14ac:dyDescent="0.3">
      <c r="G172" s="110" t="s">
        <v>82</v>
      </c>
      <c r="H172" s="111"/>
      <c r="I172" s="111"/>
      <c r="J172" s="111"/>
      <c r="K172" s="72">
        <v>788</v>
      </c>
      <c r="L172" s="73"/>
      <c r="M172" s="52"/>
    </row>
    <row r="173" spans="1:25" ht="15.75" thickBot="1" x14ac:dyDescent="0.3">
      <c r="G173" s="83" t="s">
        <v>1</v>
      </c>
      <c r="H173" s="84"/>
      <c r="I173" s="84"/>
      <c r="J173" s="84"/>
      <c r="K173" s="99">
        <f>SUM(K162:L172)</f>
        <v>2658</v>
      </c>
      <c r="L173" s="100"/>
    </row>
    <row r="175" spans="1:25" x14ac:dyDescent="0.25">
      <c r="A175" s="65" t="s">
        <v>170</v>
      </c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</row>
    <row r="176" spans="1:25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</row>
    <row r="179" spans="1:13" x14ac:dyDescent="0.25">
      <c r="A179" s="10" t="s">
        <v>142</v>
      </c>
      <c r="B179" s="10"/>
      <c r="C179" s="10"/>
      <c r="D179" s="10"/>
      <c r="E179" s="10"/>
      <c r="F179" s="10"/>
    </row>
    <row r="180" spans="1:13" ht="15.75" thickBot="1" x14ac:dyDescent="0.3"/>
    <row r="181" spans="1:13" x14ac:dyDescent="0.25">
      <c r="D181" s="174" t="s">
        <v>28</v>
      </c>
      <c r="E181" s="92"/>
      <c r="F181" s="92"/>
      <c r="G181" s="92"/>
      <c r="H181" s="92" t="s">
        <v>3</v>
      </c>
      <c r="I181" s="92"/>
      <c r="J181" s="92"/>
      <c r="K181" s="92" t="s">
        <v>22</v>
      </c>
      <c r="L181" s="92"/>
      <c r="M181" s="122"/>
    </row>
    <row r="182" spans="1:13" x14ac:dyDescent="0.25">
      <c r="D182" s="270" t="s">
        <v>20</v>
      </c>
      <c r="E182" s="271"/>
      <c r="F182" s="271"/>
      <c r="G182" s="271"/>
      <c r="H182" s="72">
        <v>72343</v>
      </c>
      <c r="I182" s="72"/>
      <c r="J182" s="72"/>
      <c r="K182" s="72">
        <v>76335</v>
      </c>
      <c r="L182" s="72"/>
      <c r="M182" s="73"/>
    </row>
    <row r="183" spans="1:13" x14ac:dyDescent="0.25">
      <c r="D183" s="272" t="s">
        <v>138</v>
      </c>
      <c r="E183" s="273"/>
      <c r="F183" s="273"/>
      <c r="G183" s="273"/>
      <c r="H183" s="72">
        <v>5344</v>
      </c>
      <c r="I183" s="72"/>
      <c r="J183" s="72"/>
      <c r="K183" s="72">
        <v>4862</v>
      </c>
      <c r="L183" s="72"/>
      <c r="M183" s="73"/>
    </row>
    <row r="184" spans="1:13" ht="15.75" thickBot="1" x14ac:dyDescent="0.3">
      <c r="D184" s="117" t="s">
        <v>21</v>
      </c>
      <c r="E184" s="118"/>
      <c r="F184" s="118"/>
      <c r="G184" s="118"/>
      <c r="H184" s="72">
        <v>6367</v>
      </c>
      <c r="I184" s="72"/>
      <c r="J184" s="72"/>
      <c r="K184" s="72">
        <v>6240</v>
      </c>
      <c r="L184" s="72"/>
      <c r="M184" s="73"/>
    </row>
    <row r="185" spans="1:13" ht="15.75" thickBot="1" x14ac:dyDescent="0.3">
      <c r="D185" s="112" t="s">
        <v>1</v>
      </c>
      <c r="E185" s="113"/>
      <c r="F185" s="113"/>
      <c r="G185" s="113"/>
      <c r="H185" s="99">
        <f>SUM(H182:J184)</f>
        <v>84054</v>
      </c>
      <c r="I185" s="99"/>
      <c r="J185" s="99"/>
      <c r="K185" s="99">
        <f>SUM(K182:M184)</f>
        <v>87437</v>
      </c>
      <c r="L185" s="99"/>
      <c r="M185" s="99"/>
    </row>
    <row r="186" spans="1:13" x14ac:dyDescent="0.25">
      <c r="D186" s="35"/>
      <c r="E186" s="35"/>
      <c r="F186" s="35"/>
      <c r="G186" s="35"/>
      <c r="H186" s="36"/>
      <c r="I186" s="36"/>
      <c r="J186" s="36"/>
      <c r="K186" s="36"/>
      <c r="L186" s="36"/>
      <c r="M186" s="36"/>
    </row>
    <row r="187" spans="1:13" x14ac:dyDescent="0.25">
      <c r="D187" s="35"/>
      <c r="E187" s="35"/>
      <c r="F187" s="35"/>
      <c r="G187" s="35"/>
      <c r="H187" s="36"/>
      <c r="I187" s="36"/>
      <c r="J187" s="36"/>
      <c r="K187" s="36"/>
      <c r="L187" s="36"/>
      <c r="M187" s="36"/>
    </row>
    <row r="188" spans="1:13" x14ac:dyDescent="0.25">
      <c r="D188" s="35"/>
      <c r="E188" s="35"/>
      <c r="F188" s="35"/>
      <c r="G188" s="35"/>
      <c r="H188" s="36"/>
      <c r="I188" s="36"/>
      <c r="J188" s="36"/>
      <c r="K188" s="36"/>
      <c r="L188" s="36"/>
      <c r="M188" s="36"/>
    </row>
    <row r="189" spans="1:13" x14ac:dyDescent="0.25">
      <c r="D189" s="37"/>
      <c r="E189" s="37"/>
      <c r="F189" s="37"/>
      <c r="G189" s="37"/>
      <c r="H189" s="37"/>
      <c r="I189" s="37"/>
      <c r="J189" s="37"/>
      <c r="K189" s="37"/>
      <c r="L189" s="37"/>
      <c r="M189" s="37"/>
    </row>
    <row r="190" spans="1:13" x14ac:dyDescent="0.25">
      <c r="D190" s="37"/>
      <c r="E190" s="37"/>
      <c r="F190" s="37"/>
      <c r="G190" s="37"/>
      <c r="H190" s="37"/>
      <c r="I190" s="37"/>
      <c r="J190" s="37"/>
      <c r="K190" s="37"/>
      <c r="L190" s="37"/>
      <c r="M190" s="37"/>
    </row>
    <row r="191" spans="1:13" x14ac:dyDescent="0.25">
      <c r="D191" s="37"/>
      <c r="E191" s="37"/>
      <c r="F191" s="37"/>
      <c r="G191" s="37"/>
      <c r="H191" s="37"/>
      <c r="I191" s="37"/>
      <c r="J191" s="37"/>
      <c r="K191" s="37"/>
      <c r="L191" s="37"/>
      <c r="M191" s="37"/>
    </row>
    <row r="192" spans="1:13" x14ac:dyDescent="0.25">
      <c r="D192" s="37"/>
      <c r="E192" s="37"/>
      <c r="F192" s="37"/>
      <c r="G192" s="37"/>
      <c r="H192" s="37"/>
      <c r="I192" s="37"/>
      <c r="J192" s="37"/>
      <c r="K192" s="37"/>
      <c r="L192" s="37"/>
      <c r="M192" s="37"/>
    </row>
    <row r="193" spans="1:25" x14ac:dyDescent="0.25">
      <c r="D193" s="37"/>
      <c r="E193" s="37"/>
      <c r="F193" s="37"/>
      <c r="G193" s="37"/>
      <c r="H193" s="37"/>
      <c r="I193" s="37"/>
      <c r="J193" s="37"/>
      <c r="K193" s="37"/>
      <c r="L193" s="37"/>
      <c r="M193" s="37"/>
    </row>
    <row r="194" spans="1:25" x14ac:dyDescent="0.25">
      <c r="D194" s="37"/>
      <c r="E194" s="37"/>
      <c r="F194" s="37"/>
      <c r="G194" s="37"/>
      <c r="H194" s="37"/>
      <c r="I194" s="37"/>
      <c r="J194" s="37"/>
      <c r="K194" s="37"/>
      <c r="L194" s="37"/>
      <c r="M194" s="37"/>
    </row>
    <row r="195" spans="1:25" x14ac:dyDescent="0.25">
      <c r="D195" s="37"/>
      <c r="E195" s="37"/>
      <c r="F195" s="37"/>
      <c r="G195" s="37"/>
      <c r="H195" s="37"/>
      <c r="I195" s="37"/>
      <c r="J195" s="37"/>
      <c r="K195" s="37"/>
      <c r="L195" s="37"/>
      <c r="M195" s="37"/>
    </row>
    <row r="196" spans="1:25" x14ac:dyDescent="0.25">
      <c r="D196" s="37"/>
      <c r="E196" s="37"/>
      <c r="F196" s="37"/>
      <c r="G196" s="37"/>
      <c r="H196" s="37"/>
      <c r="I196" s="37"/>
      <c r="J196" s="37"/>
      <c r="K196" s="37"/>
      <c r="L196" s="37"/>
      <c r="M196" s="37"/>
    </row>
    <row r="197" spans="1:25" x14ac:dyDescent="0.25">
      <c r="D197" s="37"/>
      <c r="E197" s="37"/>
      <c r="F197" s="37"/>
      <c r="G197" s="37"/>
      <c r="H197" s="37"/>
      <c r="I197" s="37"/>
      <c r="J197" s="37"/>
      <c r="K197" s="37"/>
      <c r="L197" s="37"/>
      <c r="M197" s="37"/>
    </row>
    <row r="198" spans="1:25" x14ac:dyDescent="0.25">
      <c r="D198" s="37"/>
      <c r="E198" s="37"/>
      <c r="F198" s="37"/>
      <c r="G198" s="37"/>
      <c r="H198" s="37"/>
      <c r="I198" s="37"/>
      <c r="J198" s="37"/>
      <c r="K198" s="37"/>
      <c r="L198" s="37"/>
      <c r="M198" s="37"/>
    </row>
    <row r="199" spans="1:25" x14ac:dyDescent="0.25">
      <c r="D199" s="37"/>
      <c r="E199" s="37"/>
      <c r="F199" s="37"/>
      <c r="G199" s="37"/>
      <c r="H199" s="37"/>
      <c r="I199" s="37"/>
      <c r="J199" s="37"/>
      <c r="K199" s="37"/>
      <c r="L199" s="37"/>
      <c r="M199" s="37"/>
    </row>
    <row r="200" spans="1:25" x14ac:dyDescent="0.25">
      <c r="D200" s="37"/>
      <c r="E200" s="37"/>
      <c r="F200" s="37"/>
      <c r="G200" s="37"/>
      <c r="H200" s="37"/>
      <c r="I200" s="37"/>
      <c r="J200" s="37"/>
      <c r="K200" s="37"/>
      <c r="L200" s="37"/>
      <c r="M200" s="37"/>
    </row>
    <row r="201" spans="1:25" x14ac:dyDescent="0.25">
      <c r="D201" s="37"/>
      <c r="E201" s="37"/>
      <c r="F201" s="37"/>
      <c r="G201" s="37"/>
      <c r="H201" s="37"/>
      <c r="I201" s="37"/>
      <c r="J201" s="37"/>
      <c r="K201" s="37"/>
      <c r="L201" s="37"/>
      <c r="M201" s="37"/>
    </row>
    <row r="204" spans="1:25" x14ac:dyDescent="0.25">
      <c r="A204" s="62" t="s">
        <v>178</v>
      </c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</row>
    <row r="205" spans="1:25" x14ac:dyDescent="0.25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</row>
    <row r="206" spans="1:25" x14ac:dyDescent="0.25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</row>
    <row r="207" spans="1:25" x14ac:dyDescent="0.25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</row>
    <row r="210" spans="1:18" x14ac:dyDescent="0.25">
      <c r="A210" s="10" t="s">
        <v>143</v>
      </c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8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8" ht="15.75" thickBo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8" x14ac:dyDescent="0.25">
      <c r="D213" s="105" t="s">
        <v>49</v>
      </c>
      <c r="E213" s="106"/>
      <c r="F213" s="106"/>
      <c r="G213" s="114" t="str">
        <f>CONCATENATE(Arkusz18!A2," - ",Arkusz18!B2," r.")</f>
        <v>01.09.2024 - 30.09.2024 r.</v>
      </c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5"/>
    </row>
    <row r="214" spans="1:18" ht="31.5" customHeight="1" x14ac:dyDescent="0.25">
      <c r="D214" s="107"/>
      <c r="E214" s="108"/>
      <c r="F214" s="108"/>
      <c r="G214" s="109" t="s">
        <v>65</v>
      </c>
      <c r="H214" s="109"/>
      <c r="I214" s="109"/>
      <c r="J214" s="109" t="s">
        <v>90</v>
      </c>
      <c r="K214" s="109"/>
      <c r="L214" s="109"/>
      <c r="M214" s="109" t="s">
        <v>64</v>
      </c>
      <c r="N214" s="109"/>
      <c r="O214" s="109"/>
      <c r="P214" s="109" t="s">
        <v>89</v>
      </c>
      <c r="Q214" s="109"/>
      <c r="R214" s="116"/>
    </row>
    <row r="215" spans="1:18" x14ac:dyDescent="0.25">
      <c r="D215" s="274" t="s">
        <v>88</v>
      </c>
      <c r="E215" s="275"/>
      <c r="F215" s="275"/>
      <c r="G215" s="281">
        <f>Arkusz16!A2</f>
        <v>0</v>
      </c>
      <c r="H215" s="281"/>
      <c r="I215" s="281"/>
      <c r="J215" s="281">
        <f>Arkusz16!A3</f>
        <v>0</v>
      </c>
      <c r="K215" s="281"/>
      <c r="L215" s="281"/>
      <c r="M215" s="281">
        <f>Arkusz16!A4</f>
        <v>0</v>
      </c>
      <c r="N215" s="281"/>
      <c r="O215" s="281"/>
      <c r="P215" s="281">
        <f>Arkusz16!A5</f>
        <v>0</v>
      </c>
      <c r="Q215" s="281"/>
      <c r="R215" s="281"/>
    </row>
    <row r="216" spans="1:18" x14ac:dyDescent="0.25">
      <c r="D216" s="276" t="s">
        <v>51</v>
      </c>
      <c r="E216" s="277"/>
      <c r="F216" s="277"/>
      <c r="G216" s="278">
        <f>Arkusz16!A6</f>
        <v>211</v>
      </c>
      <c r="H216" s="278"/>
      <c r="I216" s="278"/>
      <c r="J216" s="284">
        <f>Arkusz16!A7</f>
        <v>1</v>
      </c>
      <c r="K216" s="285"/>
      <c r="L216" s="286"/>
      <c r="M216" s="284">
        <f>Arkusz16!A8</f>
        <v>0</v>
      </c>
      <c r="N216" s="285"/>
      <c r="O216" s="286"/>
      <c r="P216" s="284">
        <f>Arkusz16!A9</f>
        <v>0</v>
      </c>
      <c r="Q216" s="285"/>
      <c r="R216" s="286"/>
    </row>
    <row r="217" spans="1:18" ht="15.75" thickBot="1" x14ac:dyDescent="0.3">
      <c r="D217" s="134" t="s">
        <v>52</v>
      </c>
      <c r="E217" s="135"/>
      <c r="F217" s="135"/>
      <c r="G217" s="136">
        <f>Arkusz16!A10</f>
        <v>3</v>
      </c>
      <c r="H217" s="136"/>
      <c r="I217" s="136"/>
      <c r="J217" s="136">
        <f>Arkusz16!A11</f>
        <v>0</v>
      </c>
      <c r="K217" s="136"/>
      <c r="L217" s="136"/>
      <c r="M217" s="136">
        <f>Arkusz16!A12</f>
        <v>0</v>
      </c>
      <c r="N217" s="136"/>
      <c r="O217" s="136"/>
      <c r="P217" s="136">
        <f>Arkusz16!A13</f>
        <v>0</v>
      </c>
      <c r="Q217" s="136"/>
      <c r="R217" s="136"/>
    </row>
    <row r="218" spans="1:18" ht="15.75" thickBot="1" x14ac:dyDescent="0.3">
      <c r="D218" s="279" t="s">
        <v>50</v>
      </c>
      <c r="E218" s="280"/>
      <c r="F218" s="280"/>
      <c r="G218" s="103">
        <f>SUM(G215:I217)</f>
        <v>214</v>
      </c>
      <c r="H218" s="103"/>
      <c r="I218" s="103"/>
      <c r="J218" s="103">
        <f t="shared" ref="J218" si="5">SUM(J215:L217)</f>
        <v>1</v>
      </c>
      <c r="K218" s="103"/>
      <c r="L218" s="103"/>
      <c r="M218" s="103">
        <f t="shared" ref="M218" si="6">SUM(M215:O217)</f>
        <v>0</v>
      </c>
      <c r="N218" s="103"/>
      <c r="O218" s="103"/>
      <c r="P218" s="103">
        <f t="shared" ref="P218" si="7">SUM(P215:R217)</f>
        <v>0</v>
      </c>
      <c r="Q218" s="103"/>
      <c r="R218" s="104"/>
    </row>
    <row r="219" spans="1:18" x14ac:dyDescent="0.25">
      <c r="A219" s="38"/>
      <c r="B219" s="38"/>
      <c r="C219" s="38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</row>
    <row r="221" spans="1:18" ht="15.75" thickBot="1" x14ac:dyDescent="0.3"/>
    <row r="222" spans="1:18" x14ac:dyDescent="0.25">
      <c r="D222" s="105" t="s">
        <v>49</v>
      </c>
      <c r="E222" s="106"/>
      <c r="F222" s="106"/>
      <c r="G222" s="114" t="str">
        <f>CONCATENATE(Arkusz18!C2," - ",Arkusz18!B2," r.")</f>
        <v>01.01.2024 - 30.09.2024 r.</v>
      </c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5"/>
    </row>
    <row r="223" spans="1:18" ht="32.25" customHeight="1" x14ac:dyDescent="0.25">
      <c r="D223" s="107"/>
      <c r="E223" s="108"/>
      <c r="F223" s="108"/>
      <c r="G223" s="109" t="s">
        <v>65</v>
      </c>
      <c r="H223" s="109"/>
      <c r="I223" s="109"/>
      <c r="J223" s="109" t="s">
        <v>90</v>
      </c>
      <c r="K223" s="109"/>
      <c r="L223" s="109"/>
      <c r="M223" s="109" t="s">
        <v>64</v>
      </c>
      <c r="N223" s="109"/>
      <c r="O223" s="109"/>
      <c r="P223" s="109" t="s">
        <v>89</v>
      </c>
      <c r="Q223" s="109"/>
      <c r="R223" s="116"/>
    </row>
    <row r="224" spans="1:18" x14ac:dyDescent="0.25">
      <c r="D224" s="274" t="s">
        <v>88</v>
      </c>
      <c r="E224" s="275"/>
      <c r="F224" s="275"/>
      <c r="G224" s="281">
        <f>Arkusz17!A2</f>
        <v>0</v>
      </c>
      <c r="H224" s="281"/>
      <c r="I224" s="281"/>
      <c r="J224" s="281">
        <f>Arkusz17!A3</f>
        <v>0</v>
      </c>
      <c r="K224" s="281"/>
      <c r="L224" s="281"/>
      <c r="M224" s="281">
        <f>Arkusz17!A4</f>
        <v>0</v>
      </c>
      <c r="N224" s="281"/>
      <c r="O224" s="281"/>
      <c r="P224" s="281">
        <f>Arkusz17!A5</f>
        <v>0</v>
      </c>
      <c r="Q224" s="281"/>
      <c r="R224" s="281"/>
    </row>
    <row r="225" spans="1:25" x14ac:dyDescent="0.25">
      <c r="D225" s="276" t="s">
        <v>51</v>
      </c>
      <c r="E225" s="277"/>
      <c r="F225" s="277"/>
      <c r="G225" s="278">
        <f>Arkusz17!A6</f>
        <v>2197</v>
      </c>
      <c r="H225" s="278"/>
      <c r="I225" s="278"/>
      <c r="J225" s="278">
        <f>Arkusz17!A7</f>
        <v>7</v>
      </c>
      <c r="K225" s="278"/>
      <c r="L225" s="278"/>
      <c r="M225" s="278">
        <f>Arkusz17!A8</f>
        <v>0</v>
      </c>
      <c r="N225" s="278"/>
      <c r="O225" s="278"/>
      <c r="P225" s="278">
        <f>Arkusz17!A9</f>
        <v>0</v>
      </c>
      <c r="Q225" s="278"/>
      <c r="R225" s="278"/>
    </row>
    <row r="226" spans="1:25" ht="15.75" thickBot="1" x14ac:dyDescent="0.3">
      <c r="D226" s="134" t="s">
        <v>52</v>
      </c>
      <c r="E226" s="135"/>
      <c r="F226" s="135"/>
      <c r="G226" s="136">
        <f>Arkusz17!A10</f>
        <v>3</v>
      </c>
      <c r="H226" s="136"/>
      <c r="I226" s="136"/>
      <c r="J226" s="136">
        <f>Arkusz17!A11</f>
        <v>0</v>
      </c>
      <c r="K226" s="136"/>
      <c r="L226" s="136"/>
      <c r="M226" s="136">
        <f>Arkusz17!A12</f>
        <v>0</v>
      </c>
      <c r="N226" s="136"/>
      <c r="O226" s="136"/>
      <c r="P226" s="136">
        <f>Arkusz17!A13</f>
        <v>0</v>
      </c>
      <c r="Q226" s="136"/>
      <c r="R226" s="136"/>
    </row>
    <row r="227" spans="1:25" ht="15.75" thickBot="1" x14ac:dyDescent="0.3">
      <c r="D227" s="279" t="s">
        <v>50</v>
      </c>
      <c r="E227" s="280"/>
      <c r="F227" s="280"/>
      <c r="G227" s="103">
        <f>SUM(G224:I226)</f>
        <v>2200</v>
      </c>
      <c r="H227" s="103"/>
      <c r="I227" s="103"/>
      <c r="J227" s="103">
        <f t="shared" ref="J227" si="8">SUM(J224:L226)</f>
        <v>7</v>
      </c>
      <c r="K227" s="103"/>
      <c r="L227" s="103"/>
      <c r="M227" s="103">
        <f t="shared" ref="M227" si="9">SUM(M224:O226)</f>
        <v>0</v>
      </c>
      <c r="N227" s="103"/>
      <c r="O227" s="103"/>
      <c r="P227" s="103">
        <f t="shared" ref="P227" si="10">SUM(P224:R226)</f>
        <v>0</v>
      </c>
      <c r="Q227" s="103"/>
      <c r="R227" s="104"/>
    </row>
    <row r="230" spans="1:25" x14ac:dyDescent="0.25">
      <c r="A230" s="65" t="s">
        <v>171</v>
      </c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</row>
    <row r="231" spans="1:25" x14ac:dyDescent="0.25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</row>
    <row r="232" spans="1:25" x14ac:dyDescent="0.25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</row>
    <row r="234" spans="1:25" ht="18.75" x14ac:dyDescent="0.25">
      <c r="A234" s="8" t="s">
        <v>67</v>
      </c>
      <c r="F234" s="9"/>
    </row>
    <row r="235" spans="1:25" x14ac:dyDescent="0.25">
      <c r="F235" s="9"/>
    </row>
    <row r="236" spans="1:25" x14ac:dyDescent="0.25">
      <c r="A236" s="198" t="s">
        <v>144</v>
      </c>
      <c r="B236" s="198"/>
      <c r="C236" s="198"/>
      <c r="D236" s="198"/>
      <c r="E236" s="198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  <c r="P236" s="198"/>
      <c r="Q236" s="198"/>
      <c r="R236" s="198"/>
      <c r="S236" s="198"/>
      <c r="T236" s="198"/>
      <c r="U236" s="198"/>
    </row>
    <row r="237" spans="1:25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</row>
    <row r="238" spans="1:25" ht="15.75" thickBo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</row>
    <row r="239" spans="1:25" x14ac:dyDescent="0.25">
      <c r="C239" s="209" t="s">
        <v>0</v>
      </c>
      <c r="D239" s="210"/>
      <c r="E239" s="210"/>
      <c r="F239" s="210"/>
      <c r="G239" s="287" t="str">
        <f>CONCATENATE(Arkusz18!A2," - ",Arkusz18!B2," r.")</f>
        <v>01.09.2024 - 30.09.2024 r.</v>
      </c>
      <c r="H239" s="288"/>
      <c r="I239" s="288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  <c r="T239" s="288"/>
      <c r="U239" s="288"/>
      <c r="V239" s="289"/>
    </row>
    <row r="240" spans="1:25" x14ac:dyDescent="0.25">
      <c r="C240" s="211"/>
      <c r="D240" s="197"/>
      <c r="E240" s="197"/>
      <c r="F240" s="197"/>
      <c r="G240" s="203" t="s">
        <v>31</v>
      </c>
      <c r="H240" s="204"/>
      <c r="I240" s="204"/>
      <c r="J240" s="205"/>
      <c r="K240" s="203" t="s">
        <v>32</v>
      </c>
      <c r="L240" s="204"/>
      <c r="M240" s="204"/>
      <c r="N240" s="205"/>
      <c r="O240" s="203" t="s">
        <v>103</v>
      </c>
      <c r="P240" s="204"/>
      <c r="Q240" s="204"/>
      <c r="R240" s="205"/>
      <c r="S240" s="203" t="s">
        <v>55</v>
      </c>
      <c r="T240" s="204"/>
      <c r="U240" s="204"/>
      <c r="V240" s="291"/>
    </row>
    <row r="241" spans="3:22" x14ac:dyDescent="0.25">
      <c r="C241" s="211"/>
      <c r="D241" s="197"/>
      <c r="E241" s="197"/>
      <c r="F241" s="197"/>
      <c r="G241" s="268" t="s">
        <v>30</v>
      </c>
      <c r="H241" s="269"/>
      <c r="I241" s="203" t="s">
        <v>10</v>
      </c>
      <c r="J241" s="205"/>
      <c r="K241" s="268" t="s">
        <v>33</v>
      </c>
      <c r="L241" s="269"/>
      <c r="M241" s="203" t="s">
        <v>10</v>
      </c>
      <c r="N241" s="205"/>
      <c r="O241" s="268" t="s">
        <v>30</v>
      </c>
      <c r="P241" s="269"/>
      <c r="Q241" s="203" t="s">
        <v>10</v>
      </c>
      <c r="R241" s="205"/>
      <c r="S241" s="268" t="s">
        <v>30</v>
      </c>
      <c r="T241" s="269"/>
      <c r="U241" s="203" t="s">
        <v>10</v>
      </c>
      <c r="V241" s="291"/>
    </row>
    <row r="242" spans="3:22" x14ac:dyDescent="0.25">
      <c r="C242" s="163" t="str">
        <f>Arkusz2!B2</f>
        <v>UKRAINA</v>
      </c>
      <c r="D242" s="164"/>
      <c r="E242" s="164"/>
      <c r="F242" s="164"/>
      <c r="G242" s="212">
        <f>Arkusz2!F2</f>
        <v>385</v>
      </c>
      <c r="H242" s="213"/>
      <c r="I242" s="212">
        <f>Arkusz2!F8</f>
        <v>516</v>
      </c>
      <c r="J242" s="213"/>
      <c r="K242" s="212">
        <f>SUM(Arkusz2!F14,-G242)</f>
        <v>30</v>
      </c>
      <c r="L242" s="213"/>
      <c r="M242" s="212">
        <f>SUM(Arkusz2!F20,-I242)</f>
        <v>92</v>
      </c>
      <c r="N242" s="213"/>
      <c r="O242" s="212">
        <f>Arkusz2!F26</f>
        <v>0</v>
      </c>
      <c r="P242" s="213"/>
      <c r="Q242" s="212">
        <f>Arkusz2!F32</f>
        <v>0</v>
      </c>
      <c r="R242" s="213"/>
      <c r="S242" s="212">
        <f>SUM(Arkusz2!F14,O242)</f>
        <v>415</v>
      </c>
      <c r="T242" s="213"/>
      <c r="U242" s="212">
        <f>SUM(Arkusz2!F20,Q242)</f>
        <v>608</v>
      </c>
      <c r="V242" s="283"/>
    </row>
    <row r="243" spans="3:22" x14ac:dyDescent="0.25">
      <c r="C243" s="255" t="str">
        <f>Arkusz2!B3</f>
        <v>BIAŁORUŚ</v>
      </c>
      <c r="D243" s="256"/>
      <c r="E243" s="256"/>
      <c r="F243" s="256"/>
      <c r="G243" s="214">
        <f>Arkusz2!F3</f>
        <v>174</v>
      </c>
      <c r="H243" s="215"/>
      <c r="I243" s="214">
        <f>Arkusz2!F9</f>
        <v>250</v>
      </c>
      <c r="J243" s="215"/>
      <c r="K243" s="214">
        <f>SUM(Arkusz2!F15,-G243)</f>
        <v>5</v>
      </c>
      <c r="L243" s="215"/>
      <c r="M243" s="214">
        <f>SUM(Arkusz2!F21,-I243)</f>
        <v>23</v>
      </c>
      <c r="N243" s="215"/>
      <c r="O243" s="214">
        <f>Arkusz2!F27</f>
        <v>0</v>
      </c>
      <c r="P243" s="215"/>
      <c r="Q243" s="214">
        <f>Arkusz2!F33</f>
        <v>0</v>
      </c>
      <c r="R243" s="215"/>
      <c r="S243" s="214">
        <f>SUM(Arkusz2!F15,O243)</f>
        <v>179</v>
      </c>
      <c r="T243" s="215"/>
      <c r="U243" s="214">
        <f>SUM(Arkusz2!F21,Q243)</f>
        <v>273</v>
      </c>
      <c r="V243" s="282"/>
    </row>
    <row r="244" spans="3:22" x14ac:dyDescent="0.25">
      <c r="C244" s="163" t="str">
        <f>Arkusz2!B4</f>
        <v>ERYTREA</v>
      </c>
      <c r="D244" s="164"/>
      <c r="E244" s="164"/>
      <c r="F244" s="164"/>
      <c r="G244" s="212">
        <f>Arkusz2!F4</f>
        <v>108</v>
      </c>
      <c r="H244" s="213"/>
      <c r="I244" s="212">
        <f>Arkusz2!F10</f>
        <v>108</v>
      </c>
      <c r="J244" s="213"/>
      <c r="K244" s="212">
        <f>SUM(Arkusz2!F16,-G244)</f>
        <v>0</v>
      </c>
      <c r="L244" s="213"/>
      <c r="M244" s="212">
        <f>SUM(Arkusz2!F22,-I244)</f>
        <v>1</v>
      </c>
      <c r="N244" s="213"/>
      <c r="O244" s="212">
        <f>Arkusz2!F28</f>
        <v>5</v>
      </c>
      <c r="P244" s="213"/>
      <c r="Q244" s="212">
        <f>Arkusz2!F34</f>
        <v>5</v>
      </c>
      <c r="R244" s="213"/>
      <c r="S244" s="212">
        <f>SUM(Arkusz2!F16,O244)</f>
        <v>113</v>
      </c>
      <c r="T244" s="213"/>
      <c r="U244" s="212">
        <f>SUM(Arkusz2!F22,Q244)</f>
        <v>114</v>
      </c>
      <c r="V244" s="283"/>
    </row>
    <row r="245" spans="3:22" x14ac:dyDescent="0.25">
      <c r="C245" s="255" t="str">
        <f>Arkusz2!B5</f>
        <v>ROSJA</v>
      </c>
      <c r="D245" s="256"/>
      <c r="E245" s="256"/>
      <c r="F245" s="256"/>
      <c r="G245" s="214">
        <f>Arkusz2!F5</f>
        <v>29</v>
      </c>
      <c r="H245" s="215"/>
      <c r="I245" s="214">
        <f>Arkusz2!F11</f>
        <v>45</v>
      </c>
      <c r="J245" s="215"/>
      <c r="K245" s="214">
        <f>SUM(Arkusz2!F17,-G245)</f>
        <v>15</v>
      </c>
      <c r="L245" s="215"/>
      <c r="M245" s="214">
        <f>SUM(Arkusz2!F23,-I245)</f>
        <v>37</v>
      </c>
      <c r="N245" s="215"/>
      <c r="O245" s="214">
        <f>Arkusz2!F29</f>
        <v>6</v>
      </c>
      <c r="P245" s="215"/>
      <c r="Q245" s="214">
        <f>Arkusz2!F35</f>
        <v>18</v>
      </c>
      <c r="R245" s="215"/>
      <c r="S245" s="214">
        <f>SUM(Arkusz2!F17,O245)</f>
        <v>50</v>
      </c>
      <c r="T245" s="215"/>
      <c r="U245" s="214">
        <f>SUM(Arkusz2!F23,Q245)</f>
        <v>100</v>
      </c>
      <c r="V245" s="282"/>
    </row>
    <row r="246" spans="3:22" x14ac:dyDescent="0.25">
      <c r="C246" s="163" t="str">
        <f>Arkusz2!B6</f>
        <v>ETIOPIA</v>
      </c>
      <c r="D246" s="164"/>
      <c r="E246" s="164"/>
      <c r="F246" s="164"/>
      <c r="G246" s="212">
        <f>Arkusz2!F6</f>
        <v>85</v>
      </c>
      <c r="H246" s="213"/>
      <c r="I246" s="212">
        <f>Arkusz2!F12</f>
        <v>85</v>
      </c>
      <c r="J246" s="213"/>
      <c r="K246" s="212">
        <f>SUM(Arkusz2!F18,-G246)</f>
        <v>0</v>
      </c>
      <c r="L246" s="213"/>
      <c r="M246" s="212">
        <f>SUM(Arkusz2!F24,-I246)</f>
        <v>0</v>
      </c>
      <c r="N246" s="213"/>
      <c r="O246" s="212">
        <f>Arkusz2!F30</f>
        <v>0</v>
      </c>
      <c r="P246" s="213"/>
      <c r="Q246" s="212">
        <f>Arkusz2!F36</f>
        <v>0</v>
      </c>
      <c r="R246" s="213"/>
      <c r="S246" s="212">
        <f>SUM(Arkusz2!F18,O246)</f>
        <v>85</v>
      </c>
      <c r="T246" s="213"/>
      <c r="U246" s="212">
        <f>SUM(Arkusz2!F24,Q246)</f>
        <v>85</v>
      </c>
      <c r="V246" s="283"/>
    </row>
    <row r="247" spans="3:22" ht="15.75" thickBot="1" x14ac:dyDescent="0.3">
      <c r="C247" s="257" t="str">
        <f>Arkusz2!B7</f>
        <v>Pozostałe</v>
      </c>
      <c r="D247" s="258"/>
      <c r="E247" s="258"/>
      <c r="F247" s="258"/>
      <c r="G247" s="160">
        <f>Arkusz2!F7</f>
        <v>319</v>
      </c>
      <c r="H247" s="161"/>
      <c r="I247" s="160">
        <f>Arkusz2!F13</f>
        <v>366</v>
      </c>
      <c r="J247" s="161"/>
      <c r="K247" s="160">
        <f>SUM(Arkusz2!F19,-G247)</f>
        <v>20</v>
      </c>
      <c r="L247" s="161"/>
      <c r="M247" s="160">
        <f>SUM(Arkusz2!F25,-I247)</f>
        <v>39</v>
      </c>
      <c r="N247" s="161"/>
      <c r="O247" s="160">
        <f>Arkusz2!F31</f>
        <v>13</v>
      </c>
      <c r="P247" s="161"/>
      <c r="Q247" s="160">
        <f>Arkusz2!F37</f>
        <v>14</v>
      </c>
      <c r="R247" s="161"/>
      <c r="S247" s="160">
        <f>SUM(Arkusz2!F19,O247)</f>
        <v>352</v>
      </c>
      <c r="T247" s="161"/>
      <c r="U247" s="160">
        <f>SUM(Arkusz2!F25,Q247)</f>
        <v>419</v>
      </c>
      <c r="V247" s="208"/>
    </row>
    <row r="248" spans="3:22" ht="15.75" thickBot="1" x14ac:dyDescent="0.3">
      <c r="C248" s="266" t="s">
        <v>1</v>
      </c>
      <c r="D248" s="267"/>
      <c r="E248" s="267"/>
      <c r="F248" s="267"/>
      <c r="G248" s="158">
        <f>SUM(G242:G247)</f>
        <v>1100</v>
      </c>
      <c r="H248" s="159"/>
      <c r="I248" s="158">
        <f>SUM(I242:I247)</f>
        <v>1370</v>
      </c>
      <c r="J248" s="159"/>
      <c r="K248" s="158">
        <f>SUM(K242:K247)</f>
        <v>70</v>
      </c>
      <c r="L248" s="159"/>
      <c r="M248" s="158">
        <f>SUM(M242:M247)</f>
        <v>192</v>
      </c>
      <c r="N248" s="159"/>
      <c r="O248" s="158">
        <f>SUM(O242:O247)</f>
        <v>24</v>
      </c>
      <c r="P248" s="159"/>
      <c r="Q248" s="158">
        <f>SUM(Q242:Q247)</f>
        <v>37</v>
      </c>
      <c r="R248" s="159"/>
      <c r="S248" s="158">
        <f>SUM(S242:S247)</f>
        <v>1194</v>
      </c>
      <c r="T248" s="159"/>
      <c r="U248" s="158">
        <f>SUM(U242:U247)</f>
        <v>1599</v>
      </c>
      <c r="V248" s="206"/>
    </row>
    <row r="252" spans="3:22" x14ac:dyDescent="0.25">
      <c r="M252" s="11"/>
      <c r="N252" s="11"/>
      <c r="O252" s="11"/>
      <c r="P252" s="11"/>
      <c r="Q252" s="11"/>
      <c r="R252" s="11"/>
      <c r="S252" s="11"/>
    </row>
    <row r="253" spans="3:22" x14ac:dyDescent="0.25">
      <c r="M253" s="11"/>
      <c r="N253" s="11"/>
      <c r="O253" s="11"/>
      <c r="P253" s="11"/>
      <c r="Q253" s="11"/>
      <c r="R253" s="11"/>
      <c r="S253" s="11"/>
    </row>
    <row r="254" spans="3:22" x14ac:dyDescent="0.25">
      <c r="M254" s="11"/>
      <c r="N254" s="11"/>
      <c r="O254" s="11"/>
      <c r="P254" s="11"/>
      <c r="Q254" s="11"/>
      <c r="R254" s="11"/>
      <c r="S254" s="11"/>
    </row>
    <row r="255" spans="3:22" x14ac:dyDescent="0.25">
      <c r="M255" s="11"/>
      <c r="N255" s="11"/>
      <c r="O255" s="11"/>
      <c r="P255" s="11"/>
      <c r="Q255" s="11"/>
      <c r="R255" s="11"/>
      <c r="S255" s="11"/>
    </row>
    <row r="256" spans="3:22" x14ac:dyDescent="0.25">
      <c r="M256" s="11"/>
      <c r="N256" s="11"/>
      <c r="O256" s="11"/>
      <c r="P256" s="11"/>
      <c r="Q256" s="11"/>
      <c r="R256" s="11"/>
      <c r="S256" s="11"/>
    </row>
    <row r="257" spans="1:22" x14ac:dyDescent="0.25">
      <c r="M257" s="11"/>
      <c r="N257" s="11"/>
      <c r="O257" s="11"/>
      <c r="P257" s="11"/>
      <c r="Q257" s="11"/>
      <c r="R257" s="11"/>
      <c r="S257" s="11"/>
    </row>
    <row r="258" spans="1:22" x14ac:dyDescent="0.25">
      <c r="M258" s="11"/>
      <c r="N258" s="11"/>
      <c r="O258" s="11"/>
      <c r="P258" s="11"/>
      <c r="Q258" s="11"/>
      <c r="R258" s="11"/>
      <c r="S258" s="11"/>
    </row>
    <row r="259" spans="1:22" x14ac:dyDescent="0.25">
      <c r="M259" s="11"/>
      <c r="N259" s="11"/>
      <c r="O259" s="11"/>
      <c r="P259" s="11"/>
      <c r="Q259" s="11"/>
      <c r="R259" s="11"/>
      <c r="S259" s="11"/>
    </row>
    <row r="260" spans="1:22" x14ac:dyDescent="0.25">
      <c r="D260" s="207"/>
      <c r="E260" s="207"/>
    </row>
    <row r="264" spans="1:22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</row>
    <row r="270" spans="1:22" ht="15.75" thickBot="1" x14ac:dyDescent="0.3"/>
    <row r="271" spans="1:22" x14ac:dyDescent="0.25">
      <c r="C271" s="209" t="s">
        <v>0</v>
      </c>
      <c r="D271" s="210"/>
      <c r="E271" s="210"/>
      <c r="F271" s="210"/>
      <c r="G271" s="199" t="str">
        <f>CONCATENATE(Arkusz18!C2," - ",Arkusz18!B2," r.")</f>
        <v>01.01.2024 - 30.09.2024 r.</v>
      </c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  <c r="T271" s="199"/>
      <c r="U271" s="199"/>
      <c r="V271" s="200"/>
    </row>
    <row r="272" spans="1:22" x14ac:dyDescent="0.25">
      <c r="C272" s="211"/>
      <c r="D272" s="197"/>
      <c r="E272" s="197"/>
      <c r="F272" s="197"/>
      <c r="G272" s="197" t="s">
        <v>31</v>
      </c>
      <c r="H272" s="197"/>
      <c r="I272" s="197"/>
      <c r="J272" s="197"/>
      <c r="K272" s="197" t="s">
        <v>32</v>
      </c>
      <c r="L272" s="197"/>
      <c r="M272" s="197"/>
      <c r="N272" s="197"/>
      <c r="O272" s="197" t="s">
        <v>135</v>
      </c>
      <c r="P272" s="197"/>
      <c r="Q272" s="197"/>
      <c r="R272" s="197"/>
      <c r="S272" s="197" t="s">
        <v>55</v>
      </c>
      <c r="T272" s="197"/>
      <c r="U272" s="197"/>
      <c r="V272" s="201"/>
    </row>
    <row r="273" spans="1:29" x14ac:dyDescent="0.25">
      <c r="C273" s="211"/>
      <c r="D273" s="197"/>
      <c r="E273" s="197"/>
      <c r="F273" s="197"/>
      <c r="G273" s="202" t="s">
        <v>30</v>
      </c>
      <c r="H273" s="202"/>
      <c r="I273" s="197" t="s">
        <v>10</v>
      </c>
      <c r="J273" s="197"/>
      <c r="K273" s="202" t="s">
        <v>33</v>
      </c>
      <c r="L273" s="202"/>
      <c r="M273" s="197" t="s">
        <v>10</v>
      </c>
      <c r="N273" s="197"/>
      <c r="O273" s="202" t="s">
        <v>30</v>
      </c>
      <c r="P273" s="202"/>
      <c r="Q273" s="197" t="s">
        <v>10</v>
      </c>
      <c r="R273" s="197"/>
      <c r="S273" s="202" t="s">
        <v>30</v>
      </c>
      <c r="T273" s="202"/>
      <c r="U273" s="197" t="s">
        <v>10</v>
      </c>
      <c r="V273" s="201"/>
    </row>
    <row r="274" spans="1:29" x14ac:dyDescent="0.25">
      <c r="C274" s="163" t="str">
        <f>Arkusz3!B2</f>
        <v>UKRAINA</v>
      </c>
      <c r="D274" s="164"/>
      <c r="E274" s="164"/>
      <c r="F274" s="164"/>
      <c r="G274" s="152">
        <f>Arkusz3!F2</f>
        <v>2860</v>
      </c>
      <c r="H274" s="152"/>
      <c r="I274" s="152">
        <f>Arkusz3!F8</f>
        <v>4002</v>
      </c>
      <c r="J274" s="152"/>
      <c r="K274" s="152">
        <f>SUM(Arkusz3!F14,-G274)</f>
        <v>64</v>
      </c>
      <c r="L274" s="152"/>
      <c r="M274" s="152">
        <f>SUM(Arkusz3!F20,-I274)</f>
        <v>495</v>
      </c>
      <c r="N274" s="152"/>
      <c r="O274" s="152">
        <f>Arkusz3!F26</f>
        <v>2</v>
      </c>
      <c r="P274" s="152"/>
      <c r="Q274" s="152">
        <f>Arkusz3!F32</f>
        <v>6</v>
      </c>
      <c r="R274" s="152"/>
      <c r="S274" s="152">
        <f>SUM(Arkusz3!F14,O274)</f>
        <v>2926</v>
      </c>
      <c r="T274" s="152"/>
      <c r="U274" s="152">
        <f>SUM(Arkusz3!F20,Q274)</f>
        <v>4503</v>
      </c>
      <c r="V274" s="184"/>
      <c r="W274" s="46"/>
      <c r="Y274" s="56"/>
      <c r="Z274" s="52"/>
    </row>
    <row r="275" spans="1:29" x14ac:dyDescent="0.25">
      <c r="C275" s="255" t="str">
        <f>Arkusz3!B3</f>
        <v>BIAŁORUŚ</v>
      </c>
      <c r="D275" s="256"/>
      <c r="E275" s="256"/>
      <c r="F275" s="256"/>
      <c r="G275" s="155">
        <f>Arkusz3!F3</f>
        <v>2112</v>
      </c>
      <c r="H275" s="155"/>
      <c r="I275" s="155">
        <v>2718</v>
      </c>
      <c r="J275" s="155"/>
      <c r="K275" s="155">
        <f>SUM(Arkusz3!F15,-G275)</f>
        <v>22</v>
      </c>
      <c r="L275" s="155"/>
      <c r="M275" s="155">
        <f>SUM(Arkusz3!F21,-I275)</f>
        <v>196</v>
      </c>
      <c r="N275" s="155"/>
      <c r="O275" s="155">
        <f>Arkusz3!F27</f>
        <v>6</v>
      </c>
      <c r="P275" s="155"/>
      <c r="Q275" s="155">
        <f>Arkusz3!F33</f>
        <v>6</v>
      </c>
      <c r="R275" s="155"/>
      <c r="S275" s="155">
        <f>SUM(Arkusz3!F15,O275)</f>
        <v>2140</v>
      </c>
      <c r="T275" s="155"/>
      <c r="U275" s="155">
        <v>2918</v>
      </c>
      <c r="V275" s="183"/>
      <c r="W275" s="46"/>
      <c r="Y275" s="56"/>
    </row>
    <row r="276" spans="1:29" x14ac:dyDescent="0.25">
      <c r="C276" s="163" t="str">
        <f>Arkusz3!B4</f>
        <v>ROSJA</v>
      </c>
      <c r="D276" s="164"/>
      <c r="E276" s="164"/>
      <c r="F276" s="164"/>
      <c r="G276" s="152">
        <f>Arkusz3!F4</f>
        <v>274</v>
      </c>
      <c r="H276" s="152"/>
      <c r="I276" s="152">
        <f>Arkusz3!F10</f>
        <v>415</v>
      </c>
      <c r="J276" s="152"/>
      <c r="K276" s="152">
        <f>SUM(Arkusz3!F16,-G276)</f>
        <v>183</v>
      </c>
      <c r="L276" s="152"/>
      <c r="M276" s="152">
        <f>SUM(Arkusz3!F22,-I276)</f>
        <v>321</v>
      </c>
      <c r="N276" s="152"/>
      <c r="O276" s="152">
        <f>Arkusz3!F28</f>
        <v>34</v>
      </c>
      <c r="P276" s="152"/>
      <c r="Q276" s="152">
        <f>Arkusz3!F34</f>
        <v>78</v>
      </c>
      <c r="R276" s="152"/>
      <c r="S276" s="152">
        <f>SUM(Arkusz3!F16,O276)</f>
        <v>491</v>
      </c>
      <c r="T276" s="152"/>
      <c r="U276" s="152">
        <f>SUM(Arkusz3!F22,Q276)</f>
        <v>814</v>
      </c>
      <c r="V276" s="184"/>
      <c r="W276" s="46"/>
    </row>
    <row r="277" spans="1:29" x14ac:dyDescent="0.25">
      <c r="C277" s="255" t="str">
        <f>Arkusz3!B5</f>
        <v>SOMALIA</v>
      </c>
      <c r="D277" s="256"/>
      <c r="E277" s="256"/>
      <c r="F277" s="256"/>
      <c r="G277" s="155">
        <f>Arkusz3!F5</f>
        <v>428</v>
      </c>
      <c r="H277" s="155"/>
      <c r="I277" s="155">
        <f>Arkusz3!F11</f>
        <v>432</v>
      </c>
      <c r="J277" s="155"/>
      <c r="K277" s="155">
        <f>SUM(Arkusz3!F17,-G277)</f>
        <v>14</v>
      </c>
      <c r="L277" s="155"/>
      <c r="M277" s="155">
        <f>SUM(Arkusz3!F23,-I277)</f>
        <v>85</v>
      </c>
      <c r="N277" s="155"/>
      <c r="O277" s="155">
        <f>Arkusz3!F29</f>
        <v>2</v>
      </c>
      <c r="P277" s="155"/>
      <c r="Q277" s="155">
        <f>Arkusz3!F35</f>
        <v>2</v>
      </c>
      <c r="R277" s="155"/>
      <c r="S277" s="155">
        <f>SUM(Arkusz3!F17,O277)</f>
        <v>444</v>
      </c>
      <c r="T277" s="155"/>
      <c r="U277" s="155">
        <f>SUM(Arkusz3!F23,Q277)</f>
        <v>519</v>
      </c>
      <c r="V277" s="183"/>
      <c r="W277" s="46"/>
    </row>
    <row r="278" spans="1:29" x14ac:dyDescent="0.25">
      <c r="C278" s="163" t="str">
        <f>Arkusz3!B6</f>
        <v>ERYTREA</v>
      </c>
      <c r="D278" s="164"/>
      <c r="E278" s="164"/>
      <c r="F278" s="164"/>
      <c r="G278" s="152">
        <f>Arkusz3!F6</f>
        <v>437</v>
      </c>
      <c r="H278" s="152"/>
      <c r="I278" s="152">
        <f>Arkusz3!F12</f>
        <v>438</v>
      </c>
      <c r="J278" s="152"/>
      <c r="K278" s="152">
        <f>SUM(Arkusz3!F18,-G278)</f>
        <v>1</v>
      </c>
      <c r="L278" s="152"/>
      <c r="M278" s="152">
        <v>34</v>
      </c>
      <c r="N278" s="152"/>
      <c r="O278" s="152">
        <f>Arkusz3!F30</f>
        <v>6</v>
      </c>
      <c r="P278" s="152"/>
      <c r="Q278" s="152">
        <f>Arkusz3!F36</f>
        <v>6</v>
      </c>
      <c r="R278" s="152"/>
      <c r="S278" s="152">
        <f>SUM(Arkusz3!F18,O278)</f>
        <v>444</v>
      </c>
      <c r="T278" s="152"/>
      <c r="U278" s="152">
        <v>478</v>
      </c>
      <c r="V278" s="184"/>
      <c r="W278" s="46"/>
    </row>
    <row r="279" spans="1:29" ht="15.75" thickBot="1" x14ac:dyDescent="0.3">
      <c r="C279" s="257" t="str">
        <f>Arkusz3!B7</f>
        <v>Pozostałe</v>
      </c>
      <c r="D279" s="258"/>
      <c r="E279" s="258"/>
      <c r="F279" s="258"/>
      <c r="G279" s="156">
        <f t="shared" ref="G279" si="11">G280-SUM(G274:H278)</f>
        <v>2301</v>
      </c>
      <c r="H279" s="157"/>
      <c r="I279" s="156">
        <f t="shared" ref="I279" si="12">I280-SUM(I274:J278)</f>
        <v>2587</v>
      </c>
      <c r="J279" s="157"/>
      <c r="K279" s="156">
        <f t="shared" ref="K279" si="13">K280-SUM(K274:L278)</f>
        <v>189</v>
      </c>
      <c r="L279" s="157"/>
      <c r="M279" s="156">
        <f t="shared" ref="M279" si="14">M280-SUM(M274:N278)</f>
        <v>412</v>
      </c>
      <c r="N279" s="157"/>
      <c r="O279" s="156">
        <f t="shared" ref="O279" si="15">O280-SUM(O274:P278)</f>
        <v>60</v>
      </c>
      <c r="P279" s="157"/>
      <c r="Q279" s="156">
        <f t="shared" ref="Q279" si="16">Q280-SUM(Q274:R278)</f>
        <v>69</v>
      </c>
      <c r="R279" s="157"/>
      <c r="S279" s="156">
        <f t="shared" ref="S279" si="17">S280-SUM(S274:T278)</f>
        <v>2550</v>
      </c>
      <c r="T279" s="157"/>
      <c r="U279" s="156">
        <f>U280-SUM(U274:V278)</f>
        <v>3055</v>
      </c>
      <c r="V279" s="157"/>
    </row>
    <row r="280" spans="1:29" x14ac:dyDescent="0.25">
      <c r="C280" s="259" t="s">
        <v>1</v>
      </c>
      <c r="D280" s="260"/>
      <c r="E280" s="260"/>
      <c r="F280" s="260"/>
      <c r="G280" s="153">
        <v>8412</v>
      </c>
      <c r="H280" s="154"/>
      <c r="I280" s="153">
        <v>10592</v>
      </c>
      <c r="J280" s="154"/>
      <c r="K280" s="153">
        <v>473</v>
      </c>
      <c r="L280" s="154"/>
      <c r="M280" s="153">
        <v>1543</v>
      </c>
      <c r="N280" s="154"/>
      <c r="O280" s="153">
        <v>110</v>
      </c>
      <c r="P280" s="154"/>
      <c r="Q280" s="153">
        <v>167</v>
      </c>
      <c r="R280" s="154"/>
      <c r="S280" s="153">
        <v>8995</v>
      </c>
      <c r="T280" s="154"/>
      <c r="U280" s="153">
        <v>12287</v>
      </c>
      <c r="V280" s="154"/>
      <c r="Y280" s="56"/>
      <c r="AA280" s="56"/>
      <c r="AC280" s="55"/>
    </row>
    <row r="281" spans="1:29" x14ac:dyDescent="0.25">
      <c r="A281" s="4"/>
      <c r="B281" s="12"/>
      <c r="C281" s="13"/>
      <c r="D281" s="13"/>
      <c r="E281" s="13"/>
      <c r="F281" s="13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2"/>
    </row>
    <row r="282" spans="1:29" x14ac:dyDescent="0.25">
      <c r="A282" s="261" t="s">
        <v>137</v>
      </c>
      <c r="B282" s="261"/>
      <c r="C282" s="261"/>
      <c r="D282" s="261"/>
      <c r="E282" s="261"/>
      <c r="F282" s="261"/>
      <c r="G282" s="261"/>
      <c r="H282" s="261"/>
      <c r="I282" s="261"/>
      <c r="J282" s="261"/>
      <c r="K282" s="261"/>
      <c r="L282" s="261"/>
      <c r="M282" s="261"/>
      <c r="N282" s="261"/>
      <c r="O282" s="261"/>
      <c r="P282" s="261"/>
      <c r="Q282" s="261"/>
      <c r="R282" s="261"/>
      <c r="S282" s="261"/>
      <c r="T282" s="261"/>
      <c r="U282" s="261"/>
      <c r="V282" s="261"/>
      <c r="W282" s="261"/>
      <c r="X282" s="261"/>
      <c r="Y282" s="261"/>
    </row>
    <row r="283" spans="1:29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6"/>
    </row>
    <row r="287" spans="1:29" x14ac:dyDescent="0.25">
      <c r="M287" s="11"/>
      <c r="N287" s="11"/>
      <c r="O287" s="11"/>
      <c r="P287" s="11"/>
      <c r="Q287" s="11"/>
      <c r="R287" s="11"/>
      <c r="S287" s="11"/>
    </row>
    <row r="288" spans="1:29" x14ac:dyDescent="0.25">
      <c r="M288" s="11"/>
      <c r="N288" s="11"/>
      <c r="O288" s="11"/>
      <c r="P288" s="11"/>
      <c r="Q288" s="11"/>
      <c r="R288" s="11"/>
      <c r="S288" s="11"/>
    </row>
    <row r="289" spans="1:25" x14ac:dyDescent="0.25">
      <c r="M289" s="11"/>
      <c r="N289" s="11"/>
      <c r="O289" s="11"/>
      <c r="P289" s="11"/>
      <c r="Q289" s="11"/>
      <c r="R289" s="11"/>
      <c r="S289" s="11"/>
    </row>
    <row r="290" spans="1:25" x14ac:dyDescent="0.25">
      <c r="M290" s="11"/>
      <c r="N290" s="11"/>
      <c r="O290" s="11"/>
      <c r="P290" s="11"/>
      <c r="Q290" s="11"/>
      <c r="R290" s="11"/>
      <c r="S290" s="11"/>
    </row>
    <row r="291" spans="1:25" x14ac:dyDescent="0.25">
      <c r="M291" s="11"/>
      <c r="N291" s="11"/>
      <c r="O291" s="11"/>
      <c r="P291" s="11"/>
      <c r="Q291" s="11"/>
      <c r="R291" s="11"/>
      <c r="S291" s="11"/>
    </row>
    <row r="292" spans="1:25" x14ac:dyDescent="0.25">
      <c r="M292" s="11"/>
      <c r="N292" s="11"/>
      <c r="O292" s="11"/>
      <c r="P292" s="11"/>
      <c r="Q292" s="11"/>
      <c r="R292" s="11"/>
      <c r="S292" s="11"/>
    </row>
    <row r="293" spans="1:25" x14ac:dyDescent="0.25">
      <c r="M293" s="11"/>
      <c r="N293" s="11"/>
      <c r="O293" s="11"/>
      <c r="P293" s="11"/>
      <c r="Q293" s="11"/>
      <c r="R293" s="11"/>
      <c r="S293" s="11"/>
    </row>
    <row r="294" spans="1:25" x14ac:dyDescent="0.25">
      <c r="M294" s="11"/>
      <c r="N294" s="11"/>
      <c r="O294" s="11"/>
      <c r="P294" s="11"/>
      <c r="Q294" s="11"/>
      <c r="R294" s="11"/>
      <c r="S294" s="11"/>
    </row>
    <row r="295" spans="1:25" x14ac:dyDescent="0.25">
      <c r="D295" s="207"/>
      <c r="E295" s="207"/>
    </row>
    <row r="300" spans="1:25" x14ac:dyDescent="0.25">
      <c r="V300" s="17"/>
      <c r="W300" s="17"/>
      <c r="X300" s="17"/>
      <c r="Y300" s="18"/>
    </row>
    <row r="301" spans="1:25" x14ac:dyDescent="0.25">
      <c r="V301" s="17"/>
      <c r="W301" s="17"/>
      <c r="X301" s="17"/>
      <c r="Y301" s="18"/>
    </row>
    <row r="302" spans="1:25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7"/>
      <c r="W302" s="17"/>
      <c r="X302" s="17"/>
      <c r="Y302" s="18"/>
    </row>
    <row r="303" spans="1:25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7"/>
      <c r="W303" s="17"/>
      <c r="X303" s="17"/>
      <c r="Y303" s="18"/>
    </row>
    <row r="304" spans="1:25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7"/>
      <c r="W304" s="17"/>
      <c r="X304" s="17"/>
      <c r="Y304" s="18"/>
    </row>
    <row r="305" spans="1:25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7"/>
      <c r="W305" s="17"/>
      <c r="X305" s="17"/>
      <c r="Y305" s="18"/>
    </row>
    <row r="306" spans="1:25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7"/>
      <c r="W306" s="17"/>
      <c r="X306" s="17"/>
      <c r="Y306" s="18"/>
    </row>
    <row r="307" spans="1:25" x14ac:dyDescent="0.25">
      <c r="A307" s="64" t="s">
        <v>172</v>
      </c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</row>
    <row r="308" spans="1:25" x14ac:dyDescent="0.2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</row>
    <row r="309" spans="1:25" x14ac:dyDescent="0.2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</row>
    <row r="310" spans="1:25" x14ac:dyDescent="0.2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</row>
    <row r="311" spans="1:25" x14ac:dyDescent="0.2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</row>
    <row r="312" spans="1:25" x14ac:dyDescent="0.2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</row>
    <row r="313" spans="1:25" x14ac:dyDescent="0.2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</row>
    <row r="314" spans="1:25" x14ac:dyDescent="0.2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</row>
    <row r="319" spans="1:25" x14ac:dyDescent="0.25">
      <c r="A319" s="71" t="s">
        <v>145</v>
      </c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</row>
    <row r="320" spans="1:25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</row>
    <row r="322" spans="1:25" ht="15.75" thickBot="1" x14ac:dyDescent="0.3"/>
    <row r="323" spans="1:25" x14ac:dyDescent="0.25">
      <c r="A323" s="187" t="str">
        <f>CONCATENATE(Arkusz18!C2," - ",Arkusz18!B2," r.")</f>
        <v>01.01.2024 - 30.09.2024 r.</v>
      </c>
      <c r="B323" s="188"/>
      <c r="C323" s="188"/>
      <c r="D323" s="188"/>
      <c r="E323" s="188"/>
      <c r="F323" s="188"/>
      <c r="G323" s="188"/>
      <c r="H323" s="188"/>
      <c r="I323" s="189"/>
      <c r="M323" s="187" t="str">
        <f>CONCATENATE(Arkusz18!C2," - ",Arkusz18!B2," r.")</f>
        <v>01.01.2024 - 30.09.2024 r.</v>
      </c>
      <c r="N323" s="188"/>
      <c r="O323" s="188"/>
      <c r="P323" s="188"/>
      <c r="Q323" s="188"/>
      <c r="R323" s="188"/>
      <c r="S323" s="188"/>
      <c r="T323" s="188"/>
      <c r="U323" s="189"/>
    </row>
    <row r="324" spans="1:25" ht="52.5" customHeight="1" x14ac:dyDescent="0.25">
      <c r="A324" s="216" t="s">
        <v>56</v>
      </c>
      <c r="B324" s="217"/>
      <c r="C324" s="218"/>
      <c r="D324" s="190" t="s">
        <v>57</v>
      </c>
      <c r="E324" s="194"/>
      <c r="F324" s="190" t="s">
        <v>58</v>
      </c>
      <c r="G324" s="194"/>
      <c r="H324" s="190" t="s">
        <v>54</v>
      </c>
      <c r="I324" s="191"/>
      <c r="M324" s="216" t="s">
        <v>56</v>
      </c>
      <c r="N324" s="217"/>
      <c r="O324" s="218"/>
      <c r="P324" s="190" t="s">
        <v>59</v>
      </c>
      <c r="Q324" s="194"/>
      <c r="R324" s="190" t="s">
        <v>58</v>
      </c>
      <c r="S324" s="194"/>
      <c r="T324" s="190" t="s">
        <v>54</v>
      </c>
      <c r="U324" s="191"/>
    </row>
    <row r="325" spans="1:25" x14ac:dyDescent="0.25">
      <c r="A325" s="219"/>
      <c r="B325" s="220"/>
      <c r="C325" s="221"/>
      <c r="D325" s="192"/>
      <c r="E325" s="195"/>
      <c r="F325" s="192"/>
      <c r="G325" s="195"/>
      <c r="H325" s="192"/>
      <c r="I325" s="193"/>
      <c r="M325" s="219"/>
      <c r="N325" s="220"/>
      <c r="O325" s="221"/>
      <c r="P325" s="192"/>
      <c r="Q325" s="195"/>
      <c r="R325" s="192"/>
      <c r="S325" s="195"/>
      <c r="T325" s="192"/>
      <c r="U325" s="193"/>
    </row>
    <row r="326" spans="1:25" x14ac:dyDescent="0.25">
      <c r="A326" s="240" t="str">
        <f>Arkusz4!B2</f>
        <v>NIEMCY</v>
      </c>
      <c r="B326" s="241"/>
      <c r="C326" s="241"/>
      <c r="D326" s="196">
        <f>Arkusz4!C2</f>
        <v>1709</v>
      </c>
      <c r="E326" s="196"/>
      <c r="F326" s="196">
        <f>Arkusz4!D2</f>
        <v>1512</v>
      </c>
      <c r="G326" s="196"/>
      <c r="H326" s="196">
        <f>Arkusz4!E2</f>
        <v>213</v>
      </c>
      <c r="I326" s="196"/>
      <c r="J326" s="52"/>
      <c r="M326" s="240" t="str">
        <f>Arkusz5!B2</f>
        <v>NIEMCY</v>
      </c>
      <c r="N326" s="241"/>
      <c r="O326" s="241"/>
      <c r="P326" s="196">
        <f>Arkusz5!C2</f>
        <v>63</v>
      </c>
      <c r="Q326" s="196"/>
      <c r="R326" s="196">
        <f>Arkusz5!D2</f>
        <v>50</v>
      </c>
      <c r="S326" s="196"/>
      <c r="T326" s="196">
        <f>Arkusz5!E2</f>
        <v>30</v>
      </c>
      <c r="U326" s="254"/>
      <c r="V326" s="52"/>
    </row>
    <row r="327" spans="1:25" x14ac:dyDescent="0.25">
      <c r="A327" s="242" t="str">
        <f>Arkusz4!B3</f>
        <v>FRANCJA</v>
      </c>
      <c r="B327" s="243"/>
      <c r="C327" s="243"/>
      <c r="D327" s="226">
        <f>Arkusz4!C3</f>
        <v>274</v>
      </c>
      <c r="E327" s="226"/>
      <c r="F327" s="226">
        <f>Arkusz4!D3</f>
        <v>221</v>
      </c>
      <c r="G327" s="226"/>
      <c r="H327" s="226">
        <f>Arkusz4!E3</f>
        <v>18</v>
      </c>
      <c r="I327" s="226"/>
      <c r="J327" s="52"/>
      <c r="M327" s="242" t="str">
        <f>Arkusz5!B3</f>
        <v>ŁOTWA</v>
      </c>
      <c r="N327" s="243"/>
      <c r="O327" s="243"/>
      <c r="P327" s="226">
        <f>Arkusz5!C3</f>
        <v>19</v>
      </c>
      <c r="Q327" s="226"/>
      <c r="R327" s="226">
        <f>Arkusz5!D3</f>
        <v>22</v>
      </c>
      <c r="S327" s="226"/>
      <c r="T327" s="226">
        <f>Arkusz5!E3</f>
        <v>15</v>
      </c>
      <c r="U327" s="253"/>
      <c r="V327" s="52"/>
    </row>
    <row r="328" spans="1:25" x14ac:dyDescent="0.25">
      <c r="A328" s="240" t="str">
        <f>Arkusz4!B4</f>
        <v>BELGIA</v>
      </c>
      <c r="B328" s="241"/>
      <c r="C328" s="241"/>
      <c r="D328" s="196">
        <f>Arkusz4!C4</f>
        <v>250</v>
      </c>
      <c r="E328" s="196"/>
      <c r="F328" s="196">
        <f>Arkusz4!D4</f>
        <v>221</v>
      </c>
      <c r="G328" s="196"/>
      <c r="H328" s="196">
        <f>Arkusz4!E4</f>
        <v>9</v>
      </c>
      <c r="I328" s="196"/>
      <c r="J328" s="52"/>
      <c r="M328" s="240" t="str">
        <f>Arkusz5!B4</f>
        <v>RUMUNIA</v>
      </c>
      <c r="N328" s="241"/>
      <c r="O328" s="241"/>
      <c r="P328" s="196">
        <f>Arkusz5!C4</f>
        <v>18</v>
      </c>
      <c r="Q328" s="196"/>
      <c r="R328" s="196">
        <f>Arkusz5!D4</f>
        <v>13</v>
      </c>
      <c r="S328" s="196"/>
      <c r="T328" s="196">
        <f>Arkusz5!E4</f>
        <v>12</v>
      </c>
      <c r="U328" s="254"/>
      <c r="V328" s="52"/>
    </row>
    <row r="329" spans="1:25" x14ac:dyDescent="0.25">
      <c r="A329" s="242" t="str">
        <f>Arkusz4!B5</f>
        <v>NORWEGIA</v>
      </c>
      <c r="B329" s="243"/>
      <c r="C329" s="243"/>
      <c r="D329" s="226">
        <f>Arkusz4!C5</f>
        <v>171</v>
      </c>
      <c r="E329" s="226"/>
      <c r="F329" s="226">
        <f>Arkusz4!D5</f>
        <v>156</v>
      </c>
      <c r="G329" s="226"/>
      <c r="H329" s="226">
        <f>Arkusz4!E5</f>
        <v>173</v>
      </c>
      <c r="I329" s="226"/>
      <c r="J329" s="52"/>
      <c r="M329" s="242" t="str">
        <f>Arkusz5!B5</f>
        <v>LITWA</v>
      </c>
      <c r="N329" s="243"/>
      <c r="O329" s="243"/>
      <c r="P329" s="226">
        <f>Arkusz5!C5</f>
        <v>15</v>
      </c>
      <c r="Q329" s="226"/>
      <c r="R329" s="226">
        <f>Arkusz5!D5</f>
        <v>12</v>
      </c>
      <c r="S329" s="226"/>
      <c r="T329" s="226">
        <f>Arkusz5!E5</f>
        <v>1</v>
      </c>
      <c r="U329" s="253"/>
      <c r="V329" s="52"/>
      <c r="W329" s="52"/>
      <c r="X329" s="52"/>
    </row>
    <row r="330" spans="1:25" x14ac:dyDescent="0.25">
      <c r="A330" s="240" t="str">
        <f>Arkusz4!B6</f>
        <v>NIDERLANDY</v>
      </c>
      <c r="B330" s="241"/>
      <c r="C330" s="241"/>
      <c r="D330" s="196">
        <f>Arkusz4!C6</f>
        <v>144</v>
      </c>
      <c r="E330" s="196"/>
      <c r="F330" s="196">
        <f>Arkusz4!D6</f>
        <v>134</v>
      </c>
      <c r="G330" s="196"/>
      <c r="H330" s="196">
        <f>Arkusz4!E6</f>
        <v>13</v>
      </c>
      <c r="I330" s="196"/>
      <c r="J330" s="52"/>
      <c r="M330" s="240" t="str">
        <f>Arkusz5!B6</f>
        <v>AUSTRIA</v>
      </c>
      <c r="N330" s="241"/>
      <c r="O330" s="241"/>
      <c r="P330" s="196">
        <f>Arkusz5!C6</f>
        <v>12</v>
      </c>
      <c r="Q330" s="196"/>
      <c r="R330" s="196">
        <f>Arkusz5!D6</f>
        <v>9</v>
      </c>
      <c r="S330" s="196"/>
      <c r="T330" s="196">
        <f>Arkusz5!E6</f>
        <v>6</v>
      </c>
      <c r="U330" s="254"/>
      <c r="V330" s="52"/>
    </row>
    <row r="331" spans="1:25" ht="15.75" thickBot="1" x14ac:dyDescent="0.3">
      <c r="A331" s="244" t="str">
        <f>Arkusz4!B7</f>
        <v>Pozostałe</v>
      </c>
      <c r="B331" s="245"/>
      <c r="C331" s="245"/>
      <c r="D331" s="227">
        <f>Arkusz4!C7</f>
        <v>444</v>
      </c>
      <c r="E331" s="227"/>
      <c r="F331" s="227">
        <f>Arkusz4!D7</f>
        <v>375</v>
      </c>
      <c r="G331" s="227"/>
      <c r="H331" s="227">
        <f>Arkusz4!E7</f>
        <v>123</v>
      </c>
      <c r="I331" s="227"/>
      <c r="J331" s="52"/>
      <c r="M331" s="244" t="str">
        <f>Arkusz5!B7</f>
        <v>Pozostałe</v>
      </c>
      <c r="N331" s="245"/>
      <c r="O331" s="245"/>
      <c r="P331" s="227">
        <f>Arkusz5!C7</f>
        <v>71</v>
      </c>
      <c r="Q331" s="227"/>
      <c r="R331" s="227">
        <f>Arkusz5!D7</f>
        <v>46</v>
      </c>
      <c r="S331" s="227"/>
      <c r="T331" s="227">
        <f>Arkusz5!E7</f>
        <v>19</v>
      </c>
      <c r="U331" s="290"/>
      <c r="V331" s="52"/>
    </row>
    <row r="332" spans="1:25" ht="15.75" thickBot="1" x14ac:dyDescent="0.3">
      <c r="A332" s="224" t="s">
        <v>69</v>
      </c>
      <c r="B332" s="225"/>
      <c r="C332" s="225"/>
      <c r="D332" s="222">
        <f>SUM(D326:E331)</f>
        <v>2992</v>
      </c>
      <c r="E332" s="222"/>
      <c r="F332" s="222">
        <f>SUM(F326:G331)</f>
        <v>2619</v>
      </c>
      <c r="G332" s="222"/>
      <c r="H332" s="222">
        <f>SUM(H326:I331)</f>
        <v>549</v>
      </c>
      <c r="I332" s="223"/>
      <c r="M332" s="224" t="s">
        <v>69</v>
      </c>
      <c r="N332" s="225"/>
      <c r="O332" s="225"/>
      <c r="P332" s="222">
        <f>SUM(P326:Q331)</f>
        <v>198</v>
      </c>
      <c r="Q332" s="222"/>
      <c r="R332" s="222">
        <f t="shared" ref="R332" si="18">SUM(R326:S331)</f>
        <v>152</v>
      </c>
      <c r="S332" s="222"/>
      <c r="T332" s="222">
        <f>SUM(T326:U331)</f>
        <v>83</v>
      </c>
      <c r="U332" s="223"/>
    </row>
    <row r="334" spans="1:25" x14ac:dyDescent="0.25">
      <c r="A334" s="62" t="s">
        <v>173</v>
      </c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</row>
    <row r="335" spans="1:25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</row>
    <row r="336" spans="1:25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</row>
    <row r="337" spans="1:25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</row>
    <row r="338" spans="1:25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</row>
    <row r="340" spans="1:25" x14ac:dyDescent="0.25">
      <c r="A340" s="261" t="s">
        <v>68</v>
      </c>
      <c r="B340" s="261"/>
      <c r="C340" s="261"/>
      <c r="D340" s="261"/>
      <c r="E340" s="261"/>
      <c r="F340" s="261"/>
      <c r="G340" s="261"/>
      <c r="H340" s="261"/>
      <c r="I340" s="261"/>
      <c r="J340" s="261"/>
      <c r="K340" s="261"/>
      <c r="L340" s="261"/>
      <c r="M340" s="261"/>
      <c r="N340" s="261"/>
      <c r="O340" s="261"/>
      <c r="P340" s="261"/>
      <c r="Q340" s="261"/>
      <c r="R340" s="261"/>
      <c r="S340" s="261"/>
      <c r="T340" s="261"/>
      <c r="U340" s="261"/>
      <c r="V340" s="261"/>
      <c r="W340" s="261"/>
      <c r="X340" s="261"/>
      <c r="Y340" s="261"/>
    </row>
    <row r="341" spans="1:25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1:25" x14ac:dyDescent="0.25">
      <c r="A342" s="71" t="s">
        <v>146</v>
      </c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</row>
    <row r="343" spans="1:25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</row>
    <row r="344" spans="1:25" ht="15.75" thickBot="1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</row>
    <row r="345" spans="1:25" x14ac:dyDescent="0.25">
      <c r="C345" s="145" t="s">
        <v>0</v>
      </c>
      <c r="D345" s="146"/>
      <c r="E345" s="146"/>
      <c r="F345" s="146"/>
      <c r="G345" s="199" t="str">
        <f>CONCATENATE(Arkusz18!A2," - ",Arkusz18!B2," r.")</f>
        <v>01.09.2024 - 30.09.2024 r.</v>
      </c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  <c r="T345" s="199"/>
      <c r="U345" s="200"/>
    </row>
    <row r="346" spans="1:25" ht="73.5" customHeight="1" x14ac:dyDescent="0.25">
      <c r="C346" s="147"/>
      <c r="D346" s="148"/>
      <c r="E346" s="148"/>
      <c r="F346" s="148"/>
      <c r="G346" s="249" t="s">
        <v>60</v>
      </c>
      <c r="H346" s="250"/>
      <c r="I346" s="251"/>
      <c r="J346" s="249" t="s">
        <v>61</v>
      </c>
      <c r="K346" s="250"/>
      <c r="L346" s="251"/>
      <c r="M346" s="249" t="s">
        <v>62</v>
      </c>
      <c r="N346" s="250"/>
      <c r="O346" s="251"/>
      <c r="P346" s="249" t="s">
        <v>71</v>
      </c>
      <c r="Q346" s="250"/>
      <c r="R346" s="251"/>
      <c r="S346" s="249" t="s">
        <v>63</v>
      </c>
      <c r="T346" s="250"/>
      <c r="U346" s="252"/>
    </row>
    <row r="347" spans="1:25" x14ac:dyDescent="0.25">
      <c r="C347" s="247" t="str">
        <f>Arkusz6!B2</f>
        <v>BIAŁORUŚ</v>
      </c>
      <c r="D347" s="248"/>
      <c r="E347" s="248"/>
      <c r="F347" s="248"/>
      <c r="G347" s="139">
        <f>Arkusz6!C2</f>
        <v>31</v>
      </c>
      <c r="H347" s="139"/>
      <c r="I347" s="139"/>
      <c r="J347" s="139">
        <f>Arkusz6!D2</f>
        <v>207</v>
      </c>
      <c r="K347" s="139"/>
      <c r="L347" s="139"/>
      <c r="M347" s="139">
        <f>Arkusz6!E2</f>
        <v>0</v>
      </c>
      <c r="N347" s="139"/>
      <c r="O347" s="139"/>
      <c r="P347" s="139">
        <f>Arkusz6!F2</f>
        <v>21</v>
      </c>
      <c r="Q347" s="139"/>
      <c r="R347" s="139"/>
      <c r="S347" s="139">
        <f>Arkusz6!G2</f>
        <v>10</v>
      </c>
      <c r="T347" s="139"/>
      <c r="U347" s="139"/>
    </row>
    <row r="348" spans="1:25" x14ac:dyDescent="0.25">
      <c r="C348" s="238" t="str">
        <f>Arkusz6!B3</f>
        <v>UKRAINA</v>
      </c>
      <c r="D348" s="239"/>
      <c r="E348" s="239"/>
      <c r="F348" s="239"/>
      <c r="G348" s="246">
        <f>Arkusz6!C3</f>
        <v>1</v>
      </c>
      <c r="H348" s="246"/>
      <c r="I348" s="246"/>
      <c r="J348" s="246">
        <f>Arkusz6!D3</f>
        <v>209</v>
      </c>
      <c r="K348" s="246"/>
      <c r="L348" s="246"/>
      <c r="M348" s="246">
        <f>Arkusz6!E3</f>
        <v>0</v>
      </c>
      <c r="N348" s="246"/>
      <c r="O348" s="246"/>
      <c r="P348" s="246">
        <f>Arkusz6!F3</f>
        <v>4</v>
      </c>
      <c r="Q348" s="246"/>
      <c r="R348" s="246"/>
      <c r="S348" s="246">
        <f>Arkusz6!G3</f>
        <v>18</v>
      </c>
      <c r="T348" s="246"/>
      <c r="U348" s="246"/>
    </row>
    <row r="349" spans="1:25" x14ac:dyDescent="0.25">
      <c r="C349" s="247" t="str">
        <f>Arkusz6!B4</f>
        <v>ETIOPIA</v>
      </c>
      <c r="D349" s="248"/>
      <c r="E349" s="248"/>
      <c r="F349" s="248"/>
      <c r="G349" s="139">
        <f>Arkusz6!C4</f>
        <v>0</v>
      </c>
      <c r="H349" s="139"/>
      <c r="I349" s="139"/>
      <c r="J349" s="139">
        <f>Arkusz6!D4</f>
        <v>7</v>
      </c>
      <c r="K349" s="139"/>
      <c r="L349" s="139"/>
      <c r="M349" s="139">
        <f>Arkusz6!E4</f>
        <v>0</v>
      </c>
      <c r="N349" s="139"/>
      <c r="O349" s="139"/>
      <c r="P349" s="139">
        <f>Arkusz6!F4</f>
        <v>0</v>
      </c>
      <c r="Q349" s="139"/>
      <c r="R349" s="139"/>
      <c r="S349" s="139">
        <f>Arkusz6!G4</f>
        <v>69</v>
      </c>
      <c r="T349" s="139"/>
      <c r="U349" s="139"/>
    </row>
    <row r="350" spans="1:25" x14ac:dyDescent="0.25">
      <c r="C350" s="238" t="str">
        <f>Arkusz6!B5</f>
        <v>SOMALIA</v>
      </c>
      <c r="D350" s="239"/>
      <c r="E350" s="239"/>
      <c r="F350" s="239"/>
      <c r="G350" s="246">
        <f>Arkusz6!C5</f>
        <v>0</v>
      </c>
      <c r="H350" s="246"/>
      <c r="I350" s="246"/>
      <c r="J350" s="246">
        <f>Arkusz6!D5</f>
        <v>0</v>
      </c>
      <c r="K350" s="246"/>
      <c r="L350" s="246"/>
      <c r="M350" s="246">
        <f>Arkusz6!E5</f>
        <v>0</v>
      </c>
      <c r="N350" s="246"/>
      <c r="O350" s="246"/>
      <c r="P350" s="246">
        <f>Arkusz6!F5</f>
        <v>0</v>
      </c>
      <c r="Q350" s="246"/>
      <c r="R350" s="246"/>
      <c r="S350" s="246">
        <f>Arkusz6!G5</f>
        <v>68</v>
      </c>
      <c r="T350" s="246"/>
      <c r="U350" s="246"/>
    </row>
    <row r="351" spans="1:25" x14ac:dyDescent="0.25">
      <c r="C351" s="247" t="str">
        <f>Arkusz6!B6</f>
        <v>ERYTREA</v>
      </c>
      <c r="D351" s="248"/>
      <c r="E351" s="248"/>
      <c r="F351" s="248"/>
      <c r="G351" s="139">
        <f>Arkusz6!C6</f>
        <v>0</v>
      </c>
      <c r="H351" s="139"/>
      <c r="I351" s="139"/>
      <c r="J351" s="139">
        <f>Arkusz6!D6</f>
        <v>0</v>
      </c>
      <c r="K351" s="139"/>
      <c r="L351" s="139"/>
      <c r="M351" s="139">
        <f>Arkusz6!E6</f>
        <v>0</v>
      </c>
      <c r="N351" s="139"/>
      <c r="O351" s="139"/>
      <c r="P351" s="139">
        <f>Arkusz6!F6</f>
        <v>0</v>
      </c>
      <c r="Q351" s="139"/>
      <c r="R351" s="139"/>
      <c r="S351" s="139">
        <f>Arkusz6!G6</f>
        <v>59</v>
      </c>
      <c r="T351" s="139"/>
      <c r="U351" s="139"/>
    </row>
    <row r="352" spans="1:25" ht="15.75" thickBot="1" x14ac:dyDescent="0.3">
      <c r="C352" s="141" t="str">
        <f>Arkusz6!B7</f>
        <v>Pozostałe</v>
      </c>
      <c r="D352" s="142"/>
      <c r="E352" s="142"/>
      <c r="F352" s="142"/>
      <c r="G352" s="140">
        <f>Arkusz6!C7</f>
        <v>9</v>
      </c>
      <c r="H352" s="140"/>
      <c r="I352" s="140"/>
      <c r="J352" s="140">
        <f>Arkusz6!D7</f>
        <v>14</v>
      </c>
      <c r="K352" s="140"/>
      <c r="L352" s="140"/>
      <c r="M352" s="140">
        <f>Arkusz6!E7</f>
        <v>0</v>
      </c>
      <c r="N352" s="140"/>
      <c r="O352" s="140"/>
      <c r="P352" s="140">
        <f>Arkusz6!F7</f>
        <v>98</v>
      </c>
      <c r="Q352" s="140"/>
      <c r="R352" s="140"/>
      <c r="S352" s="140">
        <f>Arkusz6!G7</f>
        <v>164</v>
      </c>
      <c r="T352" s="140"/>
      <c r="U352" s="140"/>
    </row>
    <row r="353" spans="1:31" ht="15.75" thickBot="1" x14ac:dyDescent="0.3">
      <c r="C353" s="143" t="s">
        <v>1</v>
      </c>
      <c r="D353" s="144"/>
      <c r="E353" s="144"/>
      <c r="F353" s="144"/>
      <c r="G353" s="99">
        <f>SUM(G347:I352)</f>
        <v>41</v>
      </c>
      <c r="H353" s="99"/>
      <c r="I353" s="99"/>
      <c r="J353" s="99">
        <f t="shared" ref="J353" si="19">SUM(J347:L352)</f>
        <v>437</v>
      </c>
      <c r="K353" s="99"/>
      <c r="L353" s="99"/>
      <c r="M353" s="99">
        <f t="shared" ref="M353" si="20">SUM(M347:O352)</f>
        <v>0</v>
      </c>
      <c r="N353" s="99"/>
      <c r="O353" s="99"/>
      <c r="P353" s="99">
        <f t="shared" ref="P353" si="21">SUM(P347:R352)</f>
        <v>123</v>
      </c>
      <c r="Q353" s="99"/>
      <c r="R353" s="99"/>
      <c r="S353" s="99">
        <f>SUM(S347:U352)</f>
        <v>388</v>
      </c>
      <c r="T353" s="99"/>
      <c r="U353" s="100"/>
    </row>
    <row r="356" spans="1:31" ht="15.75" thickBot="1" x14ac:dyDescent="0.3"/>
    <row r="357" spans="1:31" x14ac:dyDescent="0.25">
      <c r="C357" s="145" t="s">
        <v>0</v>
      </c>
      <c r="D357" s="146"/>
      <c r="E357" s="146"/>
      <c r="F357" s="146"/>
      <c r="G357" s="199" t="str">
        <f>CONCATENATE(Arkusz18!C2," - ",Arkusz18!B2," r.")</f>
        <v>01.01.2024 - 30.09.2024 r.</v>
      </c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  <c r="T357" s="199"/>
      <c r="U357" s="200"/>
    </row>
    <row r="358" spans="1:31" ht="71.25" customHeight="1" x14ac:dyDescent="0.25">
      <c r="C358" s="147"/>
      <c r="D358" s="148"/>
      <c r="E358" s="148"/>
      <c r="F358" s="148"/>
      <c r="G358" s="249" t="s">
        <v>60</v>
      </c>
      <c r="H358" s="250"/>
      <c r="I358" s="251"/>
      <c r="J358" s="249" t="s">
        <v>61</v>
      </c>
      <c r="K358" s="250"/>
      <c r="L358" s="251"/>
      <c r="M358" s="249" t="s">
        <v>62</v>
      </c>
      <c r="N358" s="250"/>
      <c r="O358" s="251"/>
      <c r="P358" s="249" t="s">
        <v>71</v>
      </c>
      <c r="Q358" s="250"/>
      <c r="R358" s="251"/>
      <c r="S358" s="249" t="s">
        <v>63</v>
      </c>
      <c r="T358" s="250"/>
      <c r="U358" s="252"/>
    </row>
    <row r="359" spans="1:31" x14ac:dyDescent="0.25">
      <c r="C359" s="247" t="str">
        <f>Arkusz7!B2</f>
        <v>UKRAINA</v>
      </c>
      <c r="D359" s="248"/>
      <c r="E359" s="248"/>
      <c r="F359" s="248"/>
      <c r="G359" s="139">
        <f>Arkusz7!C2</f>
        <v>4</v>
      </c>
      <c r="H359" s="139"/>
      <c r="I359" s="139"/>
      <c r="J359" s="139">
        <v>2337</v>
      </c>
      <c r="K359" s="139"/>
      <c r="L359" s="139"/>
      <c r="M359" s="139">
        <f>Arkusz7!E2</f>
        <v>0</v>
      </c>
      <c r="N359" s="139"/>
      <c r="O359" s="139"/>
      <c r="P359" s="139">
        <f>Arkusz7!F2</f>
        <v>61</v>
      </c>
      <c r="Q359" s="139"/>
      <c r="R359" s="139"/>
      <c r="S359" s="139">
        <f>Arkusz7!G2</f>
        <v>110</v>
      </c>
      <c r="T359" s="139"/>
      <c r="U359" s="139"/>
      <c r="V359" s="46"/>
      <c r="W359" s="46"/>
      <c r="X359" s="46"/>
      <c r="Y359" s="58"/>
      <c r="Z359" s="46"/>
      <c r="AA359" s="46"/>
      <c r="AB359" s="46"/>
      <c r="AC359" s="46"/>
      <c r="AD359" s="46"/>
      <c r="AE359" s="46"/>
    </row>
    <row r="360" spans="1:31" x14ac:dyDescent="0.25">
      <c r="C360" s="238" t="str">
        <f>Arkusz7!B3</f>
        <v>BIAŁORUŚ</v>
      </c>
      <c r="D360" s="239"/>
      <c r="E360" s="239"/>
      <c r="F360" s="239"/>
      <c r="G360" s="246">
        <f>Arkusz7!C3</f>
        <v>233</v>
      </c>
      <c r="H360" s="246"/>
      <c r="I360" s="246"/>
      <c r="J360" s="246">
        <f>Arkusz7!D3</f>
        <v>1833</v>
      </c>
      <c r="K360" s="246"/>
      <c r="L360" s="246"/>
      <c r="M360" s="246">
        <f>Arkusz7!E3</f>
        <v>0</v>
      </c>
      <c r="N360" s="246"/>
      <c r="O360" s="246"/>
      <c r="P360" s="246">
        <f>Arkusz7!F3</f>
        <v>109</v>
      </c>
      <c r="Q360" s="246"/>
      <c r="R360" s="246"/>
      <c r="S360" s="246">
        <f>Arkusz7!G3</f>
        <v>53</v>
      </c>
      <c r="T360" s="246"/>
      <c r="U360" s="246"/>
      <c r="V360" s="46"/>
      <c r="W360" s="46"/>
      <c r="X360" s="46"/>
      <c r="Y360" s="58"/>
      <c r="Z360" s="46"/>
      <c r="AA360" s="46"/>
      <c r="AB360" s="46"/>
      <c r="AC360" s="46"/>
      <c r="AD360" s="46"/>
      <c r="AE360" s="46"/>
    </row>
    <row r="361" spans="1:31" x14ac:dyDescent="0.25">
      <c r="C361" s="247" t="str">
        <f>Arkusz7!B4</f>
        <v>ROSJA</v>
      </c>
      <c r="D361" s="248"/>
      <c r="E361" s="248"/>
      <c r="F361" s="248"/>
      <c r="G361" s="139">
        <f>Arkusz7!C4</f>
        <v>90</v>
      </c>
      <c r="H361" s="139"/>
      <c r="I361" s="139"/>
      <c r="J361" s="139">
        <f>Arkusz7!D4</f>
        <v>62</v>
      </c>
      <c r="K361" s="139"/>
      <c r="L361" s="139"/>
      <c r="M361" s="139">
        <f>Arkusz7!E4</f>
        <v>0</v>
      </c>
      <c r="N361" s="139"/>
      <c r="O361" s="139"/>
      <c r="P361" s="139">
        <f>Arkusz7!F4</f>
        <v>516</v>
      </c>
      <c r="Q361" s="139"/>
      <c r="R361" s="139"/>
      <c r="S361" s="139">
        <f>Arkusz7!G4</f>
        <v>293</v>
      </c>
      <c r="T361" s="139"/>
      <c r="U361" s="139"/>
      <c r="V361" s="46"/>
      <c r="W361" s="46"/>
      <c r="X361" s="46"/>
      <c r="Y361" s="58"/>
      <c r="Z361" s="46"/>
      <c r="AA361" s="46"/>
      <c r="AB361" s="46"/>
      <c r="AC361" s="46"/>
      <c r="AD361" s="46"/>
      <c r="AE361" s="46"/>
    </row>
    <row r="362" spans="1:31" x14ac:dyDescent="0.25">
      <c r="C362" s="238" t="str">
        <f>Arkusz7!B5</f>
        <v>SYRIA</v>
      </c>
      <c r="D362" s="239"/>
      <c r="E362" s="239"/>
      <c r="F362" s="239"/>
      <c r="G362" s="246">
        <f>Arkusz7!C5</f>
        <v>14</v>
      </c>
      <c r="H362" s="246"/>
      <c r="I362" s="246"/>
      <c r="J362" s="246">
        <f>Arkusz7!D5</f>
        <v>7</v>
      </c>
      <c r="K362" s="246"/>
      <c r="L362" s="246"/>
      <c r="M362" s="246">
        <f>Arkusz7!E5</f>
        <v>0</v>
      </c>
      <c r="N362" s="246"/>
      <c r="O362" s="246"/>
      <c r="P362" s="246">
        <f>Arkusz7!F5</f>
        <v>2</v>
      </c>
      <c r="Q362" s="246"/>
      <c r="R362" s="246"/>
      <c r="S362" s="246">
        <f>Arkusz7!G5</f>
        <v>322</v>
      </c>
      <c r="T362" s="246"/>
      <c r="U362" s="246"/>
      <c r="V362" s="46"/>
      <c r="W362" s="46"/>
      <c r="X362" s="46"/>
      <c r="Y362" s="58"/>
      <c r="Z362" s="46"/>
      <c r="AA362" s="46"/>
      <c r="AB362" s="46"/>
      <c r="AC362" s="46"/>
      <c r="AD362" s="46"/>
      <c r="AE362" s="46"/>
    </row>
    <row r="363" spans="1:31" x14ac:dyDescent="0.25">
      <c r="C363" s="247" t="str">
        <f>Arkusz7!B6</f>
        <v>SOMALIA</v>
      </c>
      <c r="D363" s="248"/>
      <c r="E363" s="248"/>
      <c r="F363" s="248"/>
      <c r="G363" s="139">
        <f>Arkusz7!C6</f>
        <v>6</v>
      </c>
      <c r="H363" s="139"/>
      <c r="I363" s="139"/>
      <c r="J363" s="139">
        <f>Arkusz7!D6</f>
        <v>5</v>
      </c>
      <c r="K363" s="139"/>
      <c r="L363" s="139"/>
      <c r="M363" s="139">
        <f>Arkusz7!E6</f>
        <v>0</v>
      </c>
      <c r="N363" s="139"/>
      <c r="O363" s="139"/>
      <c r="P363" s="139">
        <f>Arkusz7!F6</f>
        <v>0</v>
      </c>
      <c r="Q363" s="139"/>
      <c r="R363" s="139"/>
      <c r="S363" s="139">
        <f>Arkusz7!G6</f>
        <v>316</v>
      </c>
      <c r="T363" s="139"/>
      <c r="U363" s="139"/>
      <c r="V363" s="46"/>
      <c r="W363" s="46"/>
      <c r="X363" s="46"/>
      <c r="Y363" s="58"/>
      <c r="Z363" s="46"/>
      <c r="AA363" s="46"/>
      <c r="AB363" s="46"/>
      <c r="AC363" s="46"/>
      <c r="AD363" s="46"/>
      <c r="AE363" s="46"/>
    </row>
    <row r="364" spans="1:31" ht="15.75" thickBot="1" x14ac:dyDescent="0.3">
      <c r="C364" s="141" t="str">
        <f>Arkusz7!B7</f>
        <v>Pozostałe</v>
      </c>
      <c r="D364" s="142"/>
      <c r="E364" s="142"/>
      <c r="F364" s="142"/>
      <c r="G364" s="140">
        <f>Arkusz7!C7</f>
        <v>109</v>
      </c>
      <c r="H364" s="140"/>
      <c r="I364" s="140"/>
      <c r="J364" s="140">
        <f>Arkusz7!D7</f>
        <v>102</v>
      </c>
      <c r="K364" s="140"/>
      <c r="L364" s="140"/>
      <c r="M364" s="140">
        <f>Arkusz7!E7</f>
        <v>0</v>
      </c>
      <c r="N364" s="140"/>
      <c r="O364" s="140"/>
      <c r="P364" s="140">
        <v>506</v>
      </c>
      <c r="Q364" s="140"/>
      <c r="R364" s="140"/>
      <c r="S364" s="140">
        <v>1348</v>
      </c>
      <c r="T364" s="140"/>
      <c r="U364" s="140"/>
    </row>
    <row r="365" spans="1:31" ht="15.75" thickBot="1" x14ac:dyDescent="0.3">
      <c r="C365" s="143" t="s">
        <v>1</v>
      </c>
      <c r="D365" s="144"/>
      <c r="E365" s="144"/>
      <c r="F365" s="144"/>
      <c r="G365" s="99">
        <f>SUM(G359:I364)</f>
        <v>456</v>
      </c>
      <c r="H365" s="99"/>
      <c r="I365" s="99"/>
      <c r="J365" s="99">
        <f t="shared" ref="J365" si="22">SUM(J359:L364)</f>
        <v>4346</v>
      </c>
      <c r="K365" s="99"/>
      <c r="L365" s="99"/>
      <c r="M365" s="99">
        <f t="shared" ref="M365" si="23">SUM(M359:O364)</f>
        <v>0</v>
      </c>
      <c r="N365" s="99"/>
      <c r="O365" s="99"/>
      <c r="P365" s="99">
        <v>1194</v>
      </c>
      <c r="Q365" s="99"/>
      <c r="R365" s="99"/>
      <c r="S365" s="99">
        <f>SUM(S359:U364)</f>
        <v>2442</v>
      </c>
      <c r="T365" s="99"/>
      <c r="U365" s="100"/>
      <c r="W365" s="59"/>
    </row>
    <row r="368" spans="1:31" x14ac:dyDescent="0.25">
      <c r="A368" s="62" t="s">
        <v>179</v>
      </c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</row>
    <row r="369" spans="1:25" x14ac:dyDescent="0.25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</row>
    <row r="370" spans="1:25" x14ac:dyDescent="0.25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</row>
    <row r="371" spans="1:25" x14ac:dyDescent="0.25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</row>
    <row r="372" spans="1:25" x14ac:dyDescent="0.25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</row>
    <row r="373" spans="1:25" x14ac:dyDescent="0.25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</row>
    <row r="374" spans="1:25" x14ac:dyDescent="0.25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</row>
    <row r="378" spans="1:25" x14ac:dyDescent="0.25">
      <c r="A378" s="71" t="s">
        <v>147</v>
      </c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</row>
    <row r="379" spans="1:25" x14ac:dyDescent="0.25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</row>
    <row r="380" spans="1:25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</row>
    <row r="381" spans="1:25" ht="15.75" thickBot="1" x14ac:dyDescent="0.3"/>
    <row r="382" spans="1:25" ht="30" customHeight="1" x14ac:dyDescent="0.25">
      <c r="B382" s="145" t="s">
        <v>9</v>
      </c>
      <c r="C382" s="146"/>
      <c r="D382" s="146"/>
      <c r="E382" s="146"/>
      <c r="F382" s="146"/>
      <c r="G382" s="146"/>
      <c r="H382" s="146"/>
      <c r="I382" s="146"/>
      <c r="J382" s="149" t="str">
        <f>Arkusz8!C6</f>
        <v>27.08.2024 - 02.09.2024</v>
      </c>
      <c r="K382" s="149"/>
      <c r="L382" s="149"/>
      <c r="M382" s="149" t="str">
        <f>Arkusz8!C10</f>
        <v>03.09.2024 - 09.09.2024</v>
      </c>
      <c r="N382" s="149"/>
      <c r="O382" s="149"/>
      <c r="P382" s="149" t="str">
        <f>Arkusz8!C9</f>
        <v>10.09.2024 - 16.09.2024</v>
      </c>
      <c r="Q382" s="149"/>
      <c r="R382" s="149"/>
      <c r="S382" s="149" t="str">
        <f>Arkusz8!C8</f>
        <v>17.09.2024 - 23.09.2024</v>
      </c>
      <c r="T382" s="149"/>
      <c r="U382" s="149"/>
      <c r="V382" s="149" t="str">
        <f>Arkusz8!C7</f>
        <v>24.09.2024 - 30.09.2024</v>
      </c>
      <c r="W382" s="149"/>
      <c r="X382" s="182"/>
    </row>
    <row r="383" spans="1:25" x14ac:dyDescent="0.25">
      <c r="B383" s="264" t="s">
        <v>29</v>
      </c>
      <c r="C383" s="265"/>
      <c r="D383" s="265"/>
      <c r="E383" s="265"/>
      <c r="F383" s="265"/>
      <c r="G383" s="265"/>
      <c r="H383" s="265"/>
      <c r="I383" s="265"/>
      <c r="J383" s="181">
        <f>Arkusz8!A6</f>
        <v>822</v>
      </c>
      <c r="K383" s="181"/>
      <c r="L383" s="181"/>
      <c r="M383" s="181">
        <f>Arkusz8!A5</f>
        <v>838</v>
      </c>
      <c r="N383" s="181"/>
      <c r="O383" s="181"/>
      <c r="P383" s="181">
        <f>Arkusz8!A4</f>
        <v>833</v>
      </c>
      <c r="Q383" s="181"/>
      <c r="R383" s="181"/>
      <c r="S383" s="181">
        <f>Arkusz8!A3</f>
        <v>871</v>
      </c>
      <c r="T383" s="181"/>
      <c r="U383" s="181"/>
      <c r="V383" s="181">
        <f>Arkusz8!A2</f>
        <v>893</v>
      </c>
      <c r="W383" s="181"/>
      <c r="X383" s="181"/>
    </row>
    <row r="384" spans="1:25" x14ac:dyDescent="0.25">
      <c r="B384" s="262" t="s">
        <v>5</v>
      </c>
      <c r="C384" s="263"/>
      <c r="D384" s="263"/>
      <c r="E384" s="263"/>
      <c r="F384" s="263"/>
      <c r="G384" s="263"/>
      <c r="H384" s="263"/>
      <c r="I384" s="263"/>
      <c r="J384" s="139">
        <f>Arkusz8!A11</f>
        <v>5111</v>
      </c>
      <c r="K384" s="139"/>
      <c r="L384" s="139"/>
      <c r="M384" s="139">
        <f>Arkusz8!A10</f>
        <v>5140</v>
      </c>
      <c r="N384" s="139"/>
      <c r="O384" s="139"/>
      <c r="P384" s="139">
        <f>Arkusz8!A9</f>
        <v>5195</v>
      </c>
      <c r="Q384" s="139"/>
      <c r="R384" s="139"/>
      <c r="S384" s="139">
        <f>Arkusz8!A8</f>
        <v>5255</v>
      </c>
      <c r="T384" s="139"/>
      <c r="U384" s="139"/>
      <c r="V384" s="139">
        <f>Arkusz8!A7</f>
        <v>5290</v>
      </c>
      <c r="W384" s="139"/>
      <c r="X384" s="139"/>
    </row>
    <row r="385" spans="2:24" x14ac:dyDescent="0.25">
      <c r="B385" s="264" t="s">
        <v>6</v>
      </c>
      <c r="C385" s="265"/>
      <c r="D385" s="265"/>
      <c r="E385" s="265"/>
      <c r="F385" s="265"/>
      <c r="G385" s="265"/>
      <c r="H385" s="265"/>
      <c r="I385" s="265"/>
      <c r="J385" s="181">
        <f>Arkusz8!A16</f>
        <v>153</v>
      </c>
      <c r="K385" s="181"/>
      <c r="L385" s="181"/>
      <c r="M385" s="181">
        <f>Arkusz8!A15</f>
        <v>183</v>
      </c>
      <c r="N385" s="181"/>
      <c r="O385" s="181"/>
      <c r="P385" s="181">
        <f>Arkusz8!A14</f>
        <v>183</v>
      </c>
      <c r="Q385" s="181"/>
      <c r="R385" s="181"/>
      <c r="S385" s="181">
        <f>Arkusz8!A13</f>
        <v>201</v>
      </c>
      <c r="T385" s="181"/>
      <c r="U385" s="181"/>
      <c r="V385" s="181">
        <f>Arkusz8!A12</f>
        <v>212</v>
      </c>
      <c r="W385" s="181"/>
      <c r="X385" s="181"/>
    </row>
    <row r="386" spans="2:24" x14ac:dyDescent="0.25">
      <c r="B386" s="185" t="s">
        <v>7</v>
      </c>
      <c r="C386" s="186"/>
      <c r="D386" s="186"/>
      <c r="E386" s="186"/>
      <c r="F386" s="186"/>
      <c r="G386" s="186"/>
      <c r="H386" s="186"/>
      <c r="I386" s="186"/>
      <c r="J386" s="139">
        <f>Arkusz8!A21</f>
        <v>188</v>
      </c>
      <c r="K386" s="139"/>
      <c r="L386" s="139"/>
      <c r="M386" s="139">
        <f>Arkusz8!A20</f>
        <v>246</v>
      </c>
      <c r="N386" s="139"/>
      <c r="O386" s="139"/>
      <c r="P386" s="139">
        <f>Arkusz8!A19</f>
        <v>254</v>
      </c>
      <c r="Q386" s="139"/>
      <c r="R386" s="139"/>
      <c r="S386" s="139">
        <f>Arkusz8!A18</f>
        <v>278</v>
      </c>
      <c r="T386" s="139"/>
      <c r="U386" s="139"/>
      <c r="V386" s="139">
        <f>Arkusz8!A17</f>
        <v>256</v>
      </c>
      <c r="W386" s="139"/>
      <c r="X386" s="139"/>
    </row>
    <row r="387" spans="2:24" ht="15.75" thickBot="1" x14ac:dyDescent="0.3">
      <c r="B387" s="150" t="s">
        <v>92</v>
      </c>
      <c r="C387" s="151"/>
      <c r="D387" s="151"/>
      <c r="E387" s="151"/>
      <c r="F387" s="151"/>
      <c r="G387" s="151"/>
      <c r="H387" s="151"/>
      <c r="I387" s="151"/>
      <c r="J387" s="180">
        <f>Arkusz8!A26</f>
        <v>1</v>
      </c>
      <c r="K387" s="180"/>
      <c r="L387" s="180"/>
      <c r="M387" s="180">
        <f>Arkusz8!A25</f>
        <v>1</v>
      </c>
      <c r="N387" s="180"/>
      <c r="O387" s="180"/>
      <c r="P387" s="180">
        <f>Arkusz8!A24</f>
        <v>0</v>
      </c>
      <c r="Q387" s="180"/>
      <c r="R387" s="180"/>
      <c r="S387" s="180">
        <f>Arkusz8!A23</f>
        <v>0</v>
      </c>
      <c r="T387" s="180"/>
      <c r="U387" s="180"/>
      <c r="V387" s="180">
        <f>Arkusz8!A22</f>
        <v>0</v>
      </c>
      <c r="W387" s="180"/>
      <c r="X387" s="180"/>
    </row>
    <row r="388" spans="2:24" ht="15.75" thickBot="1" x14ac:dyDescent="0.3">
      <c r="B388" s="165" t="s">
        <v>93</v>
      </c>
      <c r="C388" s="166"/>
      <c r="D388" s="166"/>
      <c r="E388" s="166"/>
      <c r="F388" s="166"/>
      <c r="G388" s="166"/>
      <c r="H388" s="166"/>
      <c r="I388" s="166"/>
      <c r="J388" s="137">
        <f>SUM(J383,J384,J387)</f>
        <v>5934</v>
      </c>
      <c r="K388" s="137"/>
      <c r="L388" s="137"/>
      <c r="M388" s="137">
        <f>SUM(M383,M384,M387)</f>
        <v>5979</v>
      </c>
      <c r="N388" s="137"/>
      <c r="O388" s="137"/>
      <c r="P388" s="137">
        <f>SUM(P383,P384,P387)</f>
        <v>6028</v>
      </c>
      <c r="Q388" s="137"/>
      <c r="R388" s="137"/>
      <c r="S388" s="137">
        <f>SUM(S383,S384,S387)</f>
        <v>6126</v>
      </c>
      <c r="T388" s="137"/>
      <c r="U388" s="137"/>
      <c r="V388" s="137">
        <f>SUM(V383,V384,V387)</f>
        <v>6183</v>
      </c>
      <c r="W388" s="137"/>
      <c r="X388" s="138"/>
    </row>
    <row r="389" spans="2:24" x14ac:dyDescent="0.25">
      <c r="B389" s="22"/>
      <c r="C389" s="22"/>
      <c r="D389" s="22"/>
      <c r="E389" s="22"/>
      <c r="F389" s="22"/>
      <c r="G389" s="22"/>
      <c r="H389" s="22"/>
      <c r="I389" s="22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</row>
    <row r="390" spans="2:24" x14ac:dyDescent="0.25">
      <c r="B390" s="22"/>
      <c r="C390" s="22"/>
      <c r="D390" s="22"/>
      <c r="E390" s="22"/>
      <c r="F390" s="22"/>
      <c r="G390" s="22"/>
      <c r="H390" s="22"/>
      <c r="I390" s="22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</row>
    <row r="391" spans="2:24" x14ac:dyDescent="0.25">
      <c r="B391" s="22"/>
      <c r="C391" s="22"/>
      <c r="D391" s="22"/>
      <c r="E391" s="22"/>
      <c r="F391" s="22"/>
      <c r="G391" s="22"/>
      <c r="H391" s="22"/>
      <c r="I391" s="22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 spans="2:24" x14ac:dyDescent="0.25">
      <c r="B392" s="22"/>
      <c r="C392" s="22"/>
      <c r="D392" s="22"/>
      <c r="E392" s="22"/>
      <c r="F392" s="22"/>
      <c r="G392" s="22"/>
      <c r="H392" s="22"/>
      <c r="I392" s="22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</row>
    <row r="393" spans="2:24" x14ac:dyDescent="0.25">
      <c r="B393" s="22"/>
      <c r="C393" s="22"/>
      <c r="D393" s="22"/>
      <c r="E393" s="22"/>
      <c r="F393" s="22"/>
      <c r="G393" s="22"/>
      <c r="H393" s="22"/>
      <c r="I393" s="22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</row>
    <row r="394" spans="2:24" x14ac:dyDescent="0.25">
      <c r="B394" s="22"/>
      <c r="C394" s="22"/>
      <c r="D394" s="22"/>
      <c r="E394" s="22"/>
      <c r="F394" s="22"/>
      <c r="G394" s="22"/>
      <c r="H394" s="22"/>
      <c r="I394" s="22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409" spans="1:3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3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3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30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30" x14ac:dyDescent="0.25">
      <c r="A413" s="62" t="s">
        <v>174</v>
      </c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AD413" s="52"/>
    </row>
    <row r="414" spans="1:30" x14ac:dyDescent="0.2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</row>
    <row r="415" spans="1:30" x14ac:dyDescent="0.2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</row>
    <row r="416" spans="1:30" x14ac:dyDescent="0.2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</row>
    <row r="417" spans="1:52" x14ac:dyDescent="0.2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</row>
    <row r="420" spans="1:52" x14ac:dyDescent="0.25">
      <c r="A420" s="39" t="s">
        <v>48</v>
      </c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R420" s="40"/>
      <c r="S420" s="40"/>
      <c r="T420" s="40"/>
    </row>
    <row r="421" spans="1:52" x14ac:dyDescent="0.25">
      <c r="P421" s="41"/>
      <c r="Q421" s="41"/>
      <c r="R421" s="40"/>
      <c r="S421" s="40"/>
      <c r="T421" s="40"/>
      <c r="U421" s="41"/>
    </row>
    <row r="422" spans="1:52" x14ac:dyDescent="0.25"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</row>
    <row r="423" spans="1:52" ht="14.45" customHeight="1" x14ac:dyDescent="0.25">
      <c r="A423" s="62" t="s">
        <v>175</v>
      </c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AA423" s="60"/>
      <c r="AB423" s="60"/>
      <c r="AC423" s="61"/>
      <c r="AD423" s="60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</row>
    <row r="424" spans="1:52" ht="14.45" customHeight="1" x14ac:dyDescent="0.25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AA424" s="60"/>
      <c r="AB424" s="60"/>
      <c r="AC424" s="61"/>
      <c r="AD424" s="60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</row>
    <row r="425" spans="1:52" ht="14.45" customHeight="1" x14ac:dyDescent="0.2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AA425" s="60"/>
      <c r="AB425" s="60"/>
      <c r="AC425" s="61"/>
      <c r="AD425" s="60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</row>
    <row r="426" spans="1:52" ht="14.45" customHeight="1" x14ac:dyDescent="0.25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AA426" s="60"/>
      <c r="AB426" s="60"/>
      <c r="AC426" s="61"/>
      <c r="AD426" s="60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</row>
    <row r="427" spans="1:52" ht="14.45" customHeight="1" x14ac:dyDescent="0.25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AA427" s="60"/>
      <c r="AB427" s="60"/>
      <c r="AC427" s="61"/>
      <c r="AD427" s="60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</row>
    <row r="428" spans="1:52" ht="14.45" customHeight="1" x14ac:dyDescent="0.25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AA428" s="60"/>
      <c r="AB428" s="60"/>
      <c r="AC428" s="61"/>
      <c r="AD428" s="60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</row>
    <row r="429" spans="1:52" ht="14.45" customHeight="1" x14ac:dyDescent="0.25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AA429" s="60"/>
      <c r="AB429" s="60"/>
      <c r="AC429" s="61"/>
      <c r="AD429" s="60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</row>
    <row r="430" spans="1:52" ht="14.45" customHeight="1" x14ac:dyDescent="0.25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AA430" s="60"/>
      <c r="AB430" s="60"/>
      <c r="AC430" s="61"/>
      <c r="AD430" s="60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</row>
    <row r="431" spans="1:52" ht="14.45" customHeight="1" x14ac:dyDescent="0.25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AA431" s="60"/>
      <c r="AB431" s="60"/>
      <c r="AC431" s="61"/>
      <c r="AD431" s="60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</row>
    <row r="432" spans="1:52" ht="14.45" customHeight="1" x14ac:dyDescent="0.25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AA432" s="60"/>
      <c r="AB432" s="60"/>
      <c r="AC432" s="61"/>
      <c r="AD432" s="60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</row>
    <row r="433" spans="1:52" ht="14.45" customHeight="1" x14ac:dyDescent="0.25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</row>
    <row r="434" spans="1:52" ht="14.45" customHeight="1" x14ac:dyDescent="0.25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</row>
    <row r="435" spans="1:52" ht="14.45" customHeight="1" x14ac:dyDescent="0.2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</row>
    <row r="436" spans="1:52" ht="14.45" customHeight="1" x14ac:dyDescent="0.25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</row>
    <row r="437" spans="1:52" ht="14.45" customHeight="1" x14ac:dyDescent="0.25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</row>
    <row r="438" spans="1:52" x14ac:dyDescent="0.2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</row>
    <row r="439" spans="1:52" x14ac:dyDescent="0.25">
      <c r="P439" s="43"/>
      <c r="Q439" s="43"/>
      <c r="R439" s="42"/>
      <c r="S439" s="42"/>
      <c r="T439" s="42"/>
      <c r="U439" s="43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</row>
    <row r="440" spans="1:52" x14ac:dyDescent="0.25">
      <c r="A440" s="44" t="s">
        <v>176</v>
      </c>
      <c r="B440" s="44"/>
      <c r="C440" s="44"/>
      <c r="D440" s="44"/>
      <c r="E440" s="44"/>
      <c r="F440" s="44"/>
      <c r="G440" s="44"/>
      <c r="H440" s="44"/>
      <c r="I440" s="44"/>
      <c r="N440" s="43"/>
      <c r="O440" s="43"/>
      <c r="P440" s="45"/>
      <c r="Q440" s="45"/>
      <c r="R440" s="42"/>
      <c r="S440" s="42"/>
      <c r="T440" s="42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</row>
    <row r="441" spans="1:52" x14ac:dyDescent="0.25">
      <c r="M441" s="46"/>
      <c r="N441" s="46"/>
      <c r="R441" s="42"/>
      <c r="S441" s="42"/>
      <c r="T441" s="42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</row>
    <row r="442" spans="1:52" x14ac:dyDescent="0.25">
      <c r="R442" s="42"/>
      <c r="S442" s="42"/>
      <c r="T442" s="42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</row>
    <row r="443" spans="1:52" x14ac:dyDescent="0.25">
      <c r="D443" s="7"/>
      <c r="E443" s="7"/>
      <c r="P443" s="46"/>
      <c r="Q443" s="46"/>
      <c r="R443" s="42"/>
      <c r="S443" s="42"/>
      <c r="T443" s="42"/>
      <c r="U443" s="46"/>
    </row>
    <row r="444" spans="1:52" x14ac:dyDescent="0.25">
      <c r="A444" s="47"/>
      <c r="B444" s="47"/>
      <c r="C444" s="47"/>
      <c r="D444" s="48"/>
      <c r="E444" s="48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U444" s="46"/>
    </row>
    <row r="445" spans="1:52" ht="17.25" customHeight="1" x14ac:dyDescent="0.25">
      <c r="A445" s="133"/>
      <c r="B445" s="133"/>
      <c r="C445" s="133"/>
      <c r="D445" s="48"/>
      <c r="E445" s="48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2"/>
      <c r="Q445" s="42"/>
      <c r="R445" s="49"/>
      <c r="U445" s="42"/>
    </row>
    <row r="446" spans="1:52" x14ac:dyDescent="0.25">
      <c r="A446" s="311"/>
      <c r="B446" s="311"/>
      <c r="C446" s="311"/>
      <c r="D446" s="311"/>
      <c r="E446" s="311"/>
      <c r="F446" s="311"/>
      <c r="G446" s="311"/>
      <c r="H446" s="311"/>
      <c r="I446" s="311"/>
      <c r="J446" s="311"/>
      <c r="K446" s="311"/>
      <c r="L446" s="311"/>
      <c r="M446" s="311"/>
      <c r="N446" s="311"/>
      <c r="O446" s="311"/>
      <c r="P446" s="311"/>
      <c r="Q446" s="311"/>
      <c r="R446" s="311"/>
      <c r="S446" s="311"/>
      <c r="T446" s="311"/>
      <c r="U446" s="311"/>
      <c r="V446" s="311"/>
      <c r="W446" s="311"/>
      <c r="X446" s="311"/>
    </row>
    <row r="447" spans="1:52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U447" s="42"/>
    </row>
    <row r="448" spans="1:52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U448" s="42"/>
    </row>
  </sheetData>
  <sheetProtection formatCells="0" insertColumns="0" insertRows="0" deleteColumns="0" deleteRows="0"/>
  <mergeCells count="626">
    <mergeCell ref="A446:X446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46:P246"/>
    <mergeCell ref="M246:N246"/>
    <mergeCell ref="S365:U365"/>
    <mergeCell ref="P346:R346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65:O365"/>
    <mergeCell ref="O57:P57"/>
    <mergeCell ref="Q57:R57"/>
    <mergeCell ref="G46:N47"/>
    <mergeCell ref="O46:P47"/>
    <mergeCell ref="G360:I360"/>
    <mergeCell ref="I245:J245"/>
    <mergeCell ref="G245:H245"/>
    <mergeCell ref="P360:R360"/>
    <mergeCell ref="S360:U360"/>
    <mergeCell ref="S362:U362"/>
    <mergeCell ref="P364:R364"/>
    <mergeCell ref="M363:O363"/>
    <mergeCell ref="M58:N58"/>
    <mergeCell ref="O58:P58"/>
    <mergeCell ref="Q58:R58"/>
    <mergeCell ref="U241:V241"/>
    <mergeCell ref="S241:T241"/>
    <mergeCell ref="S240:V240"/>
    <mergeCell ref="U244:V244"/>
    <mergeCell ref="S244:T244"/>
    <mergeCell ref="Q244:R244"/>
    <mergeCell ref="O244:P244"/>
    <mergeCell ref="M244:N244"/>
    <mergeCell ref="R327:S327"/>
    <mergeCell ref="M328:O328"/>
    <mergeCell ref="P328:Q328"/>
    <mergeCell ref="U246:V246"/>
    <mergeCell ref="S246:T246"/>
    <mergeCell ref="Q246:R246"/>
    <mergeCell ref="B383:I383"/>
    <mergeCell ref="B382:I382"/>
    <mergeCell ref="O278:P278"/>
    <mergeCell ref="M278:N278"/>
    <mergeCell ref="U280:V280"/>
    <mergeCell ref="S351:U351"/>
    <mergeCell ref="S348:U348"/>
    <mergeCell ref="R330:S330"/>
    <mergeCell ref="P331:Q331"/>
    <mergeCell ref="R331:S331"/>
    <mergeCell ref="A334:Y338"/>
    <mergeCell ref="S350:U350"/>
    <mergeCell ref="A328:C328"/>
    <mergeCell ref="A342:U342"/>
    <mergeCell ref="T331:U331"/>
    <mergeCell ref="M327:O327"/>
    <mergeCell ref="P327:Q327"/>
    <mergeCell ref="C348:F348"/>
    <mergeCell ref="J350:L350"/>
    <mergeCell ref="G361:I361"/>
    <mergeCell ref="J361:L361"/>
    <mergeCell ref="J360:L360"/>
    <mergeCell ref="M360:O360"/>
    <mergeCell ref="P363:R363"/>
    <mergeCell ref="D216:F216"/>
    <mergeCell ref="G216:I216"/>
    <mergeCell ref="J216:L216"/>
    <mergeCell ref="M216:O216"/>
    <mergeCell ref="P216:R216"/>
    <mergeCell ref="C243:F243"/>
    <mergeCell ref="C244:F244"/>
    <mergeCell ref="J227:L227"/>
    <mergeCell ref="G222:R222"/>
    <mergeCell ref="D224:F224"/>
    <mergeCell ref="G224:I224"/>
    <mergeCell ref="J224:L224"/>
    <mergeCell ref="M224:O224"/>
    <mergeCell ref="P224:R224"/>
    <mergeCell ref="M223:O223"/>
    <mergeCell ref="D218:F218"/>
    <mergeCell ref="G218:I218"/>
    <mergeCell ref="J218:L218"/>
    <mergeCell ref="M218:O218"/>
    <mergeCell ref="K244:L244"/>
    <mergeCell ref="I244:J244"/>
    <mergeCell ref="G244:H244"/>
    <mergeCell ref="G240:J240"/>
    <mergeCell ref="G239:V239"/>
    <mergeCell ref="P215:R215"/>
    <mergeCell ref="G215:I215"/>
    <mergeCell ref="J215:L215"/>
    <mergeCell ref="M215:O215"/>
    <mergeCell ref="G227:I227"/>
    <mergeCell ref="U245:V245"/>
    <mergeCell ref="S245:T245"/>
    <mergeCell ref="Q245:R245"/>
    <mergeCell ref="O245:P245"/>
    <mergeCell ref="M245:N245"/>
    <mergeCell ref="U243:V243"/>
    <mergeCell ref="S243:T243"/>
    <mergeCell ref="Q243:R243"/>
    <mergeCell ref="O243:P243"/>
    <mergeCell ref="M243:N243"/>
    <mergeCell ref="K243:L243"/>
    <mergeCell ref="I243:J243"/>
    <mergeCell ref="G243:H243"/>
    <mergeCell ref="U242:V242"/>
    <mergeCell ref="S242:T242"/>
    <mergeCell ref="Q242:R242"/>
    <mergeCell ref="O242:P242"/>
    <mergeCell ref="M242:N242"/>
    <mergeCell ref="K242:L242"/>
    <mergeCell ref="C239:F241"/>
    <mergeCell ref="C242:F242"/>
    <mergeCell ref="O240:R240"/>
    <mergeCell ref="M241:N241"/>
    <mergeCell ref="O241:P241"/>
    <mergeCell ref="Q241:R241"/>
    <mergeCell ref="P223:R223"/>
    <mergeCell ref="P227:R227"/>
    <mergeCell ref="D225:F225"/>
    <mergeCell ref="G225:I225"/>
    <mergeCell ref="J225:L225"/>
    <mergeCell ref="M227:O227"/>
    <mergeCell ref="M225:O225"/>
    <mergeCell ref="M226:O226"/>
    <mergeCell ref="P225:R225"/>
    <mergeCell ref="P226:R226"/>
    <mergeCell ref="D227:F227"/>
    <mergeCell ref="G242:H242"/>
    <mergeCell ref="C248:F248"/>
    <mergeCell ref="C245:F245"/>
    <mergeCell ref="C247:F247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48:J248"/>
    <mergeCell ref="G241:H241"/>
    <mergeCell ref="I241:J241"/>
    <mergeCell ref="K241:L241"/>
    <mergeCell ref="D181:G181"/>
    <mergeCell ref="K181:M181"/>
    <mergeCell ref="D182:G182"/>
    <mergeCell ref="K182:M182"/>
    <mergeCell ref="D183:G183"/>
    <mergeCell ref="K183:M183"/>
    <mergeCell ref="H183:J183"/>
    <mergeCell ref="H182:J182"/>
    <mergeCell ref="D215:F215"/>
    <mergeCell ref="M361:O361"/>
    <mergeCell ref="P361:R361"/>
    <mergeCell ref="B384:I384"/>
    <mergeCell ref="B385:I385"/>
    <mergeCell ref="C363:F363"/>
    <mergeCell ref="G363:I363"/>
    <mergeCell ref="J363:L363"/>
    <mergeCell ref="M383:O383"/>
    <mergeCell ref="P383:R383"/>
    <mergeCell ref="A378:Y379"/>
    <mergeCell ref="J365:L365"/>
    <mergeCell ref="J364:L364"/>
    <mergeCell ref="P362:R362"/>
    <mergeCell ref="G362:I362"/>
    <mergeCell ref="J362:L362"/>
    <mergeCell ref="M362:O362"/>
    <mergeCell ref="C365:F365"/>
    <mergeCell ref="C361:F361"/>
    <mergeCell ref="S363:U363"/>
    <mergeCell ref="S364:U364"/>
    <mergeCell ref="S384:U384"/>
    <mergeCell ref="C362:F362"/>
    <mergeCell ref="P365:R365"/>
    <mergeCell ref="M364:O364"/>
    <mergeCell ref="C347:F347"/>
    <mergeCell ref="F329:G329"/>
    <mergeCell ref="A326:C326"/>
    <mergeCell ref="C345:F346"/>
    <mergeCell ref="D324:E325"/>
    <mergeCell ref="K247:L247"/>
    <mergeCell ref="D295:E295"/>
    <mergeCell ref="F324:G325"/>
    <mergeCell ref="A327:C327"/>
    <mergeCell ref="K248:L248"/>
    <mergeCell ref="C274:F274"/>
    <mergeCell ref="C275:F275"/>
    <mergeCell ref="C276:F276"/>
    <mergeCell ref="C277:F277"/>
    <mergeCell ref="C278:F278"/>
    <mergeCell ref="C279:F279"/>
    <mergeCell ref="C280:F280"/>
    <mergeCell ref="A282:Y282"/>
    <mergeCell ref="A340:Y340"/>
    <mergeCell ref="R328:S328"/>
    <mergeCell ref="T328:U328"/>
    <mergeCell ref="T329:U329"/>
    <mergeCell ref="T330:U330"/>
    <mergeCell ref="J346:L346"/>
    <mergeCell ref="P348:R348"/>
    <mergeCell ref="M359:O359"/>
    <mergeCell ref="J359:L359"/>
    <mergeCell ref="S359:U359"/>
    <mergeCell ref="C349:F349"/>
    <mergeCell ref="G349:I349"/>
    <mergeCell ref="P358:R358"/>
    <mergeCell ref="C351:F351"/>
    <mergeCell ref="C352:F352"/>
    <mergeCell ref="G352:I352"/>
    <mergeCell ref="G348:I348"/>
    <mergeCell ref="M350:O350"/>
    <mergeCell ref="M348:O348"/>
    <mergeCell ref="J351:L351"/>
    <mergeCell ref="M351:O351"/>
    <mergeCell ref="P359:R359"/>
    <mergeCell ref="P352:R352"/>
    <mergeCell ref="P351:R351"/>
    <mergeCell ref="P350:R350"/>
    <mergeCell ref="G359:I359"/>
    <mergeCell ref="T327:U327"/>
    <mergeCell ref="S346:U346"/>
    <mergeCell ref="S349:U349"/>
    <mergeCell ref="S353:U353"/>
    <mergeCell ref="J347:L347"/>
    <mergeCell ref="S352:U352"/>
    <mergeCell ref="P349:R349"/>
    <mergeCell ref="P330:Q330"/>
    <mergeCell ref="P326:Q326"/>
    <mergeCell ref="M326:O326"/>
    <mergeCell ref="T326:U326"/>
    <mergeCell ref="P332:Q332"/>
    <mergeCell ref="R332:S332"/>
    <mergeCell ref="T332:U332"/>
    <mergeCell ref="R326:S326"/>
    <mergeCell ref="G345:U345"/>
    <mergeCell ref="M347:O347"/>
    <mergeCell ref="P347:R347"/>
    <mergeCell ref="S347:U347"/>
    <mergeCell ref="G346:I346"/>
    <mergeCell ref="P329:Q329"/>
    <mergeCell ref="R329:S329"/>
    <mergeCell ref="M346:O346"/>
    <mergeCell ref="P353:R353"/>
    <mergeCell ref="C360:F360"/>
    <mergeCell ref="M330:O330"/>
    <mergeCell ref="M329:O329"/>
    <mergeCell ref="A331:C331"/>
    <mergeCell ref="A330:C330"/>
    <mergeCell ref="A329:C329"/>
    <mergeCell ref="A332:C332"/>
    <mergeCell ref="G347:I347"/>
    <mergeCell ref="G351:I351"/>
    <mergeCell ref="J348:L348"/>
    <mergeCell ref="M349:O349"/>
    <mergeCell ref="G353:I353"/>
    <mergeCell ref="J353:L353"/>
    <mergeCell ref="M353:O353"/>
    <mergeCell ref="G350:I350"/>
    <mergeCell ref="M331:O331"/>
    <mergeCell ref="C359:F359"/>
    <mergeCell ref="G357:U357"/>
    <mergeCell ref="G358:I358"/>
    <mergeCell ref="J358:L358"/>
    <mergeCell ref="M358:O358"/>
    <mergeCell ref="J349:L349"/>
    <mergeCell ref="C350:F350"/>
    <mergeCell ref="S358:U358"/>
    <mergeCell ref="F331:G331"/>
    <mergeCell ref="D328:E328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O273:P273"/>
    <mergeCell ref="Q273:R273"/>
    <mergeCell ref="M324:O325"/>
    <mergeCell ref="D332:E332"/>
    <mergeCell ref="F332:G332"/>
    <mergeCell ref="H332:I332"/>
    <mergeCell ref="M332:O332"/>
    <mergeCell ref="A324:C325"/>
    <mergeCell ref="G246:H246"/>
    <mergeCell ref="I246:J246"/>
    <mergeCell ref="K246:L246"/>
    <mergeCell ref="H327:I327"/>
    <mergeCell ref="H328:I328"/>
    <mergeCell ref="H329:I329"/>
    <mergeCell ref="H330:I330"/>
    <mergeCell ref="H331:I331"/>
    <mergeCell ref="A323:I323"/>
    <mergeCell ref="D329:E329"/>
    <mergeCell ref="D327:E327"/>
    <mergeCell ref="F327:G327"/>
    <mergeCell ref="D330:E330"/>
    <mergeCell ref="F330:G330"/>
    <mergeCell ref="F328:G328"/>
    <mergeCell ref="D331:E331"/>
    <mergeCell ref="C271:F273"/>
    <mergeCell ref="I242:J242"/>
    <mergeCell ref="K245:L245"/>
    <mergeCell ref="A319:U319"/>
    <mergeCell ref="G272:J272"/>
    <mergeCell ref="K272:N272"/>
    <mergeCell ref="I279:J279"/>
    <mergeCell ref="K273:L273"/>
    <mergeCell ref="K274:L274"/>
    <mergeCell ref="K275:L275"/>
    <mergeCell ref="K277:L277"/>
    <mergeCell ref="I273:J273"/>
    <mergeCell ref="I275:J275"/>
    <mergeCell ref="S274:T274"/>
    <mergeCell ref="U274:V274"/>
    <mergeCell ref="I277:J277"/>
    <mergeCell ref="G273:H273"/>
    <mergeCell ref="G274:H274"/>
    <mergeCell ref="K278:L278"/>
    <mergeCell ref="S280:T280"/>
    <mergeCell ref="S275:T275"/>
    <mergeCell ref="A307:Y314"/>
    <mergeCell ref="M275:N275"/>
    <mergeCell ref="M276:N276"/>
    <mergeCell ref="O272:R272"/>
    <mergeCell ref="O274:P274"/>
    <mergeCell ref="Q274:R274"/>
    <mergeCell ref="K279:L279"/>
    <mergeCell ref="A236:U236"/>
    <mergeCell ref="M279:N279"/>
    <mergeCell ref="G271:V271"/>
    <mergeCell ref="S272:V272"/>
    <mergeCell ref="S273:T273"/>
    <mergeCell ref="U273:V273"/>
    <mergeCell ref="K240:N240"/>
    <mergeCell ref="M273:N273"/>
    <mergeCell ref="U248:V248"/>
    <mergeCell ref="S248:T248"/>
    <mergeCell ref="D260:E260"/>
    <mergeCell ref="G248:H248"/>
    <mergeCell ref="M248:N248"/>
    <mergeCell ref="G278:H278"/>
    <mergeCell ref="I278:J278"/>
    <mergeCell ref="I274:J274"/>
    <mergeCell ref="I276:J276"/>
    <mergeCell ref="U247:V247"/>
    <mergeCell ref="S247:T247"/>
    <mergeCell ref="G247:H247"/>
    <mergeCell ref="U275:V275"/>
    <mergeCell ref="S276:T276"/>
    <mergeCell ref="U276:V276"/>
    <mergeCell ref="U278:V278"/>
    <mergeCell ref="S278:T278"/>
    <mergeCell ref="U277:V277"/>
    <mergeCell ref="S277:T277"/>
    <mergeCell ref="V386:X386"/>
    <mergeCell ref="B386:I386"/>
    <mergeCell ref="S361:U361"/>
    <mergeCell ref="S383:U383"/>
    <mergeCell ref="U279:V279"/>
    <mergeCell ref="S279:T279"/>
    <mergeCell ref="Q280:R280"/>
    <mergeCell ref="G280:H280"/>
    <mergeCell ref="M323:U323"/>
    <mergeCell ref="T324:U325"/>
    <mergeCell ref="P324:Q325"/>
    <mergeCell ref="R324:S325"/>
    <mergeCell ref="D326:E326"/>
    <mergeCell ref="F326:G326"/>
    <mergeCell ref="H324:I325"/>
    <mergeCell ref="H326:I326"/>
    <mergeCell ref="G275:H275"/>
    <mergeCell ref="M387:O387"/>
    <mergeCell ref="P387:R387"/>
    <mergeCell ref="J382:L382"/>
    <mergeCell ref="V384:X384"/>
    <mergeCell ref="J385:L385"/>
    <mergeCell ref="S385:U385"/>
    <mergeCell ref="V387:X387"/>
    <mergeCell ref="J386:L386"/>
    <mergeCell ref="M386:O386"/>
    <mergeCell ref="P386:R386"/>
    <mergeCell ref="S386:U386"/>
    <mergeCell ref="M382:O382"/>
    <mergeCell ref="P384:R384"/>
    <mergeCell ref="M385:O385"/>
    <mergeCell ref="P385:R385"/>
    <mergeCell ref="V385:X385"/>
    <mergeCell ref="V382:X382"/>
    <mergeCell ref="J383:L383"/>
    <mergeCell ref="S382:U382"/>
    <mergeCell ref="V383:X383"/>
    <mergeCell ref="S387:U387"/>
    <mergeCell ref="J387:L387"/>
    <mergeCell ref="J388:L388"/>
    <mergeCell ref="M388:O388"/>
    <mergeCell ref="S388:U388"/>
    <mergeCell ref="B388:I388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48:P248"/>
    <mergeCell ref="Q248:R248"/>
    <mergeCell ref="I247:J247"/>
    <mergeCell ref="M247:N247"/>
    <mergeCell ref="O247:P247"/>
    <mergeCell ref="Q247:R247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C246:F246"/>
    <mergeCell ref="K276:L276"/>
    <mergeCell ref="I280:J280"/>
    <mergeCell ref="K280:L280"/>
    <mergeCell ref="M280:N280"/>
    <mergeCell ref="O280:P280"/>
    <mergeCell ref="Q278:R278"/>
    <mergeCell ref="M274:N274"/>
    <mergeCell ref="G276:H276"/>
    <mergeCell ref="G277:H277"/>
    <mergeCell ref="G279:H279"/>
    <mergeCell ref="Q275:R275"/>
    <mergeCell ref="O276:P276"/>
    <mergeCell ref="Q276:R276"/>
    <mergeCell ref="O277:P277"/>
    <mergeCell ref="Q277:R277"/>
    <mergeCell ref="O279:P279"/>
    <mergeCell ref="Q279:R279"/>
    <mergeCell ref="O275:P275"/>
    <mergeCell ref="M277:N277"/>
    <mergeCell ref="A445:C445"/>
    <mergeCell ref="D226:F226"/>
    <mergeCell ref="G226:I226"/>
    <mergeCell ref="J226:L226"/>
    <mergeCell ref="D217:F217"/>
    <mergeCell ref="G217:I217"/>
    <mergeCell ref="J217:L217"/>
    <mergeCell ref="A230:Y232"/>
    <mergeCell ref="A423:Y437"/>
    <mergeCell ref="V388:X388"/>
    <mergeCell ref="P388:R388"/>
    <mergeCell ref="J384:L384"/>
    <mergeCell ref="M384:O384"/>
    <mergeCell ref="J352:L352"/>
    <mergeCell ref="M352:O352"/>
    <mergeCell ref="C364:F364"/>
    <mergeCell ref="G364:I364"/>
    <mergeCell ref="G365:I365"/>
    <mergeCell ref="C353:F353"/>
    <mergeCell ref="C357:F358"/>
    <mergeCell ref="P382:R382"/>
    <mergeCell ref="B387:I387"/>
    <mergeCell ref="M217:O217"/>
    <mergeCell ref="P217:R217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K173:L173"/>
    <mergeCell ref="G170:J170"/>
    <mergeCell ref="V121:W121"/>
    <mergeCell ref="V122:W122"/>
    <mergeCell ref="P218:R218"/>
    <mergeCell ref="D222:F223"/>
    <mergeCell ref="G223:I223"/>
    <mergeCell ref="J223:L223"/>
    <mergeCell ref="H181:J181"/>
    <mergeCell ref="G172:J172"/>
    <mergeCell ref="D185:G185"/>
    <mergeCell ref="K185:M185"/>
    <mergeCell ref="H184:J184"/>
    <mergeCell ref="H185:J185"/>
    <mergeCell ref="D213:F214"/>
    <mergeCell ref="G213:R213"/>
    <mergeCell ref="G214:I214"/>
    <mergeCell ref="J214:L214"/>
    <mergeCell ref="M214:O214"/>
    <mergeCell ref="P214:R214"/>
    <mergeCell ref="D184:G184"/>
    <mergeCell ref="K184:M184"/>
    <mergeCell ref="A204:Y207"/>
    <mergeCell ref="G162:J162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68:Y374"/>
    <mergeCell ref="A413:Y417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  <mergeCell ref="A175:Y176"/>
    <mergeCell ref="G173:J173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2197</v>
      </c>
      <c r="B6" t="s">
        <v>51</v>
      </c>
      <c r="C6" t="s">
        <v>65</v>
      </c>
      <c r="D6">
        <v>1</v>
      </c>
    </row>
    <row r="7" spans="1:4" x14ac:dyDescent="0.25">
      <c r="A7">
        <v>7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3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151</v>
      </c>
      <c r="C2">
        <v>31</v>
      </c>
      <c r="D2">
        <v>207</v>
      </c>
      <c r="E2">
        <v>0</v>
      </c>
      <c r="F2">
        <v>21</v>
      </c>
      <c r="G2">
        <v>10</v>
      </c>
    </row>
    <row r="3" spans="1:7" x14ac:dyDescent="0.25">
      <c r="A3">
        <v>2</v>
      </c>
      <c r="B3" t="s">
        <v>122</v>
      </c>
      <c r="C3">
        <v>1</v>
      </c>
      <c r="D3">
        <v>209</v>
      </c>
      <c r="E3">
        <v>0</v>
      </c>
      <c r="F3">
        <v>4</v>
      </c>
      <c r="G3">
        <v>18</v>
      </c>
    </row>
    <row r="4" spans="1:7" x14ac:dyDescent="0.25">
      <c r="A4">
        <v>3</v>
      </c>
      <c r="B4" t="s">
        <v>153</v>
      </c>
      <c r="C4">
        <v>0</v>
      </c>
      <c r="D4">
        <v>7</v>
      </c>
      <c r="E4">
        <v>0</v>
      </c>
      <c r="F4">
        <v>0</v>
      </c>
      <c r="G4">
        <v>69</v>
      </c>
    </row>
    <row r="5" spans="1:7" x14ac:dyDescent="0.25">
      <c r="A5">
        <v>4</v>
      </c>
      <c r="B5" t="s">
        <v>154</v>
      </c>
      <c r="C5">
        <v>0</v>
      </c>
      <c r="D5">
        <v>0</v>
      </c>
      <c r="E5">
        <v>0</v>
      </c>
      <c r="F5">
        <v>0</v>
      </c>
      <c r="G5">
        <v>68</v>
      </c>
    </row>
    <row r="6" spans="1:7" x14ac:dyDescent="0.25">
      <c r="A6">
        <v>5</v>
      </c>
      <c r="B6" t="s">
        <v>152</v>
      </c>
      <c r="C6">
        <v>0</v>
      </c>
      <c r="D6">
        <v>0</v>
      </c>
      <c r="E6">
        <v>0</v>
      </c>
      <c r="F6">
        <v>0</v>
      </c>
      <c r="G6">
        <v>59</v>
      </c>
    </row>
    <row r="7" spans="1:7" x14ac:dyDescent="0.25">
      <c r="A7">
        <v>6</v>
      </c>
      <c r="B7" t="s">
        <v>102</v>
      </c>
      <c r="C7">
        <v>9</v>
      </c>
      <c r="D7">
        <v>14</v>
      </c>
      <c r="E7">
        <v>0</v>
      </c>
      <c r="F7">
        <v>98</v>
      </c>
      <c r="G7">
        <v>164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4</v>
      </c>
      <c r="D2">
        <v>2340</v>
      </c>
      <c r="E2">
        <v>0</v>
      </c>
      <c r="F2">
        <v>61</v>
      </c>
      <c r="G2">
        <v>110</v>
      </c>
    </row>
    <row r="3" spans="1:7" x14ac:dyDescent="0.25">
      <c r="A3">
        <v>2</v>
      </c>
      <c r="B3" t="s">
        <v>151</v>
      </c>
      <c r="C3">
        <v>233</v>
      </c>
      <c r="D3">
        <v>1833</v>
      </c>
      <c r="E3">
        <v>0</v>
      </c>
      <c r="F3">
        <v>109</v>
      </c>
      <c r="G3">
        <v>53</v>
      </c>
    </row>
    <row r="4" spans="1:7" x14ac:dyDescent="0.25">
      <c r="A4">
        <v>3</v>
      </c>
      <c r="B4" t="s">
        <v>123</v>
      </c>
      <c r="C4">
        <v>90</v>
      </c>
      <c r="D4">
        <v>62</v>
      </c>
      <c r="E4">
        <v>0</v>
      </c>
      <c r="F4">
        <v>516</v>
      </c>
      <c r="G4">
        <v>293</v>
      </c>
    </row>
    <row r="5" spans="1:7" x14ac:dyDescent="0.25">
      <c r="A5">
        <v>4</v>
      </c>
      <c r="B5" t="s">
        <v>160</v>
      </c>
      <c r="C5">
        <v>14</v>
      </c>
      <c r="D5">
        <v>7</v>
      </c>
      <c r="E5">
        <v>0</v>
      </c>
      <c r="F5">
        <v>2</v>
      </c>
      <c r="G5">
        <v>322</v>
      </c>
    </row>
    <row r="6" spans="1:7" x14ac:dyDescent="0.25">
      <c r="A6">
        <v>5</v>
      </c>
      <c r="B6" t="s">
        <v>154</v>
      </c>
      <c r="C6">
        <v>6</v>
      </c>
      <c r="D6">
        <v>5</v>
      </c>
      <c r="E6">
        <v>0</v>
      </c>
      <c r="F6">
        <v>0</v>
      </c>
      <c r="G6">
        <v>316</v>
      </c>
    </row>
    <row r="7" spans="1:7" x14ac:dyDescent="0.25">
      <c r="A7">
        <v>6</v>
      </c>
      <c r="B7" t="s">
        <v>102</v>
      </c>
      <c r="C7">
        <v>109</v>
      </c>
      <c r="D7">
        <v>102</v>
      </c>
      <c r="E7">
        <v>0</v>
      </c>
      <c r="F7">
        <v>507</v>
      </c>
      <c r="G7">
        <v>1347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893</v>
      </c>
      <c r="B2" t="s">
        <v>108</v>
      </c>
      <c r="C2" t="s">
        <v>161</v>
      </c>
    </row>
    <row r="3" spans="1:3" x14ac:dyDescent="0.25">
      <c r="A3">
        <v>871</v>
      </c>
      <c r="B3" t="s">
        <v>108</v>
      </c>
      <c r="C3" t="s">
        <v>162</v>
      </c>
    </row>
    <row r="4" spans="1:3" x14ac:dyDescent="0.25">
      <c r="A4">
        <v>833</v>
      </c>
      <c r="B4" t="s">
        <v>108</v>
      </c>
      <c r="C4" t="s">
        <v>163</v>
      </c>
    </row>
    <row r="5" spans="1:3" x14ac:dyDescent="0.25">
      <c r="A5">
        <v>838</v>
      </c>
      <c r="B5" t="s">
        <v>108</v>
      </c>
      <c r="C5" t="s">
        <v>164</v>
      </c>
    </row>
    <row r="6" spans="1:3" x14ac:dyDescent="0.25">
      <c r="A6">
        <v>822</v>
      </c>
      <c r="B6" t="s">
        <v>108</v>
      </c>
      <c r="C6" t="s">
        <v>165</v>
      </c>
    </row>
    <row r="7" spans="1:3" x14ac:dyDescent="0.25">
      <c r="A7">
        <v>5290</v>
      </c>
      <c r="B7" t="s">
        <v>5</v>
      </c>
      <c r="C7" t="s">
        <v>161</v>
      </c>
    </row>
    <row r="8" spans="1:3" x14ac:dyDescent="0.25">
      <c r="A8">
        <v>5255</v>
      </c>
      <c r="B8" t="s">
        <v>5</v>
      </c>
      <c r="C8" t="s">
        <v>162</v>
      </c>
    </row>
    <row r="9" spans="1:3" x14ac:dyDescent="0.25">
      <c r="A9">
        <v>5195</v>
      </c>
      <c r="B9" t="s">
        <v>5</v>
      </c>
      <c r="C9" t="s">
        <v>163</v>
      </c>
    </row>
    <row r="10" spans="1:3" x14ac:dyDescent="0.25">
      <c r="A10">
        <v>5140</v>
      </c>
      <c r="B10" t="s">
        <v>5</v>
      </c>
      <c r="C10" t="s">
        <v>164</v>
      </c>
    </row>
    <row r="11" spans="1:3" x14ac:dyDescent="0.25">
      <c r="A11">
        <v>5111</v>
      </c>
      <c r="B11" t="s">
        <v>5</v>
      </c>
      <c r="C11" t="s">
        <v>165</v>
      </c>
    </row>
    <row r="12" spans="1:3" x14ac:dyDescent="0.25">
      <c r="A12">
        <v>212</v>
      </c>
      <c r="B12" t="s">
        <v>6</v>
      </c>
      <c r="C12" t="s">
        <v>161</v>
      </c>
    </row>
    <row r="13" spans="1:3" x14ac:dyDescent="0.25">
      <c r="A13">
        <v>201</v>
      </c>
      <c r="B13" t="s">
        <v>6</v>
      </c>
      <c r="C13" t="s">
        <v>162</v>
      </c>
    </row>
    <row r="14" spans="1:3" x14ac:dyDescent="0.25">
      <c r="A14">
        <v>183</v>
      </c>
      <c r="B14" t="s">
        <v>6</v>
      </c>
      <c r="C14" t="s">
        <v>163</v>
      </c>
    </row>
    <row r="15" spans="1:3" x14ac:dyDescent="0.25">
      <c r="A15">
        <v>183</v>
      </c>
      <c r="B15" t="s">
        <v>6</v>
      </c>
      <c r="C15" t="s">
        <v>164</v>
      </c>
    </row>
    <row r="16" spans="1:3" x14ac:dyDescent="0.25">
      <c r="A16">
        <v>153</v>
      </c>
      <c r="B16" t="s">
        <v>6</v>
      </c>
      <c r="C16" t="s">
        <v>165</v>
      </c>
    </row>
    <row r="17" spans="1:3" x14ac:dyDescent="0.25">
      <c r="A17">
        <v>256</v>
      </c>
      <c r="B17" t="s">
        <v>7</v>
      </c>
      <c r="C17" t="s">
        <v>161</v>
      </c>
    </row>
    <row r="18" spans="1:3" x14ac:dyDescent="0.25">
      <c r="A18">
        <v>278</v>
      </c>
      <c r="B18" t="s">
        <v>7</v>
      </c>
      <c r="C18" t="s">
        <v>162</v>
      </c>
    </row>
    <row r="19" spans="1:3" x14ac:dyDescent="0.25">
      <c r="A19">
        <v>254</v>
      </c>
      <c r="B19" t="s">
        <v>7</v>
      </c>
      <c r="C19" t="s">
        <v>163</v>
      </c>
    </row>
    <row r="20" spans="1:3" x14ac:dyDescent="0.25">
      <c r="A20">
        <v>246</v>
      </c>
      <c r="B20" t="s">
        <v>7</v>
      </c>
      <c r="C20" t="s">
        <v>164</v>
      </c>
    </row>
    <row r="21" spans="1:3" x14ac:dyDescent="0.25">
      <c r="A21" s="2">
        <v>188</v>
      </c>
      <c r="B21" s="2" t="s">
        <v>7</v>
      </c>
      <c r="C21" s="2" t="s">
        <v>165</v>
      </c>
    </row>
    <row r="22" spans="1:3" x14ac:dyDescent="0.25">
      <c r="A22" s="2">
        <v>0</v>
      </c>
      <c r="B22" s="2" t="s">
        <v>133</v>
      </c>
      <c r="C22" s="2" t="s">
        <v>161</v>
      </c>
    </row>
    <row r="23" spans="1:3" x14ac:dyDescent="0.25">
      <c r="A23" s="2">
        <v>0</v>
      </c>
      <c r="B23" s="2" t="s">
        <v>133</v>
      </c>
      <c r="C23" s="2" t="s">
        <v>162</v>
      </c>
    </row>
    <row r="24" spans="1:3" x14ac:dyDescent="0.25">
      <c r="A24" s="2">
        <v>0</v>
      </c>
      <c r="B24" s="2" t="s">
        <v>133</v>
      </c>
      <c r="C24" s="2" t="s">
        <v>163</v>
      </c>
    </row>
    <row r="25" spans="1:3" x14ac:dyDescent="0.25">
      <c r="A25" s="2">
        <v>1</v>
      </c>
      <c r="B25" s="2" t="s">
        <v>133</v>
      </c>
      <c r="C25" s="2" t="s">
        <v>164</v>
      </c>
    </row>
    <row r="26" spans="1:3" x14ac:dyDescent="0.25">
      <c r="A26" s="2">
        <v>1</v>
      </c>
      <c r="B26" s="2" t="s">
        <v>133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2410</v>
      </c>
      <c r="C2" t="s">
        <v>34</v>
      </c>
    </row>
    <row r="3" spans="1:3" x14ac:dyDescent="0.25">
      <c r="A3" t="s">
        <v>112</v>
      </c>
      <c r="B3">
        <v>24103</v>
      </c>
      <c r="C3" t="s">
        <v>34</v>
      </c>
    </row>
    <row r="4" spans="1:3" x14ac:dyDescent="0.25">
      <c r="A4" t="s">
        <v>113</v>
      </c>
      <c r="B4">
        <v>943</v>
      </c>
      <c r="C4" t="s">
        <v>34</v>
      </c>
    </row>
    <row r="5" spans="1:3" x14ac:dyDescent="0.25">
      <c r="A5" t="s">
        <v>30</v>
      </c>
      <c r="B5">
        <v>50102</v>
      </c>
      <c r="C5" t="s">
        <v>34</v>
      </c>
    </row>
    <row r="6" spans="1:3" x14ac:dyDescent="0.25">
      <c r="A6" t="s">
        <v>111</v>
      </c>
      <c r="B6">
        <v>185</v>
      </c>
      <c r="C6" t="s">
        <v>24</v>
      </c>
    </row>
    <row r="7" spans="1:3" x14ac:dyDescent="0.25">
      <c r="A7" t="s">
        <v>112</v>
      </c>
      <c r="B7">
        <v>1342</v>
      </c>
      <c r="C7" t="s">
        <v>24</v>
      </c>
    </row>
    <row r="8" spans="1:3" x14ac:dyDescent="0.25">
      <c r="A8" t="s">
        <v>113</v>
      </c>
      <c r="B8">
        <v>163</v>
      </c>
      <c r="C8" t="s">
        <v>24</v>
      </c>
    </row>
    <row r="9" spans="1:3" x14ac:dyDescent="0.25">
      <c r="A9" t="s">
        <v>30</v>
      </c>
      <c r="B9">
        <v>2362</v>
      </c>
      <c r="C9" t="s">
        <v>24</v>
      </c>
    </row>
    <row r="10" spans="1:3" x14ac:dyDescent="0.25">
      <c r="A10" t="s">
        <v>111</v>
      </c>
      <c r="B10">
        <v>254</v>
      </c>
      <c r="C10" t="s">
        <v>35</v>
      </c>
    </row>
    <row r="11" spans="1:3" x14ac:dyDescent="0.25">
      <c r="A11" t="s">
        <v>112</v>
      </c>
      <c r="B11">
        <v>1665</v>
      </c>
      <c r="C11" t="s">
        <v>35</v>
      </c>
    </row>
    <row r="12" spans="1:3" x14ac:dyDescent="0.25">
      <c r="A12" t="s">
        <v>113</v>
      </c>
      <c r="B12">
        <v>123</v>
      </c>
      <c r="C12" t="s">
        <v>35</v>
      </c>
    </row>
    <row r="13" spans="1:3" x14ac:dyDescent="0.25">
      <c r="A13" t="s">
        <v>30</v>
      </c>
      <c r="B13">
        <v>1982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390</v>
      </c>
      <c r="B2" t="s">
        <v>134</v>
      </c>
      <c r="C2" t="s">
        <v>3</v>
      </c>
      <c r="D2">
        <v>1</v>
      </c>
    </row>
    <row r="3" spans="1:4" x14ac:dyDescent="0.25">
      <c r="A3">
        <v>222</v>
      </c>
      <c r="B3" t="s">
        <v>134</v>
      </c>
      <c r="C3" t="s">
        <v>77</v>
      </c>
      <c r="D3">
        <v>1</v>
      </c>
    </row>
    <row r="4" spans="1:4" x14ac:dyDescent="0.25">
      <c r="A4">
        <v>39</v>
      </c>
      <c r="B4" t="s">
        <v>166</v>
      </c>
      <c r="C4" t="s">
        <v>3</v>
      </c>
      <c r="D4">
        <v>2</v>
      </c>
    </row>
    <row r="5" spans="1:4" x14ac:dyDescent="0.25">
      <c r="A5">
        <v>42</v>
      </c>
      <c r="B5" t="s">
        <v>166</v>
      </c>
      <c r="C5" t="s">
        <v>77</v>
      </c>
      <c r="D5">
        <v>2</v>
      </c>
    </row>
    <row r="6" spans="1:4" x14ac:dyDescent="0.25">
      <c r="A6">
        <v>0</v>
      </c>
      <c r="B6" t="s">
        <v>167</v>
      </c>
      <c r="C6" t="s">
        <v>3</v>
      </c>
      <c r="D6">
        <v>3</v>
      </c>
    </row>
    <row r="7" spans="1:4" x14ac:dyDescent="0.25">
      <c r="A7">
        <v>1</v>
      </c>
      <c r="B7" t="s">
        <v>167</v>
      </c>
      <c r="C7" t="s">
        <v>77</v>
      </c>
      <c r="D7">
        <v>3</v>
      </c>
    </row>
    <row r="8" spans="1:4" x14ac:dyDescent="0.25">
      <c r="A8">
        <v>12</v>
      </c>
      <c r="B8" t="s">
        <v>168</v>
      </c>
      <c r="C8" t="s">
        <v>3</v>
      </c>
      <c r="D8">
        <v>4</v>
      </c>
    </row>
    <row r="9" spans="1:4" x14ac:dyDescent="0.25">
      <c r="A9">
        <v>5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22330</v>
      </c>
      <c r="C2" t="s">
        <v>34</v>
      </c>
    </row>
    <row r="3" spans="1:3" x14ac:dyDescent="0.25">
      <c r="A3" t="s">
        <v>112</v>
      </c>
      <c r="B3">
        <v>227618</v>
      </c>
      <c r="C3" t="s">
        <v>34</v>
      </c>
    </row>
    <row r="4" spans="1:3" x14ac:dyDescent="0.25">
      <c r="A4" t="s">
        <v>113</v>
      </c>
      <c r="B4">
        <v>8985</v>
      </c>
      <c r="C4" t="s">
        <v>34</v>
      </c>
    </row>
    <row r="5" spans="1:3" x14ac:dyDescent="0.25">
      <c r="A5" t="s">
        <v>30</v>
      </c>
      <c r="B5">
        <v>409056</v>
      </c>
      <c r="C5" t="s">
        <v>34</v>
      </c>
    </row>
    <row r="6" spans="1:3" x14ac:dyDescent="0.25">
      <c r="A6" t="s">
        <v>111</v>
      </c>
      <c r="B6">
        <v>1277</v>
      </c>
      <c r="C6" t="s">
        <v>24</v>
      </c>
    </row>
    <row r="7" spans="1:3" x14ac:dyDescent="0.25">
      <c r="A7" t="s">
        <v>112</v>
      </c>
      <c r="B7">
        <v>11580</v>
      </c>
      <c r="C7" t="s">
        <v>24</v>
      </c>
    </row>
    <row r="8" spans="1:3" x14ac:dyDescent="0.25">
      <c r="A8" t="s">
        <v>113</v>
      </c>
      <c r="B8">
        <v>1225</v>
      </c>
      <c r="C8" t="s">
        <v>24</v>
      </c>
    </row>
    <row r="9" spans="1:3" x14ac:dyDescent="0.25">
      <c r="A9" t="s">
        <v>30</v>
      </c>
      <c r="B9">
        <v>20992</v>
      </c>
      <c r="C9" t="s">
        <v>24</v>
      </c>
    </row>
    <row r="10" spans="1:3" x14ac:dyDescent="0.25">
      <c r="A10" t="s">
        <v>111</v>
      </c>
      <c r="B10">
        <v>2339</v>
      </c>
      <c r="C10" t="s">
        <v>35</v>
      </c>
    </row>
    <row r="11" spans="1:3" x14ac:dyDescent="0.25">
      <c r="A11" t="s">
        <v>112</v>
      </c>
      <c r="B11">
        <v>16426</v>
      </c>
      <c r="C11" t="s">
        <v>35</v>
      </c>
    </row>
    <row r="12" spans="1:3" x14ac:dyDescent="0.25">
      <c r="A12" t="s">
        <v>113</v>
      </c>
      <c r="B12">
        <v>1232</v>
      </c>
      <c r="C12" t="s">
        <v>35</v>
      </c>
    </row>
    <row r="13" spans="1:3" x14ac:dyDescent="0.25">
      <c r="A13" t="s">
        <v>30</v>
      </c>
      <c r="B13">
        <v>20529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3292</v>
      </c>
      <c r="B2" t="s">
        <v>134</v>
      </c>
      <c r="C2" t="s">
        <v>3</v>
      </c>
      <c r="D2">
        <v>1</v>
      </c>
    </row>
    <row r="3" spans="1:4" x14ac:dyDescent="0.25">
      <c r="A3">
        <v>2725</v>
      </c>
      <c r="B3" t="s">
        <v>134</v>
      </c>
      <c r="C3" t="s">
        <v>77</v>
      </c>
      <c r="D3">
        <v>1</v>
      </c>
    </row>
    <row r="4" spans="1:4" x14ac:dyDescent="0.25">
      <c r="A4">
        <v>409</v>
      </c>
      <c r="B4" t="s">
        <v>166</v>
      </c>
      <c r="C4" t="s">
        <v>3</v>
      </c>
      <c r="D4">
        <v>2</v>
      </c>
    </row>
    <row r="5" spans="1:4" x14ac:dyDescent="0.25">
      <c r="A5">
        <v>367</v>
      </c>
      <c r="B5" t="s">
        <v>166</v>
      </c>
      <c r="C5" t="s">
        <v>77</v>
      </c>
      <c r="D5">
        <v>2</v>
      </c>
    </row>
    <row r="6" spans="1:4" x14ac:dyDescent="0.25">
      <c r="A6">
        <v>0</v>
      </c>
      <c r="B6" t="s">
        <v>167</v>
      </c>
      <c r="C6" t="s">
        <v>3</v>
      </c>
      <c r="D6">
        <v>3</v>
      </c>
    </row>
    <row r="7" spans="1:4" x14ac:dyDescent="0.25">
      <c r="A7">
        <v>12</v>
      </c>
      <c r="B7" t="s">
        <v>167</v>
      </c>
      <c r="C7" t="s">
        <v>77</v>
      </c>
      <c r="D7">
        <v>3</v>
      </c>
    </row>
    <row r="8" spans="1:4" x14ac:dyDescent="0.25">
      <c r="A8">
        <v>73</v>
      </c>
      <c r="B8" t="s">
        <v>168</v>
      </c>
      <c r="C8" t="s">
        <v>3</v>
      </c>
      <c r="D8">
        <v>4</v>
      </c>
    </row>
    <row r="9" spans="1:4" x14ac:dyDescent="0.25">
      <c r="A9">
        <v>38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18624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979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507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30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5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8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6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24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3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1098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23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35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4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6184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376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218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2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2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5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3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246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16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1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8498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344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77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1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4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3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2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2811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158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53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2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9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1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196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35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25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1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2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103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1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8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49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97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16137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1030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464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12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7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13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3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1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16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5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636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23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44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7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9</v>
      </c>
      <c r="C2" t="s">
        <v>85</v>
      </c>
      <c r="D2" t="s">
        <v>3</v>
      </c>
    </row>
    <row r="3" spans="1:4" x14ac:dyDescent="0.25">
      <c r="A3">
        <v>2</v>
      </c>
      <c r="B3">
        <v>5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131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127</v>
      </c>
      <c r="C1" t="s">
        <v>30</v>
      </c>
      <c r="D1" t="s">
        <v>128</v>
      </c>
    </row>
    <row r="2" spans="1:4" x14ac:dyDescent="0.25">
      <c r="A2">
        <v>1</v>
      </c>
      <c r="B2" t="s">
        <v>129</v>
      </c>
      <c r="C2">
        <v>0</v>
      </c>
      <c r="D2">
        <v>0</v>
      </c>
    </row>
    <row r="3" spans="1:4" x14ac:dyDescent="0.25">
      <c r="A3">
        <v>2</v>
      </c>
      <c r="B3" t="s">
        <v>130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385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174</v>
      </c>
      <c r="G3">
        <v>1</v>
      </c>
    </row>
    <row r="4" spans="1:7" x14ac:dyDescent="0.25">
      <c r="A4">
        <v>3</v>
      </c>
      <c r="B4" t="s">
        <v>152</v>
      </c>
      <c r="C4" t="s">
        <v>31</v>
      </c>
      <c r="D4" t="s">
        <v>30</v>
      </c>
      <c r="E4">
        <v>1</v>
      </c>
      <c r="F4">
        <v>108</v>
      </c>
      <c r="G4">
        <v>1</v>
      </c>
    </row>
    <row r="5" spans="1:7" x14ac:dyDescent="0.25">
      <c r="A5">
        <v>4</v>
      </c>
      <c r="B5" t="s">
        <v>123</v>
      </c>
      <c r="C5" t="s">
        <v>31</v>
      </c>
      <c r="D5" t="s">
        <v>30</v>
      </c>
      <c r="E5">
        <v>1</v>
      </c>
      <c r="F5">
        <v>29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85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319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516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250</v>
      </c>
      <c r="G9">
        <v>1</v>
      </c>
    </row>
    <row r="10" spans="1:7" x14ac:dyDescent="0.25">
      <c r="A10">
        <v>3</v>
      </c>
      <c r="B10" t="s">
        <v>152</v>
      </c>
      <c r="C10" t="s">
        <v>31</v>
      </c>
      <c r="D10" t="s">
        <v>10</v>
      </c>
      <c r="E10">
        <v>2</v>
      </c>
      <c r="F10">
        <v>108</v>
      </c>
      <c r="G10">
        <v>1</v>
      </c>
    </row>
    <row r="11" spans="1:7" x14ac:dyDescent="0.25">
      <c r="A11">
        <v>4</v>
      </c>
      <c r="B11" t="s">
        <v>123</v>
      </c>
      <c r="C11" t="s">
        <v>31</v>
      </c>
      <c r="D11" t="s">
        <v>10</v>
      </c>
      <c r="E11">
        <v>2</v>
      </c>
      <c r="F11">
        <v>45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85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366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415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179</v>
      </c>
      <c r="G15">
        <v>2</v>
      </c>
    </row>
    <row r="16" spans="1:7" x14ac:dyDescent="0.25">
      <c r="A16">
        <v>3</v>
      </c>
      <c r="B16" t="s">
        <v>152</v>
      </c>
      <c r="C16" s="2" t="s">
        <v>55</v>
      </c>
      <c r="D16" t="s">
        <v>30</v>
      </c>
      <c r="E16">
        <v>1</v>
      </c>
      <c r="F16" s="2">
        <v>108</v>
      </c>
      <c r="G16">
        <v>2</v>
      </c>
    </row>
    <row r="17" spans="1:7" x14ac:dyDescent="0.25">
      <c r="A17">
        <v>4</v>
      </c>
      <c r="B17" t="s">
        <v>123</v>
      </c>
      <c r="C17" s="2" t="s">
        <v>55</v>
      </c>
      <c r="D17" t="s">
        <v>30</v>
      </c>
      <c r="E17">
        <v>1</v>
      </c>
      <c r="F17" s="2">
        <v>44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85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339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608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273</v>
      </c>
      <c r="G21">
        <v>2</v>
      </c>
    </row>
    <row r="22" spans="1:7" x14ac:dyDescent="0.25">
      <c r="A22">
        <v>3</v>
      </c>
      <c r="B22" t="s">
        <v>152</v>
      </c>
      <c r="C22" s="2" t="s">
        <v>55</v>
      </c>
      <c r="D22" t="s">
        <v>10</v>
      </c>
      <c r="E22">
        <v>2</v>
      </c>
      <c r="F22" s="2">
        <v>109</v>
      </c>
      <c r="G22">
        <v>2</v>
      </c>
    </row>
    <row r="23" spans="1:7" x14ac:dyDescent="0.25">
      <c r="A23">
        <v>4</v>
      </c>
      <c r="B23" t="s">
        <v>123</v>
      </c>
      <c r="C23" s="2" t="s">
        <v>55</v>
      </c>
      <c r="D23" t="s">
        <v>10</v>
      </c>
      <c r="E23">
        <v>2</v>
      </c>
      <c r="F23" s="2">
        <v>82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85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405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152</v>
      </c>
      <c r="C28" t="s">
        <v>103</v>
      </c>
      <c r="D28" t="s">
        <v>30</v>
      </c>
      <c r="E28">
        <v>1</v>
      </c>
      <c r="F28">
        <v>5</v>
      </c>
      <c r="G28">
        <v>3</v>
      </c>
    </row>
    <row r="29" spans="1:7" x14ac:dyDescent="0.25">
      <c r="A29">
        <v>4</v>
      </c>
      <c r="B29" t="s">
        <v>123</v>
      </c>
      <c r="C29" t="s">
        <v>103</v>
      </c>
      <c r="D29" t="s">
        <v>30</v>
      </c>
      <c r="E29">
        <v>1</v>
      </c>
      <c r="F29">
        <v>6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13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152</v>
      </c>
      <c r="C34" t="s">
        <v>103</v>
      </c>
      <c r="D34" t="s">
        <v>10</v>
      </c>
      <c r="E34">
        <v>2</v>
      </c>
      <c r="F34">
        <v>5</v>
      </c>
      <c r="G34">
        <v>3</v>
      </c>
    </row>
    <row r="35" spans="1:7" x14ac:dyDescent="0.25">
      <c r="A35">
        <v>4</v>
      </c>
      <c r="B35" t="s">
        <v>123</v>
      </c>
      <c r="C35" t="s">
        <v>103</v>
      </c>
      <c r="D35" t="s">
        <v>10</v>
      </c>
      <c r="E35">
        <v>2</v>
      </c>
      <c r="F35">
        <v>18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2860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2112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274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428</v>
      </c>
      <c r="G5">
        <v>1</v>
      </c>
    </row>
    <row r="6" spans="1:7" x14ac:dyDescent="0.25">
      <c r="A6">
        <v>5</v>
      </c>
      <c r="B6" t="s">
        <v>152</v>
      </c>
      <c r="C6" t="s">
        <v>31</v>
      </c>
      <c r="D6" t="s">
        <v>30</v>
      </c>
      <c r="E6">
        <v>1</v>
      </c>
      <c r="F6">
        <v>437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2301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4002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2720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415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432</v>
      </c>
      <c r="G11">
        <v>1</v>
      </c>
    </row>
    <row r="12" spans="1:7" x14ac:dyDescent="0.25">
      <c r="A12">
        <v>5</v>
      </c>
      <c r="B12" t="s">
        <v>152</v>
      </c>
      <c r="C12" t="s">
        <v>31</v>
      </c>
      <c r="D12" t="s">
        <v>10</v>
      </c>
      <c r="E12">
        <v>2</v>
      </c>
      <c r="F12">
        <v>438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2587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2924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2134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457</v>
      </c>
      <c r="G16">
        <v>2</v>
      </c>
    </row>
    <row r="17" spans="1:7" x14ac:dyDescent="0.2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442</v>
      </c>
      <c r="G17">
        <v>2</v>
      </c>
    </row>
    <row r="18" spans="1:7" x14ac:dyDescent="0.25">
      <c r="A18">
        <v>5</v>
      </c>
      <c r="B18" t="s">
        <v>152</v>
      </c>
      <c r="C18" s="2" t="s">
        <v>55</v>
      </c>
      <c r="D18" t="s">
        <v>30</v>
      </c>
      <c r="E18">
        <v>1</v>
      </c>
      <c r="F18" s="2">
        <v>438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2490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4497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2914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736</v>
      </c>
      <c r="G22">
        <v>2</v>
      </c>
    </row>
    <row r="23" spans="1:7" x14ac:dyDescent="0.2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517</v>
      </c>
      <c r="G23">
        <v>2</v>
      </c>
    </row>
    <row r="24" spans="1:7" x14ac:dyDescent="0.25">
      <c r="A24">
        <v>5</v>
      </c>
      <c r="B24" t="s">
        <v>152</v>
      </c>
      <c r="C24" s="2" t="s">
        <v>55</v>
      </c>
      <c r="D24" t="s">
        <v>10</v>
      </c>
      <c r="E24">
        <v>2</v>
      </c>
      <c r="F24" s="2">
        <v>476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2999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6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34</v>
      </c>
      <c r="G28">
        <v>3</v>
      </c>
    </row>
    <row r="29" spans="1:7" x14ac:dyDescent="0.2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152</v>
      </c>
      <c r="C30" t="s">
        <v>103</v>
      </c>
      <c r="D30" t="s">
        <v>30</v>
      </c>
      <c r="E30">
        <v>1</v>
      </c>
      <c r="F30">
        <v>6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60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6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6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78</v>
      </c>
      <c r="G34">
        <v>3</v>
      </c>
    </row>
    <row r="35" spans="1:7" x14ac:dyDescent="0.2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2</v>
      </c>
      <c r="G35">
        <v>3</v>
      </c>
    </row>
    <row r="36" spans="1:7" x14ac:dyDescent="0.25">
      <c r="A36">
        <v>5</v>
      </c>
      <c r="B36" t="s">
        <v>152</v>
      </c>
      <c r="C36" t="s">
        <v>103</v>
      </c>
      <c r="D36" t="s">
        <v>10</v>
      </c>
      <c r="E36">
        <v>2</v>
      </c>
      <c r="F36">
        <v>6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69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1709</v>
      </c>
      <c r="D2">
        <v>1512</v>
      </c>
      <c r="E2">
        <v>213</v>
      </c>
    </row>
    <row r="3" spans="1:5" x14ac:dyDescent="0.25">
      <c r="A3">
        <v>2</v>
      </c>
      <c r="B3" t="s">
        <v>125</v>
      </c>
      <c r="C3">
        <v>274</v>
      </c>
      <c r="D3">
        <v>221</v>
      </c>
      <c r="E3">
        <v>18</v>
      </c>
    </row>
    <row r="4" spans="1:5" x14ac:dyDescent="0.25">
      <c r="A4">
        <v>3</v>
      </c>
      <c r="B4" t="s">
        <v>136</v>
      </c>
      <c r="C4">
        <v>250</v>
      </c>
      <c r="D4">
        <v>221</v>
      </c>
      <c r="E4">
        <v>9</v>
      </c>
    </row>
    <row r="5" spans="1:5" x14ac:dyDescent="0.25">
      <c r="A5" s="2">
        <v>4</v>
      </c>
      <c r="B5" s="2" t="s">
        <v>155</v>
      </c>
      <c r="C5" s="2">
        <v>171</v>
      </c>
      <c r="D5" s="2">
        <v>156</v>
      </c>
      <c r="E5" s="2">
        <v>173</v>
      </c>
    </row>
    <row r="6" spans="1:5" x14ac:dyDescent="0.25">
      <c r="A6" s="2">
        <v>5</v>
      </c>
      <c r="B6" s="2" t="s">
        <v>156</v>
      </c>
      <c r="C6" s="2">
        <v>144</v>
      </c>
      <c r="D6" s="2">
        <v>134</v>
      </c>
      <c r="E6" s="2">
        <v>13</v>
      </c>
    </row>
    <row r="7" spans="1:5" x14ac:dyDescent="0.25">
      <c r="A7" s="2">
        <v>6</v>
      </c>
      <c r="B7" s="2" t="s">
        <v>102</v>
      </c>
      <c r="C7" s="2">
        <v>444</v>
      </c>
      <c r="D7" s="2">
        <v>375</v>
      </c>
      <c r="E7" s="2">
        <v>123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63</v>
      </c>
      <c r="D2" s="2">
        <v>50</v>
      </c>
      <c r="E2" s="2">
        <v>30</v>
      </c>
    </row>
    <row r="3" spans="1:5" x14ac:dyDescent="0.25">
      <c r="A3" s="2">
        <v>2</v>
      </c>
      <c r="B3" s="2" t="s">
        <v>157</v>
      </c>
      <c r="C3" s="2">
        <v>19</v>
      </c>
      <c r="D3" s="2">
        <v>22</v>
      </c>
      <c r="E3" s="2">
        <v>15</v>
      </c>
    </row>
    <row r="4" spans="1:5" x14ac:dyDescent="0.25">
      <c r="A4" s="2">
        <v>3</v>
      </c>
      <c r="B4" s="2" t="s">
        <v>158</v>
      </c>
      <c r="C4" s="2">
        <v>18</v>
      </c>
      <c r="D4" s="2">
        <v>13</v>
      </c>
      <c r="E4" s="2">
        <v>12</v>
      </c>
    </row>
    <row r="5" spans="1:5" x14ac:dyDescent="0.25">
      <c r="A5" s="2">
        <v>4</v>
      </c>
      <c r="B5" s="2" t="s">
        <v>159</v>
      </c>
      <c r="C5" s="2">
        <v>15</v>
      </c>
      <c r="D5" s="2">
        <v>12</v>
      </c>
      <c r="E5" s="2">
        <v>1</v>
      </c>
    </row>
    <row r="6" spans="1:5" x14ac:dyDescent="0.25">
      <c r="A6" s="2">
        <v>5</v>
      </c>
      <c r="B6" s="2" t="s">
        <v>126</v>
      </c>
      <c r="C6" s="2">
        <v>12</v>
      </c>
      <c r="D6" s="2">
        <v>9</v>
      </c>
      <c r="E6" s="2">
        <v>6</v>
      </c>
    </row>
    <row r="7" spans="1:5" x14ac:dyDescent="0.25">
      <c r="A7" s="2">
        <v>6</v>
      </c>
      <c r="B7" s="2" t="s">
        <v>102</v>
      </c>
      <c r="C7" s="2">
        <v>71</v>
      </c>
      <c r="D7" s="2">
        <v>46</v>
      </c>
      <c r="E7" s="2">
        <v>19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211</v>
      </c>
      <c r="B6" t="s">
        <v>51</v>
      </c>
      <c r="C6" t="s">
        <v>65</v>
      </c>
      <c r="D6">
        <v>1</v>
      </c>
    </row>
    <row r="7" spans="1:4" x14ac:dyDescent="0.25">
      <c r="A7">
        <v>1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3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2024-10-15T08:13:07Z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